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mart\Desktop\Dropbox\babydai.com\para Fernando\"/>
    </mc:Choice>
  </mc:AlternateContent>
  <bookViews>
    <workbookView xWindow="0" yWindow="0" windowWidth="2052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3" i="1" l="1"/>
  <c r="AG13" i="1"/>
  <c r="AH13" i="1" s="1"/>
  <c r="AG17" i="1"/>
  <c r="AH17" i="1" s="1"/>
  <c r="AE17" i="1"/>
  <c r="AF17" i="1" s="1"/>
  <c r="Z17" i="1"/>
  <c r="AG16" i="1"/>
  <c r="AH16" i="1" s="1"/>
  <c r="AF16" i="1"/>
  <c r="Z16" i="1"/>
  <c r="AG15" i="1"/>
  <c r="AH15" i="1" s="1"/>
  <c r="AF15" i="1"/>
  <c r="Z15" i="1"/>
  <c r="AG14" i="1"/>
  <c r="AH14" i="1" s="1"/>
  <c r="AF14" i="1"/>
  <c r="Z14" i="1"/>
  <c r="Z13" i="1"/>
  <c r="AG12" i="1"/>
  <c r="AH12" i="1" s="1"/>
  <c r="AF12" i="1"/>
  <c r="Z12" i="1"/>
  <c r="AG11" i="1"/>
  <c r="AH11" i="1" s="1"/>
  <c r="AF11" i="1"/>
  <c r="Z11" i="1"/>
  <c r="AG10" i="1"/>
  <c r="AH10" i="1" s="1"/>
  <c r="AF10" i="1"/>
  <c r="Z10" i="1"/>
  <c r="AG9" i="1"/>
  <c r="AH9" i="1" s="1"/>
  <c r="AE9" i="1"/>
  <c r="AF9" i="1" s="1"/>
  <c r="Z9" i="1"/>
  <c r="AG8" i="1"/>
  <c r="AH8" i="1" s="1"/>
  <c r="AF8" i="1"/>
  <c r="Z8" i="1"/>
  <c r="AG7" i="1"/>
  <c r="AH7" i="1" s="1"/>
  <c r="AF7" i="1"/>
  <c r="Z7" i="1"/>
  <c r="AG6" i="1"/>
  <c r="AH6" i="1" s="1"/>
  <c r="AF6" i="1"/>
  <c r="Z6" i="1"/>
  <c r="AG5" i="1"/>
  <c r="AH5" i="1" s="1"/>
  <c r="AE5" i="1"/>
  <c r="AF5" i="1" s="1"/>
  <c r="Z5" i="1"/>
  <c r="AG4" i="1"/>
  <c r="AH4" i="1" s="1"/>
  <c r="AF4" i="1"/>
  <c r="Z4" i="1"/>
  <c r="AG3" i="1"/>
  <c r="AH3" i="1" s="1"/>
  <c r="AF3" i="1"/>
  <c r="Z3" i="1"/>
  <c r="AG2" i="1"/>
  <c r="AH2" i="1" s="1"/>
  <c r="AF2" i="1"/>
  <c r="Z2" i="1"/>
  <c r="AJ16" i="1" l="1"/>
  <c r="AJ13" i="1"/>
  <c r="AI13" i="1"/>
  <c r="AI14" i="1"/>
  <c r="AI9" i="1"/>
  <c r="AI11" i="1"/>
  <c r="AI7" i="1"/>
  <c r="AJ15" i="1"/>
  <c r="AJ11" i="1"/>
  <c r="AI15" i="1"/>
  <c r="AJ10" i="1"/>
  <c r="AJ12" i="1"/>
  <c r="AJ17" i="1"/>
  <c r="AI17" i="1"/>
  <c r="AI16" i="1"/>
  <c r="AJ7" i="1"/>
  <c r="AJ14" i="1"/>
  <c r="AI6" i="1"/>
  <c r="AI10" i="1"/>
  <c r="AI12" i="1"/>
  <c r="AI5" i="1"/>
  <c r="AJ9" i="1"/>
  <c r="AI8" i="1"/>
  <c r="AJ6" i="1"/>
  <c r="AJ8" i="1"/>
  <c r="AI2" i="1"/>
  <c r="AI3" i="1"/>
  <c r="AJ5" i="1"/>
  <c r="AJ3" i="1"/>
  <c r="AI4" i="1"/>
  <c r="AJ2" i="1"/>
  <c r="AJ4" i="1"/>
</calcChain>
</file>

<file path=xl/sharedStrings.xml><?xml version="1.0" encoding="utf-8"?>
<sst xmlns="http://schemas.openxmlformats.org/spreadsheetml/2006/main" count="269" uniqueCount="143">
  <si>
    <t>codigo</t>
  </si>
  <si>
    <t>sent?</t>
  </si>
  <si>
    <t>fecha</t>
  </si>
  <si>
    <t xml:space="preserve"> location</t>
  </si>
  <si>
    <t xml:space="preserve"> store</t>
  </si>
  <si>
    <t>comments dai</t>
  </si>
  <si>
    <t>comments tini</t>
  </si>
  <si>
    <t xml:space="preserve"> marca</t>
  </si>
  <si>
    <t>rubro</t>
  </si>
  <si>
    <t xml:space="preserve"> b / g</t>
  </si>
  <si>
    <t xml:space="preserve"> x talles</t>
  </si>
  <si>
    <t xml:space="preserve"> color</t>
  </si>
  <si>
    <t>Final cost (USD)</t>
  </si>
  <si>
    <t xml:space="preserve"> Price per unit (USD)</t>
  </si>
  <si>
    <t>Vendido</t>
  </si>
  <si>
    <t>Mes &amp; Año Vendido</t>
  </si>
  <si>
    <t>Precio ($)</t>
  </si>
  <si>
    <t>Porc. Comis. 
Vendedora</t>
  </si>
  <si>
    <t>Comisión 
Vendedora</t>
  </si>
  <si>
    <t>Porc. Comisión 
Bety (%)</t>
  </si>
  <si>
    <t>Comisión 
Bety ($)</t>
  </si>
  <si>
    <t>Cobrado 
Dai</t>
  </si>
  <si>
    <t>Resultado</t>
  </si>
  <si>
    <t>Vendedoras</t>
  </si>
  <si>
    <t>Fecha 
Vendido</t>
  </si>
  <si>
    <t>Clienta</t>
  </si>
  <si>
    <t>Mes Vendido</t>
  </si>
  <si>
    <t>Año Vendido</t>
  </si>
  <si>
    <t>Talles</t>
  </si>
  <si>
    <t>Sexo</t>
  </si>
  <si>
    <t>Vendido?</t>
  </si>
  <si>
    <t>Numero</t>
  </si>
  <si>
    <t>Mes</t>
  </si>
  <si>
    <t>sold</t>
  </si>
  <si>
    <t>ok</t>
  </si>
  <si>
    <t>Austin - Lakeline Mall</t>
  </si>
  <si>
    <t>Carter's</t>
  </si>
  <si>
    <t xml:space="preserve"> </t>
  </si>
  <si>
    <t>sold SOLEDAD SS</t>
  </si>
  <si>
    <t>PACK BLANCO LISO x4</t>
  </si>
  <si>
    <t>body</t>
  </si>
  <si>
    <t>mlarga escote cruzado</t>
  </si>
  <si>
    <t>Boy</t>
  </si>
  <si>
    <t>talle  0m</t>
  </si>
  <si>
    <t>blanco</t>
  </si>
  <si>
    <t>liso</t>
  </si>
  <si>
    <t>En tránsito</t>
  </si>
  <si>
    <t>en bs as?</t>
  </si>
  <si>
    <t>ok oct14</t>
  </si>
  <si>
    <t>ok fecha</t>
  </si>
  <si>
    <t>stock</t>
  </si>
  <si>
    <t>reservada</t>
  </si>
  <si>
    <t>regalo</t>
  </si>
  <si>
    <t>estado actual</t>
  </si>
  <si>
    <t>faltante</t>
  </si>
  <si>
    <t>prestada</t>
  </si>
  <si>
    <t>foto?</t>
  </si>
  <si>
    <t>ok JK01</t>
  </si>
  <si>
    <t>ok dai nov14</t>
  </si>
  <si>
    <t>ok JK02</t>
  </si>
  <si>
    <t>res CARO MAZZITELLI</t>
  </si>
  <si>
    <t>feria FLACA nov11</t>
  </si>
  <si>
    <t>comm estado</t>
  </si>
  <si>
    <t>reg GLORIA</t>
  </si>
  <si>
    <t>valor dólar salida</t>
  </si>
  <si>
    <t>valor dólar entrada</t>
  </si>
  <si>
    <t xml:space="preserve">control 12oct14  </t>
  </si>
  <si>
    <t>control 11nov14</t>
  </si>
  <si>
    <t>nombre genérico</t>
  </si>
  <si>
    <t>descripción prenda</t>
  </si>
  <si>
    <t>descripción color</t>
  </si>
  <si>
    <t>PACK GIRL VERDEAGUA&amp;DURAZNO x5</t>
  </si>
  <si>
    <t>PACK BOY BRICK&amp;NAVY BARCOS x5</t>
  </si>
  <si>
    <t>set</t>
  </si>
  <si>
    <t>trio RUGBY RED&amp;GRIS</t>
  </si>
  <si>
    <t>pijama VERDE ANIMALES BOSQUE</t>
  </si>
  <si>
    <t>pijama GRIS OSOS MULTICOLOR</t>
  </si>
  <si>
    <t>pijama</t>
  </si>
  <si>
    <t xml:space="preserve">trio TRACTOR AMARILLO&amp;NAVY </t>
  </si>
  <si>
    <t>trio</t>
  </si>
  <si>
    <t>mcorta escote cruzado</t>
  </si>
  <si>
    <t>tank</t>
  </si>
  <si>
    <t>enterito polar con cierre</t>
  </si>
  <si>
    <t>enterito algodón con botones a presión</t>
  </si>
  <si>
    <t>RLauren</t>
  </si>
  <si>
    <t>Tommy Hilfiger</t>
  </si>
  <si>
    <t>GAP</t>
  </si>
  <si>
    <t>Abercrombie</t>
  </si>
  <si>
    <t>Old Navy</t>
  </si>
  <si>
    <t>Levi's</t>
  </si>
  <si>
    <t>jean</t>
  </si>
  <si>
    <t>pantalón</t>
  </si>
  <si>
    <t>buzo</t>
  </si>
  <si>
    <t>camperita</t>
  </si>
  <si>
    <t>remera</t>
  </si>
  <si>
    <t>talle  3m</t>
  </si>
  <si>
    <t>talle  6m</t>
  </si>
  <si>
    <t>talle  9m</t>
  </si>
  <si>
    <t>talle 12m</t>
  </si>
  <si>
    <t>talle 18m</t>
  </si>
  <si>
    <t>talle 24m</t>
  </si>
  <si>
    <t>talle T2</t>
  </si>
  <si>
    <t>talle T3</t>
  </si>
  <si>
    <t>talle T4</t>
  </si>
  <si>
    <t>talle T5</t>
  </si>
  <si>
    <t>talle T6</t>
  </si>
  <si>
    <t>talle T7</t>
  </si>
  <si>
    <t>talle T8</t>
  </si>
  <si>
    <t>talleT10</t>
  </si>
  <si>
    <t>talleT12</t>
  </si>
  <si>
    <t>crema</t>
  </si>
  <si>
    <t>amarillo</t>
  </si>
  <si>
    <t>rosa</t>
  </si>
  <si>
    <t>celeste</t>
  </si>
  <si>
    <t>rojo</t>
  </si>
  <si>
    <t>navy</t>
  </si>
  <si>
    <t>blue</t>
  </si>
  <si>
    <t>olivo</t>
  </si>
  <si>
    <t>verde</t>
  </si>
  <si>
    <t>gris</t>
  </si>
  <si>
    <t>negro</t>
  </si>
  <si>
    <t>blue&amp;blanco</t>
  </si>
  <si>
    <t>rayado</t>
  </si>
  <si>
    <t>gris&amp;naranja</t>
  </si>
  <si>
    <t>estampado</t>
  </si>
  <si>
    <t>con dibujo adelante</t>
  </si>
  <si>
    <t>con patitos</t>
  </si>
  <si>
    <t>oscuro</t>
  </si>
  <si>
    <t>fucsia</t>
  </si>
  <si>
    <t>lavanda</t>
  </si>
  <si>
    <t>costo a considerar</t>
  </si>
  <si>
    <t>aumentar</t>
  </si>
  <si>
    <t>Girl</t>
  </si>
  <si>
    <t>Men</t>
  </si>
  <si>
    <t>Lady</t>
  </si>
  <si>
    <t>Baby</t>
  </si>
  <si>
    <t>Básicos</t>
  </si>
  <si>
    <t>Accesorios</t>
  </si>
  <si>
    <t>Medias</t>
  </si>
  <si>
    <t>Regalos</t>
  </si>
  <si>
    <t>Bolsos</t>
  </si>
  <si>
    <t xml:space="preserve">costo $$$ </t>
  </si>
  <si>
    <t>Precio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</si>
</sst>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C0A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17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2" xfId="0" applyNumberFormat="1" applyFont="1" applyFill="1" applyBorder="1" applyAlignment="1"/>
    <xf numFmtId="44" fontId="5" fillId="0" borderId="2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9" fontId="5" fillId="0" borderId="2" xfId="1" applyFont="1" applyFill="1" applyBorder="1" applyAlignment="1"/>
    <xf numFmtId="44" fontId="5" fillId="5" borderId="2" xfId="0" applyNumberFormat="1" applyFont="1" applyFill="1" applyBorder="1" applyAlignment="1"/>
    <xf numFmtId="44" fontId="6" fillId="5" borderId="2" xfId="0" applyNumberFormat="1" applyFont="1" applyFill="1" applyBorder="1" applyAlignment="1"/>
    <xf numFmtId="43" fontId="6" fillId="5" borderId="2" xfId="0" applyNumberFormat="1" applyFont="1" applyFill="1" applyBorder="1" applyAlignment="1"/>
    <xf numFmtId="42" fontId="6" fillId="5" borderId="2" xfId="0" applyNumberFormat="1" applyFont="1" applyFill="1" applyBorder="1" applyAlignment="1"/>
    <xf numFmtId="0" fontId="5" fillId="6" borderId="2" xfId="0" applyFont="1" applyFill="1" applyBorder="1" applyAlignment="1"/>
    <xf numFmtId="164" fontId="5" fillId="0" borderId="2" xfId="0" applyNumberFormat="1" applyFont="1" applyFill="1" applyBorder="1" applyAlignment="1">
      <alignment horizontal="center"/>
    </xf>
    <xf numFmtId="0" fontId="2" fillId="0" borderId="2" xfId="0" applyFont="1" applyBorder="1" applyAlignment="1"/>
    <xf numFmtId="0" fontId="1" fillId="0" borderId="0" xfId="0" applyFont="1" applyAlignment="1"/>
    <xf numFmtId="0" fontId="5" fillId="0" borderId="0" xfId="0" applyFont="1" applyFill="1" applyBorder="1" applyAlignment="1"/>
    <xf numFmtId="0" fontId="0" fillId="0" borderId="0" xfId="0" applyFill="1" applyBorder="1"/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/>
    </xf>
    <xf numFmtId="15" fontId="0" fillId="0" borderId="0" xfId="0" applyNumberFormat="1"/>
    <xf numFmtId="0" fontId="0" fillId="0" borderId="0" xfId="0" applyBorder="1" applyAlignment="1"/>
    <xf numFmtId="0" fontId="0" fillId="0" borderId="0" xfId="0" applyBorder="1"/>
    <xf numFmtId="0" fontId="4" fillId="0" borderId="0" xfId="0" applyNumberFormat="1" applyFont="1" applyFill="1" applyBorder="1"/>
    <xf numFmtId="44" fontId="0" fillId="0" borderId="0" xfId="0" applyNumberFormat="1" applyBorder="1"/>
    <xf numFmtId="9" fontId="0" fillId="0" borderId="0" xfId="0" applyNumberFormat="1" applyBorder="1"/>
    <xf numFmtId="15" fontId="4" fillId="0" borderId="0" xfId="0" applyNumberFormat="1" applyFont="1" applyFill="1" applyBorder="1" applyAlignment="1">
      <alignment horizontal="left"/>
    </xf>
    <xf numFmtId="9" fontId="8" fillId="0" borderId="0" xfId="1" applyFont="1" applyFill="1" applyBorder="1"/>
    <xf numFmtId="43" fontId="8" fillId="0" borderId="0" xfId="0" applyNumberFormat="1" applyFont="1" applyFill="1" applyBorder="1"/>
    <xf numFmtId="44" fontId="8" fillId="0" borderId="0" xfId="0" applyNumberFormat="1" applyFont="1" applyFill="1" applyBorder="1"/>
    <xf numFmtId="44" fontId="0" fillId="0" borderId="0" xfId="0" applyNumberFormat="1"/>
    <xf numFmtId="44" fontId="4" fillId="0" borderId="0" xfId="0" applyNumberFormat="1" applyFont="1" applyFill="1" applyAlignment="1">
      <alignment horizontal="left"/>
    </xf>
    <xf numFmtId="0" fontId="3" fillId="0" borderId="2" xfId="0" applyFont="1" applyBorder="1" applyAlignment="1"/>
    <xf numFmtId="16" fontId="4" fillId="0" borderId="0" xfId="0" applyNumberFormat="1" applyFont="1" applyFill="1" applyBorder="1"/>
    <xf numFmtId="0" fontId="0" fillId="0" borderId="0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>
      <pane ySplit="1" topLeftCell="A2" activePane="bottomLeft" state="frozen"/>
      <selection pane="bottomLeft" activeCell="AQ3" sqref="AQ1:AR3"/>
    </sheetView>
  </sheetViews>
  <sheetFormatPr defaultRowHeight="15" x14ac:dyDescent="0.25"/>
  <cols>
    <col min="4" max="4" width="10.28515625" customWidth="1"/>
    <col min="22" max="22" width="9.140625" style="40"/>
    <col min="36" max="36" width="11.28515625" bestFit="1" customWidth="1"/>
  </cols>
  <sheetData>
    <row r="1" spans="1:59" ht="15.75" thickBot="1" x14ac:dyDescent="0.3">
      <c r="A1" s="1" t="s">
        <v>0</v>
      </c>
      <c r="B1" s="2" t="s">
        <v>53</v>
      </c>
      <c r="C1" s="8" t="s">
        <v>62</v>
      </c>
      <c r="D1" s="6" t="s">
        <v>2</v>
      </c>
      <c r="E1" s="42" t="s">
        <v>65</v>
      </c>
      <c r="F1" s="42" t="s">
        <v>64</v>
      </c>
      <c r="G1" s="7" t="s">
        <v>3</v>
      </c>
      <c r="H1" s="7" t="s">
        <v>4</v>
      </c>
      <c r="I1" s="3" t="s">
        <v>47</v>
      </c>
      <c r="J1" s="4" t="s">
        <v>56</v>
      </c>
      <c r="K1" s="5" t="s">
        <v>1</v>
      </c>
      <c r="L1" s="8" t="s">
        <v>5</v>
      </c>
      <c r="M1" s="9" t="s">
        <v>6</v>
      </c>
      <c r="N1" s="9" t="s">
        <v>68</v>
      </c>
      <c r="O1" s="10" t="s">
        <v>7</v>
      </c>
      <c r="P1" s="10" t="s">
        <v>8</v>
      </c>
      <c r="Q1" s="7" t="s">
        <v>69</v>
      </c>
      <c r="R1" s="10" t="s">
        <v>9</v>
      </c>
      <c r="S1" s="10" t="s">
        <v>10</v>
      </c>
      <c r="T1" s="7" t="s">
        <v>11</v>
      </c>
      <c r="U1" s="11" t="s">
        <v>70</v>
      </c>
      <c r="V1" s="12" t="s">
        <v>12</v>
      </c>
      <c r="W1" s="13" t="s">
        <v>13</v>
      </c>
      <c r="X1" s="14" t="s">
        <v>130</v>
      </c>
      <c r="Y1" s="15" t="s">
        <v>131</v>
      </c>
      <c r="Z1" s="15" t="s">
        <v>141</v>
      </c>
      <c r="AA1" s="10" t="s">
        <v>14</v>
      </c>
      <c r="AB1" s="7" t="s">
        <v>15</v>
      </c>
      <c r="AC1" s="12" t="s">
        <v>16</v>
      </c>
      <c r="AD1" s="12" t="s">
        <v>142</v>
      </c>
      <c r="AE1" s="16" t="s">
        <v>17</v>
      </c>
      <c r="AF1" s="17" t="s">
        <v>18</v>
      </c>
      <c r="AG1" s="16" t="s">
        <v>19</v>
      </c>
      <c r="AH1" s="16" t="s">
        <v>20</v>
      </c>
      <c r="AI1" s="16" t="s">
        <v>21</v>
      </c>
      <c r="AJ1" s="18" t="s">
        <v>22</v>
      </c>
      <c r="AK1" s="19" t="s">
        <v>23</v>
      </c>
      <c r="AL1" s="20" t="s">
        <v>24</v>
      </c>
      <c r="AM1" s="10" t="s">
        <v>25</v>
      </c>
      <c r="AN1" s="10" t="s">
        <v>26</v>
      </c>
      <c r="AO1" s="21" t="s">
        <v>27</v>
      </c>
      <c r="AP1" s="22"/>
      <c r="AS1" s="22"/>
      <c r="AT1" s="22"/>
      <c r="AU1" s="22"/>
      <c r="AV1" s="22"/>
      <c r="AW1" s="22"/>
      <c r="AX1" s="22"/>
      <c r="AY1" s="22"/>
      <c r="AZ1" s="22"/>
      <c r="BA1" s="22"/>
      <c r="BB1" s="10" t="s">
        <v>28</v>
      </c>
      <c r="BC1" s="10" t="s">
        <v>29</v>
      </c>
      <c r="BD1" s="10" t="s">
        <v>30</v>
      </c>
      <c r="BE1" s="10" t="s">
        <v>23</v>
      </c>
      <c r="BF1" s="23" t="s">
        <v>31</v>
      </c>
      <c r="BG1" s="23" t="s">
        <v>32</v>
      </c>
    </row>
    <row r="2" spans="1:59" ht="15" customHeight="1" x14ac:dyDescent="0.25">
      <c r="A2" s="25">
        <v>14031001</v>
      </c>
      <c r="B2" s="26" t="s">
        <v>33</v>
      </c>
      <c r="C2" s="6" t="s">
        <v>38</v>
      </c>
      <c r="D2" s="30">
        <v>41720</v>
      </c>
      <c r="E2" s="24"/>
      <c r="F2" s="24"/>
      <c r="G2" s="6" t="s">
        <v>35</v>
      </c>
      <c r="H2" s="6" t="s">
        <v>36</v>
      </c>
      <c r="I2" s="27" t="s">
        <v>48</v>
      </c>
      <c r="J2" s="28" t="s">
        <v>34</v>
      </c>
      <c r="K2" s="29" t="s">
        <v>57</v>
      </c>
      <c r="M2" s="6"/>
      <c r="N2" s="31" t="s">
        <v>39</v>
      </c>
      <c r="O2" s="6" t="s">
        <v>36</v>
      </c>
      <c r="P2" s="32" t="s">
        <v>40</v>
      </c>
      <c r="Q2" s="33" t="s">
        <v>41</v>
      </c>
      <c r="R2" s="33" t="s">
        <v>42</v>
      </c>
      <c r="S2" s="33" t="s">
        <v>43</v>
      </c>
      <c r="T2" s="33" t="s">
        <v>44</v>
      </c>
      <c r="U2" s="33" t="s">
        <v>45</v>
      </c>
      <c r="V2" s="40">
        <v>10</v>
      </c>
      <c r="X2" s="32"/>
      <c r="Y2" s="35">
        <v>17</v>
      </c>
      <c r="Z2" s="34">
        <f>V2*Y2</f>
        <v>170</v>
      </c>
      <c r="AA2" s="6" t="s">
        <v>46</v>
      </c>
      <c r="AB2" s="36"/>
      <c r="AC2" s="34">
        <v>340</v>
      </c>
      <c r="AD2" s="34">
        <v>340</v>
      </c>
      <c r="AE2" s="37">
        <v>0.2</v>
      </c>
      <c r="AF2" s="38">
        <f t="shared" ref="AF2:AF5" si="0">AD2*AE2</f>
        <v>68</v>
      </c>
      <c r="AG2" s="37">
        <f>IF(OR($AK2="",$AK2=$BE$10,$AK2=$BE$11,$AK2=$BE$12),0%,5%)</f>
        <v>0</v>
      </c>
      <c r="AH2" s="39">
        <f t="shared" ref="AH2:AH5" si="1">AD2*AG2</f>
        <v>0</v>
      </c>
      <c r="AI2" s="39">
        <f t="shared" ref="AI2:AI5" si="2">AD2-AF2-AH2</f>
        <v>272</v>
      </c>
      <c r="AJ2" s="39">
        <f t="shared" ref="AJ2:AJ5" si="3">IF($AA2="En Stock","-",AD2-Z2-AF2-AH2)</f>
        <v>102</v>
      </c>
      <c r="AK2" s="32"/>
      <c r="AL2" s="32"/>
      <c r="AM2" s="32"/>
      <c r="AN2" s="32"/>
      <c r="AO2" s="32"/>
      <c r="BB2" s="32"/>
      <c r="BC2" s="32"/>
      <c r="BD2" s="32"/>
      <c r="BE2" s="32"/>
    </row>
    <row r="3" spans="1:59" ht="15" customHeight="1" x14ac:dyDescent="0.25">
      <c r="A3" s="25">
        <v>14031002</v>
      </c>
      <c r="B3" s="26" t="s">
        <v>50</v>
      </c>
      <c r="C3" t="s">
        <v>67</v>
      </c>
      <c r="D3" s="30">
        <v>41720</v>
      </c>
      <c r="E3" s="24"/>
      <c r="F3" s="24"/>
      <c r="G3" s="6" t="s">
        <v>35</v>
      </c>
      <c r="H3" s="6" t="s">
        <v>36</v>
      </c>
      <c r="I3" s="27" t="s">
        <v>49</v>
      </c>
      <c r="J3" s="28" t="s">
        <v>34</v>
      </c>
      <c r="K3" s="29" t="s">
        <v>58</v>
      </c>
      <c r="M3" s="6"/>
      <c r="N3" s="31" t="s">
        <v>71</v>
      </c>
      <c r="O3" s="6" t="s">
        <v>36</v>
      </c>
      <c r="P3" t="s">
        <v>40</v>
      </c>
      <c r="Q3" s="33" t="s">
        <v>80</v>
      </c>
      <c r="R3" s="33" t="s">
        <v>132</v>
      </c>
      <c r="S3" s="33" t="s">
        <v>95</v>
      </c>
      <c r="T3" s="33" t="s">
        <v>110</v>
      </c>
      <c r="U3" s="33" t="s">
        <v>125</v>
      </c>
      <c r="V3" s="40">
        <v>15</v>
      </c>
      <c r="Y3" s="35">
        <v>17</v>
      </c>
      <c r="Z3" s="40">
        <f>V3*Y3</f>
        <v>255</v>
      </c>
      <c r="AA3" s="6" t="s">
        <v>46</v>
      </c>
      <c r="AB3" s="41"/>
      <c r="AC3" s="40">
        <v>440</v>
      </c>
      <c r="AD3" s="40"/>
      <c r="AE3" s="37">
        <v>0.2</v>
      </c>
      <c r="AF3" s="38">
        <f t="shared" si="0"/>
        <v>0</v>
      </c>
      <c r="AG3" s="37">
        <f>IF(OR($AK3="",$AK3=$BE$10,$AK3=$BE$11,$AK3=$BE$12),0%,5%)</f>
        <v>0</v>
      </c>
      <c r="AH3" s="39">
        <f t="shared" si="1"/>
        <v>0</v>
      </c>
      <c r="AI3" s="39">
        <f t="shared" si="2"/>
        <v>0</v>
      </c>
      <c r="AJ3" s="39">
        <f t="shared" si="3"/>
        <v>-255</v>
      </c>
    </row>
    <row r="4" spans="1:59" ht="15" customHeight="1" x14ac:dyDescent="0.25">
      <c r="A4" s="25">
        <v>14031003</v>
      </c>
      <c r="B4" s="26" t="s">
        <v>51</v>
      </c>
      <c r="C4" t="s">
        <v>60</v>
      </c>
      <c r="D4" s="30">
        <v>41720</v>
      </c>
      <c r="E4" s="24"/>
      <c r="F4" s="24"/>
      <c r="G4" s="6" t="s">
        <v>35</v>
      </c>
      <c r="H4" s="6" t="s">
        <v>36</v>
      </c>
      <c r="I4" s="27" t="s">
        <v>49</v>
      </c>
      <c r="J4" s="28" t="s">
        <v>34</v>
      </c>
      <c r="K4" s="29" t="s">
        <v>59</v>
      </c>
      <c r="M4" s="6"/>
      <c r="N4" s="31" t="s">
        <v>72</v>
      </c>
      <c r="O4" s="6" t="s">
        <v>36</v>
      </c>
      <c r="P4" t="s">
        <v>40</v>
      </c>
      <c r="Q4" s="33" t="s">
        <v>81</v>
      </c>
      <c r="R4" s="33" t="s">
        <v>133</v>
      </c>
      <c r="S4" s="33" t="s">
        <v>96</v>
      </c>
      <c r="T4" s="33" t="s">
        <v>111</v>
      </c>
      <c r="U4" s="33" t="s">
        <v>126</v>
      </c>
      <c r="V4" s="40">
        <v>9</v>
      </c>
      <c r="Y4" s="35">
        <v>17</v>
      </c>
      <c r="Z4" s="40">
        <f>V4*Y4</f>
        <v>153</v>
      </c>
      <c r="AA4" s="6" t="s">
        <v>46</v>
      </c>
      <c r="AB4" s="41"/>
      <c r="AC4" s="40">
        <v>540</v>
      </c>
      <c r="AD4" s="40"/>
      <c r="AE4" s="37">
        <v>0.2</v>
      </c>
      <c r="AF4" s="38">
        <f t="shared" si="0"/>
        <v>0</v>
      </c>
      <c r="AG4" s="37">
        <f>IF(OR($AK4="",$AK4=$BE$10,$AK4=$BE$11,$AK4=$BE$12),0%,5%)</f>
        <v>0</v>
      </c>
      <c r="AH4" s="39">
        <f t="shared" si="1"/>
        <v>0</v>
      </c>
      <c r="AI4" s="39">
        <f t="shared" si="2"/>
        <v>0</v>
      </c>
      <c r="AJ4" s="39">
        <f t="shared" si="3"/>
        <v>-153</v>
      </c>
    </row>
    <row r="5" spans="1:59" ht="15" customHeight="1" x14ac:dyDescent="0.25">
      <c r="A5" s="25">
        <v>14031004</v>
      </c>
      <c r="B5" s="26" t="s">
        <v>52</v>
      </c>
      <c r="C5" t="s">
        <v>63</v>
      </c>
      <c r="D5" s="30">
        <v>41720</v>
      </c>
      <c r="E5" s="24"/>
      <c r="F5" s="24"/>
      <c r="G5" s="6" t="s">
        <v>35</v>
      </c>
      <c r="H5" s="6" t="s">
        <v>36</v>
      </c>
      <c r="I5" s="27" t="s">
        <v>49</v>
      </c>
      <c r="J5" s="28" t="s">
        <v>34</v>
      </c>
      <c r="K5" s="29" t="s">
        <v>57</v>
      </c>
      <c r="M5" s="6"/>
      <c r="N5" s="31" t="s">
        <v>74</v>
      </c>
      <c r="O5" s="6" t="s">
        <v>36</v>
      </c>
      <c r="P5" t="s">
        <v>73</v>
      </c>
      <c r="Q5" s="33" t="s">
        <v>79</v>
      </c>
      <c r="R5" s="33" t="s">
        <v>134</v>
      </c>
      <c r="S5" s="33" t="s">
        <v>97</v>
      </c>
      <c r="T5" s="33" t="s">
        <v>112</v>
      </c>
      <c r="U5" s="33" t="s">
        <v>127</v>
      </c>
      <c r="V5" s="40">
        <v>4</v>
      </c>
      <c r="Y5" s="35">
        <v>17</v>
      </c>
      <c r="Z5" s="40">
        <f>V5*Y5</f>
        <v>68</v>
      </c>
      <c r="AA5" s="6" t="s">
        <v>46</v>
      </c>
      <c r="AB5" s="41"/>
      <c r="AC5" s="40">
        <v>660</v>
      </c>
      <c r="AD5" s="40"/>
      <c r="AE5" s="37">
        <f>IF(OR($R5="Lady",$R5="Men"),10%,20%)</f>
        <v>0.1</v>
      </c>
      <c r="AF5" s="38">
        <f t="shared" si="0"/>
        <v>0</v>
      </c>
      <c r="AG5" s="37">
        <f>IF(OR($AK5="",$AK5=$BE$10,$AK5=$BE$11,$AK5=$BE$12),0%,5%)</f>
        <v>0</v>
      </c>
      <c r="AH5" s="39">
        <f t="shared" si="1"/>
        <v>0</v>
      </c>
      <c r="AI5" s="39">
        <f t="shared" si="2"/>
        <v>0</v>
      </c>
      <c r="AJ5" s="39">
        <f t="shared" si="3"/>
        <v>-68</v>
      </c>
    </row>
    <row r="6" spans="1:59" ht="15" customHeight="1" x14ac:dyDescent="0.25">
      <c r="A6" s="25">
        <v>14031005</v>
      </c>
      <c r="B6" s="26" t="s">
        <v>54</v>
      </c>
      <c r="C6" s="43" t="s">
        <v>66</v>
      </c>
      <c r="D6" s="30">
        <v>41720</v>
      </c>
      <c r="E6" s="24"/>
      <c r="F6" s="24"/>
      <c r="G6" s="6" t="s">
        <v>35</v>
      </c>
      <c r="H6" s="6" t="s">
        <v>36</v>
      </c>
      <c r="I6" s="27" t="s">
        <v>48</v>
      </c>
      <c r="J6" s="28" t="s">
        <v>34</v>
      </c>
      <c r="K6" s="29" t="s">
        <v>58</v>
      </c>
      <c r="L6" s="6"/>
      <c r="M6" s="6"/>
      <c r="N6" s="44" t="s">
        <v>78</v>
      </c>
      <c r="O6" s="6" t="s">
        <v>36</v>
      </c>
      <c r="P6" s="32" t="s">
        <v>73</v>
      </c>
      <c r="Q6" s="33" t="s">
        <v>79</v>
      </c>
      <c r="R6" s="33" t="s">
        <v>135</v>
      </c>
      <c r="S6" s="33" t="s">
        <v>98</v>
      </c>
      <c r="T6" s="33" t="s">
        <v>113</v>
      </c>
      <c r="U6" s="33" t="s">
        <v>45</v>
      </c>
      <c r="V6" s="40">
        <v>2.5</v>
      </c>
      <c r="X6" s="32"/>
      <c r="Y6" s="35">
        <v>17</v>
      </c>
      <c r="Z6" s="34">
        <f>V6*Y6</f>
        <v>42.5</v>
      </c>
      <c r="AA6" s="6" t="s">
        <v>46</v>
      </c>
      <c r="AB6" s="36"/>
      <c r="AC6" s="34">
        <v>340</v>
      </c>
      <c r="AD6" s="34">
        <v>340</v>
      </c>
      <c r="AE6" s="37">
        <v>0.2</v>
      </c>
      <c r="AF6" s="38">
        <f t="shared" ref="AF6:AF12" si="4">AD6*AE6</f>
        <v>68</v>
      </c>
      <c r="AG6" s="37">
        <f>IF(OR($AK6="",$AK6=$BE$10,$AK6=$BE$11,$AK6=$BE$12),0%,5%)</f>
        <v>0</v>
      </c>
      <c r="AH6" s="39">
        <f t="shared" ref="AH6:AH12" si="5">AD6*AG6</f>
        <v>0</v>
      </c>
      <c r="AI6" s="39">
        <f t="shared" ref="AI6:AI12" si="6">AD6-AF6-AH6</f>
        <v>272</v>
      </c>
      <c r="AJ6" s="39">
        <f>IF($AA6="En Stock","-",AD6-Z6-AF6-AH6)</f>
        <v>229.5</v>
      </c>
      <c r="AK6" s="32"/>
      <c r="AL6" s="32"/>
      <c r="AM6" s="32"/>
      <c r="AN6" s="32"/>
      <c r="AO6" s="32"/>
      <c r="AQ6" s="32"/>
      <c r="BB6" s="32"/>
      <c r="BC6" s="32"/>
      <c r="BD6" s="32"/>
      <c r="BE6" s="32"/>
    </row>
    <row r="7" spans="1:59" ht="15" customHeight="1" x14ac:dyDescent="0.25">
      <c r="A7" s="25">
        <v>14031006</v>
      </c>
      <c r="B7" s="26" t="s">
        <v>55</v>
      </c>
      <c r="C7" t="s">
        <v>61</v>
      </c>
      <c r="D7" s="30">
        <v>41720</v>
      </c>
      <c r="E7" s="24"/>
      <c r="F7" s="24"/>
      <c r="G7" s="6" t="s">
        <v>35</v>
      </c>
      <c r="H7" s="6" t="s">
        <v>36</v>
      </c>
      <c r="I7" s="27" t="s">
        <v>49</v>
      </c>
      <c r="J7" s="28" t="s">
        <v>34</v>
      </c>
      <c r="K7" s="29" t="s">
        <v>59</v>
      </c>
      <c r="M7" s="6"/>
      <c r="N7" s="44" t="s">
        <v>75</v>
      </c>
      <c r="O7" s="6" t="s">
        <v>36</v>
      </c>
      <c r="P7" s="32" t="s">
        <v>77</v>
      </c>
      <c r="Q7" s="33" t="s">
        <v>82</v>
      </c>
      <c r="R7" s="33" t="s">
        <v>138</v>
      </c>
      <c r="S7" s="33" t="s">
        <v>99</v>
      </c>
      <c r="T7" s="33" t="s">
        <v>114</v>
      </c>
      <c r="U7" s="33" t="s">
        <v>45</v>
      </c>
      <c r="V7" s="40">
        <v>20</v>
      </c>
      <c r="Y7" s="35">
        <v>17</v>
      </c>
      <c r="Z7" s="40">
        <f>V7*Y7</f>
        <v>340</v>
      </c>
      <c r="AA7" s="6" t="s">
        <v>46</v>
      </c>
      <c r="AB7" s="41"/>
      <c r="AC7" s="34">
        <v>340</v>
      </c>
      <c r="AD7" s="40"/>
      <c r="AE7" s="37">
        <v>0.2</v>
      </c>
      <c r="AF7" s="38">
        <f t="shared" si="4"/>
        <v>0</v>
      </c>
      <c r="AG7" s="37">
        <f>IF(OR($AK7="",$AK7=$BE$10,$AK7=$BE$11,$AK7=$BE$12),0%,5%)</f>
        <v>0</v>
      </c>
      <c r="AH7" s="39">
        <f t="shared" si="5"/>
        <v>0</v>
      </c>
      <c r="AI7" s="39">
        <f t="shared" si="6"/>
        <v>0</v>
      </c>
      <c r="AJ7" s="39">
        <f>IF($AA7="En Stock","-",AD7-Z7-AF7-AH7)</f>
        <v>-340</v>
      </c>
    </row>
    <row r="8" spans="1:59" ht="15" customHeight="1" x14ac:dyDescent="0.25">
      <c r="A8" s="25">
        <v>14031007</v>
      </c>
      <c r="B8" s="26"/>
      <c r="D8" s="30">
        <v>41720</v>
      </c>
      <c r="E8" s="24"/>
      <c r="F8" s="24"/>
      <c r="G8" s="6" t="s">
        <v>35</v>
      </c>
      <c r="H8" s="6" t="s">
        <v>36</v>
      </c>
      <c r="I8" s="27" t="s">
        <v>49</v>
      </c>
      <c r="J8" s="28" t="s">
        <v>34</v>
      </c>
      <c r="K8" s="29" t="s">
        <v>57</v>
      </c>
      <c r="M8" s="6"/>
      <c r="N8" s="44" t="s">
        <v>76</v>
      </c>
      <c r="O8" s="6" t="s">
        <v>36</v>
      </c>
      <c r="P8" t="s">
        <v>77</v>
      </c>
      <c r="Q8" s="33" t="s">
        <v>83</v>
      </c>
      <c r="R8" s="33" t="s">
        <v>140</v>
      </c>
      <c r="S8" s="33" t="s">
        <v>100</v>
      </c>
      <c r="T8" s="33" t="s">
        <v>115</v>
      </c>
      <c r="U8" s="33" t="s">
        <v>45</v>
      </c>
      <c r="V8" s="40">
        <v>10</v>
      </c>
      <c r="Y8" s="35">
        <v>17</v>
      </c>
      <c r="Z8" s="40">
        <f>V8*Y8</f>
        <v>170</v>
      </c>
      <c r="AA8" s="6" t="s">
        <v>46</v>
      </c>
      <c r="AB8" s="41"/>
      <c r="AC8" s="40">
        <v>440</v>
      </c>
      <c r="AD8" s="40"/>
      <c r="AE8" s="37">
        <v>0.2</v>
      </c>
      <c r="AF8" s="38">
        <f t="shared" si="4"/>
        <v>0</v>
      </c>
      <c r="AG8" s="37">
        <f>IF(OR($AK8="",$AK8=$BE$10,$AK8=$BE$11,$AK8=$BE$12),0%,5%)</f>
        <v>0</v>
      </c>
      <c r="AH8" s="39">
        <f t="shared" si="5"/>
        <v>0</v>
      </c>
      <c r="AI8" s="39">
        <f t="shared" si="6"/>
        <v>0</v>
      </c>
      <c r="AJ8" s="39">
        <f>IF($AA8="En Stock","-",AD8-Z8-AF8-AH8)</f>
        <v>-170</v>
      </c>
    </row>
    <row r="9" spans="1:59" ht="15" customHeight="1" x14ac:dyDescent="0.25">
      <c r="A9" s="25">
        <v>14031008</v>
      </c>
      <c r="B9" s="26"/>
      <c r="D9" s="30">
        <v>41720</v>
      </c>
      <c r="E9" s="24"/>
      <c r="F9" s="24"/>
      <c r="G9" s="6" t="s">
        <v>35</v>
      </c>
      <c r="H9" s="6" t="s">
        <v>36</v>
      </c>
      <c r="I9" s="27" t="s">
        <v>49</v>
      </c>
      <c r="J9" s="28" t="s">
        <v>34</v>
      </c>
      <c r="K9" s="29" t="s">
        <v>58</v>
      </c>
      <c r="M9" s="6"/>
      <c r="O9" s="6" t="s">
        <v>84</v>
      </c>
      <c r="P9" t="s">
        <v>40</v>
      </c>
      <c r="Q9" s="33" t="s">
        <v>41</v>
      </c>
      <c r="R9" s="33" t="s">
        <v>136</v>
      </c>
      <c r="S9" s="33" t="s">
        <v>101</v>
      </c>
      <c r="T9" s="33" t="s">
        <v>116</v>
      </c>
      <c r="U9" s="33" t="s">
        <v>45</v>
      </c>
      <c r="V9" s="40">
        <v>15</v>
      </c>
      <c r="Y9" s="35">
        <v>17</v>
      </c>
      <c r="Z9" s="40">
        <f>V9*Y9</f>
        <v>255</v>
      </c>
      <c r="AA9" s="6" t="s">
        <v>46</v>
      </c>
      <c r="AB9" s="41"/>
      <c r="AC9" s="40">
        <v>540</v>
      </c>
      <c r="AD9" s="40"/>
      <c r="AE9" s="37">
        <f>IF(OR($R7="Lady",$R7="Men"),10%,20%)</f>
        <v>0.2</v>
      </c>
      <c r="AF9" s="38">
        <f t="shared" si="4"/>
        <v>0</v>
      </c>
      <c r="AG9" s="37">
        <f>IF(OR($AK9="",$AK9=$BE$10,$AK9=$BE$11,$AK9=$BE$12),0%,5%)</f>
        <v>0</v>
      </c>
      <c r="AH9" s="39">
        <f t="shared" si="5"/>
        <v>0</v>
      </c>
      <c r="AI9" s="39">
        <f t="shared" si="6"/>
        <v>0</v>
      </c>
      <c r="AJ9" s="39">
        <f>IF($AA9="En Stock","-",AD9-Z9-AF9-AH9)</f>
        <v>-255</v>
      </c>
    </row>
    <row r="10" spans="1:59" ht="15" customHeight="1" x14ac:dyDescent="0.25">
      <c r="A10" s="25">
        <v>14031009</v>
      </c>
      <c r="B10" s="26"/>
      <c r="C10" s="6"/>
      <c r="D10" s="30">
        <v>41720</v>
      </c>
      <c r="E10" s="24"/>
      <c r="F10" s="24"/>
      <c r="G10" s="6" t="s">
        <v>35</v>
      </c>
      <c r="H10" s="6" t="s">
        <v>36</v>
      </c>
      <c r="I10" s="27" t="s">
        <v>48</v>
      </c>
      <c r="J10" s="28" t="s">
        <v>34</v>
      </c>
      <c r="K10" s="29" t="s">
        <v>59</v>
      </c>
      <c r="L10" s="6"/>
      <c r="M10" s="6"/>
      <c r="O10" s="6" t="s">
        <v>85</v>
      </c>
      <c r="P10" s="32" t="s">
        <v>94</v>
      </c>
      <c r="Q10" s="33" t="s">
        <v>41</v>
      </c>
      <c r="R10" s="33" t="s">
        <v>137</v>
      </c>
      <c r="S10" s="33" t="s">
        <v>102</v>
      </c>
      <c r="T10" s="33" t="s">
        <v>117</v>
      </c>
      <c r="U10" s="33" t="s">
        <v>45</v>
      </c>
      <c r="V10" s="40">
        <v>9</v>
      </c>
      <c r="X10" s="32"/>
      <c r="Y10" s="35">
        <v>17</v>
      </c>
      <c r="Z10" s="34">
        <f>V10*Y10</f>
        <v>153</v>
      </c>
      <c r="AA10" s="6" t="s">
        <v>46</v>
      </c>
      <c r="AB10" s="36"/>
      <c r="AC10" s="40">
        <v>660</v>
      </c>
      <c r="AD10" s="34">
        <v>550</v>
      </c>
      <c r="AE10" s="37">
        <v>0.2</v>
      </c>
      <c r="AF10" s="38">
        <f t="shared" si="4"/>
        <v>110</v>
      </c>
      <c r="AG10" s="37">
        <f>IF(OR($AK10="",$AK10=$BE$10,$AK10=$BE$11,$AK10=$BE$12),0%,5%)</f>
        <v>0</v>
      </c>
      <c r="AH10" s="39">
        <f t="shared" si="5"/>
        <v>0</v>
      </c>
      <c r="AI10" s="39">
        <f t="shared" si="6"/>
        <v>440</v>
      </c>
      <c r="AJ10" s="39">
        <f>IF($AA10="En Stock","-",AD10-Z10-AF10-AH10)</f>
        <v>287</v>
      </c>
      <c r="AK10" s="32"/>
      <c r="AL10" s="32"/>
      <c r="AM10" s="32"/>
      <c r="AN10" s="32"/>
      <c r="AO10" s="32"/>
      <c r="AQ10" s="32"/>
      <c r="BB10" s="32"/>
      <c r="BC10" s="32"/>
      <c r="BD10" s="32"/>
      <c r="BE10" s="32"/>
    </row>
    <row r="11" spans="1:59" ht="15" customHeight="1" x14ac:dyDescent="0.25">
      <c r="A11" s="25">
        <v>14031010</v>
      </c>
      <c r="B11" s="26"/>
      <c r="D11" s="30">
        <v>41720</v>
      </c>
      <c r="E11" s="24"/>
      <c r="F11" s="24"/>
      <c r="G11" s="6" t="s">
        <v>35</v>
      </c>
      <c r="H11" s="6" t="s">
        <v>36</v>
      </c>
      <c r="I11" s="27" t="s">
        <v>49</v>
      </c>
      <c r="J11" s="28" t="s">
        <v>34</v>
      </c>
      <c r="K11" s="29" t="s">
        <v>57</v>
      </c>
      <c r="M11" s="6"/>
      <c r="O11" s="6" t="s">
        <v>86</v>
      </c>
      <c r="P11" t="s">
        <v>93</v>
      </c>
      <c r="Q11" s="33" t="s">
        <v>41</v>
      </c>
      <c r="R11" s="33" t="s">
        <v>139</v>
      </c>
      <c r="S11" s="33" t="s">
        <v>103</v>
      </c>
      <c r="T11" s="33" t="s">
        <v>118</v>
      </c>
      <c r="U11" s="33" t="s">
        <v>45</v>
      </c>
      <c r="V11" s="40">
        <v>4</v>
      </c>
      <c r="Y11" s="35">
        <v>17</v>
      </c>
      <c r="Z11" s="40">
        <f>V11*Y11</f>
        <v>68</v>
      </c>
      <c r="AA11" s="6" t="s">
        <v>46</v>
      </c>
      <c r="AB11" s="41"/>
      <c r="AC11" s="34">
        <v>340</v>
      </c>
      <c r="AD11" s="40"/>
      <c r="AE11" s="37">
        <v>0.2</v>
      </c>
      <c r="AF11" s="38">
        <f t="shared" si="4"/>
        <v>0</v>
      </c>
      <c r="AG11" s="37">
        <f>IF(OR($AK11="",$AK11=$BE$10,$AK11=$BE$11,$AK11=$BE$12),0%,5%)</f>
        <v>0</v>
      </c>
      <c r="AH11" s="39">
        <f t="shared" si="5"/>
        <v>0</v>
      </c>
      <c r="AI11" s="39">
        <f t="shared" si="6"/>
        <v>0</v>
      </c>
      <c r="AJ11" s="39">
        <f>IF($AA11="En Stock","-",AD11-Z11-AF11-AH11)</f>
        <v>-68</v>
      </c>
    </row>
    <row r="12" spans="1:59" ht="15" customHeight="1" x14ac:dyDescent="0.25">
      <c r="A12" s="25">
        <v>14031011</v>
      </c>
      <c r="B12" s="26"/>
      <c r="D12" s="30">
        <v>41720</v>
      </c>
      <c r="E12" s="24"/>
      <c r="F12" s="24"/>
      <c r="G12" s="6" t="s">
        <v>35</v>
      </c>
      <c r="H12" s="6" t="s">
        <v>36</v>
      </c>
      <c r="I12" s="27" t="s">
        <v>49</v>
      </c>
      <c r="J12" s="28" t="s">
        <v>34</v>
      </c>
      <c r="K12" s="29" t="s">
        <v>58</v>
      </c>
      <c r="M12" s="6"/>
      <c r="O12" s="6" t="s">
        <v>87</v>
      </c>
      <c r="P12" t="s">
        <v>92</v>
      </c>
      <c r="Q12" s="33" t="s">
        <v>41</v>
      </c>
      <c r="R12" s="33" t="s">
        <v>37</v>
      </c>
      <c r="S12" s="33" t="s">
        <v>104</v>
      </c>
      <c r="T12" s="33" t="s">
        <v>119</v>
      </c>
      <c r="U12" s="33" t="s">
        <v>45</v>
      </c>
      <c r="V12" s="40">
        <v>10</v>
      </c>
      <c r="Y12" s="35">
        <v>17</v>
      </c>
      <c r="Z12" s="40">
        <f>V12*Y12</f>
        <v>170</v>
      </c>
      <c r="AA12" s="6" t="s">
        <v>46</v>
      </c>
      <c r="AB12" s="41"/>
      <c r="AC12" s="34">
        <v>340</v>
      </c>
      <c r="AD12" s="40"/>
      <c r="AE12" s="37">
        <v>0.2</v>
      </c>
      <c r="AF12" s="38">
        <f t="shared" si="4"/>
        <v>0</v>
      </c>
      <c r="AG12" s="37">
        <f>IF(OR($AK12="",$AK12=$BE$10,$AK12=$BE$11,$AK12=$BE$12),0%,5%)</f>
        <v>0</v>
      </c>
      <c r="AH12" s="39">
        <f t="shared" si="5"/>
        <v>0</v>
      </c>
      <c r="AI12" s="39">
        <f t="shared" si="6"/>
        <v>0</v>
      </c>
      <c r="AJ12" s="39">
        <f>IF($AA12="En Stock","-",AD12-Z12-AF12-AH12)</f>
        <v>-170</v>
      </c>
    </row>
    <row r="13" spans="1:59" ht="15" customHeight="1" x14ac:dyDescent="0.25">
      <c r="A13" s="25">
        <v>14031012</v>
      </c>
      <c r="B13" s="26"/>
      <c r="D13" s="30">
        <v>41720</v>
      </c>
      <c r="E13" s="24"/>
      <c r="F13" s="24"/>
      <c r="G13" s="6" t="s">
        <v>35</v>
      </c>
      <c r="H13" s="6" t="s">
        <v>36</v>
      </c>
      <c r="I13" s="27" t="s">
        <v>49</v>
      </c>
      <c r="J13" s="28" t="s">
        <v>34</v>
      </c>
      <c r="K13" s="29" t="s">
        <v>59</v>
      </c>
      <c r="M13" s="6"/>
      <c r="O13" s="6" t="s">
        <v>88</v>
      </c>
      <c r="P13" t="s">
        <v>91</v>
      </c>
      <c r="Q13" s="33" t="s">
        <v>41</v>
      </c>
      <c r="R13" s="33" t="s">
        <v>37</v>
      </c>
      <c r="S13" s="33" t="s">
        <v>105</v>
      </c>
      <c r="T13" s="33" t="s">
        <v>120</v>
      </c>
      <c r="U13" s="33" t="s">
        <v>45</v>
      </c>
      <c r="V13" s="40">
        <v>15</v>
      </c>
      <c r="Y13" s="35">
        <v>17</v>
      </c>
      <c r="Z13" s="40">
        <f>V13*Y13</f>
        <v>255</v>
      </c>
      <c r="AA13" s="6" t="s">
        <v>46</v>
      </c>
      <c r="AB13" s="41"/>
      <c r="AC13" s="40">
        <v>440</v>
      </c>
      <c r="AD13" s="40"/>
      <c r="AE13" s="37">
        <v>0.1</v>
      </c>
      <c r="AF13" s="38">
        <f t="shared" ref="AF13" si="7">AD13*AE13</f>
        <v>0</v>
      </c>
      <c r="AG13" s="37">
        <f>IF(OR($AK13="",$AK13=$BE$10,$AK13=$BE$11,$AK13=$BE$12),0%,5%)</f>
        <v>0</v>
      </c>
      <c r="AH13" s="39">
        <f t="shared" ref="AH13" si="8">AD13*AG13</f>
        <v>0</v>
      </c>
      <c r="AI13" s="39">
        <f t="shared" ref="AI13" si="9">AD13-AF13-AH13</f>
        <v>0</v>
      </c>
      <c r="AJ13" s="39">
        <f t="shared" ref="AJ13" si="10">IF($AA13="En Stock","-",AD13-Z13-AF13-AH13)</f>
        <v>-255</v>
      </c>
    </row>
    <row r="14" spans="1:59" ht="15" customHeight="1" x14ac:dyDescent="0.25">
      <c r="A14" s="25">
        <v>14031013</v>
      </c>
      <c r="B14" s="26"/>
      <c r="C14" s="6"/>
      <c r="D14" s="30">
        <v>41720</v>
      </c>
      <c r="E14" s="24"/>
      <c r="F14" s="24"/>
      <c r="G14" s="6" t="s">
        <v>35</v>
      </c>
      <c r="H14" s="6" t="s">
        <v>36</v>
      </c>
      <c r="I14" s="27" t="s">
        <v>48</v>
      </c>
      <c r="J14" s="28" t="s">
        <v>34</v>
      </c>
      <c r="K14" s="29" t="s">
        <v>34</v>
      </c>
      <c r="L14" s="6"/>
      <c r="M14" s="6"/>
      <c r="O14" s="6" t="s">
        <v>89</v>
      </c>
      <c r="P14" s="32" t="s">
        <v>90</v>
      </c>
      <c r="Q14" s="33" t="s">
        <v>41</v>
      </c>
      <c r="R14" s="33" t="s">
        <v>37</v>
      </c>
      <c r="S14" s="33" t="s">
        <v>106</v>
      </c>
      <c r="T14" s="33" t="s">
        <v>121</v>
      </c>
      <c r="U14" s="33" t="s">
        <v>122</v>
      </c>
      <c r="V14" s="40">
        <v>9</v>
      </c>
      <c r="X14" s="32"/>
      <c r="Y14" s="35">
        <v>17</v>
      </c>
      <c r="Z14" s="34">
        <f>V14*Y14</f>
        <v>153</v>
      </c>
      <c r="AA14" s="6" t="s">
        <v>46</v>
      </c>
      <c r="AB14" s="36"/>
      <c r="AC14" s="40">
        <v>540</v>
      </c>
      <c r="AD14" s="34">
        <v>540</v>
      </c>
      <c r="AE14" s="37">
        <v>0.2</v>
      </c>
      <c r="AF14" s="38">
        <f t="shared" ref="AF14:AF17" si="11">AD14*AE14</f>
        <v>108</v>
      </c>
      <c r="AG14" s="37">
        <f>IF(OR($AK14="",$AK14=$BE$10,$AK14=$BE$11,$AK14=$BE$12),0%,5%)</f>
        <v>0</v>
      </c>
      <c r="AH14" s="39">
        <f t="shared" ref="AH14:AH17" si="12">AD14*AG14</f>
        <v>0</v>
      </c>
      <c r="AI14" s="39">
        <f t="shared" ref="AI14:AI17" si="13">AD14-AF14-AH14</f>
        <v>432</v>
      </c>
      <c r="AJ14" s="39">
        <f t="shared" ref="AJ14:AJ17" si="14">IF($AA14="En Stock","-",AD14-Z14-AF14-AH14)</f>
        <v>279</v>
      </c>
      <c r="AK14" s="32"/>
      <c r="AL14" s="32"/>
      <c r="AM14" s="32"/>
      <c r="AN14" s="32"/>
      <c r="AO14" s="32"/>
      <c r="AQ14" s="32"/>
      <c r="BB14" s="32"/>
      <c r="BC14" s="32"/>
      <c r="BD14" s="32"/>
      <c r="BE14" s="32"/>
    </row>
    <row r="15" spans="1:59" ht="15" customHeight="1" x14ac:dyDescent="0.25">
      <c r="A15" s="25">
        <v>14031014</v>
      </c>
      <c r="B15" s="26"/>
      <c r="D15" s="30">
        <v>41720</v>
      </c>
      <c r="E15" s="24"/>
      <c r="F15" s="24"/>
      <c r="G15" s="6" t="s">
        <v>35</v>
      </c>
      <c r="H15" s="6" t="s">
        <v>36</v>
      </c>
      <c r="I15" s="27" t="s">
        <v>49</v>
      </c>
      <c r="J15" s="28" t="s">
        <v>34</v>
      </c>
      <c r="K15" s="29" t="s">
        <v>34</v>
      </c>
      <c r="M15" s="6"/>
      <c r="O15" s="6"/>
      <c r="P15" t="s">
        <v>40</v>
      </c>
      <c r="Q15" s="33" t="s">
        <v>41</v>
      </c>
      <c r="R15" s="33" t="s">
        <v>37</v>
      </c>
      <c r="S15" s="33" t="s">
        <v>107</v>
      </c>
      <c r="T15" s="33" t="s">
        <v>123</v>
      </c>
      <c r="U15" s="33" t="s">
        <v>124</v>
      </c>
      <c r="V15" s="40">
        <v>4</v>
      </c>
      <c r="Y15" s="35">
        <v>17</v>
      </c>
      <c r="Z15" s="40">
        <f>V15*Y15</f>
        <v>68</v>
      </c>
      <c r="AA15" s="6" t="s">
        <v>46</v>
      </c>
      <c r="AB15" s="41"/>
      <c r="AC15" s="40">
        <v>660</v>
      </c>
      <c r="AD15" s="40"/>
      <c r="AE15" s="37">
        <v>0.2</v>
      </c>
      <c r="AF15" s="38">
        <f t="shared" si="11"/>
        <v>0</v>
      </c>
      <c r="AG15" s="37">
        <f>IF(OR($AK15="",$AK15=$BE$10,$AK15=$BE$11,$AK15=$BE$12),0%,5%)</f>
        <v>0</v>
      </c>
      <c r="AH15" s="39">
        <f t="shared" si="12"/>
        <v>0</v>
      </c>
      <c r="AI15" s="39">
        <f t="shared" si="13"/>
        <v>0</v>
      </c>
      <c r="AJ15" s="39">
        <f t="shared" si="14"/>
        <v>-68</v>
      </c>
    </row>
    <row r="16" spans="1:59" ht="15" customHeight="1" x14ac:dyDescent="0.25">
      <c r="A16" s="25">
        <v>14031015</v>
      </c>
      <c r="B16" s="26"/>
      <c r="D16" s="30">
        <v>41720</v>
      </c>
      <c r="E16" s="24"/>
      <c r="F16" s="24"/>
      <c r="G16" s="6" t="s">
        <v>35</v>
      </c>
      <c r="H16" s="6" t="s">
        <v>36</v>
      </c>
      <c r="I16" s="27" t="s">
        <v>49</v>
      </c>
      <c r="J16" s="28" t="s">
        <v>34</v>
      </c>
      <c r="K16" s="29" t="s">
        <v>34</v>
      </c>
      <c r="O16" s="6"/>
      <c r="P16" t="s">
        <v>40</v>
      </c>
      <c r="Q16" s="33" t="s">
        <v>41</v>
      </c>
      <c r="R16" s="33" t="s">
        <v>37</v>
      </c>
      <c r="S16" s="33" t="s">
        <v>108</v>
      </c>
      <c r="T16" s="33" t="s">
        <v>128</v>
      </c>
      <c r="U16" s="33"/>
      <c r="V16" s="40">
        <v>2.5</v>
      </c>
      <c r="Y16" s="35">
        <v>17</v>
      </c>
      <c r="Z16" s="40">
        <f>V16*Y16</f>
        <v>42.5</v>
      </c>
      <c r="AA16" s="6" t="s">
        <v>46</v>
      </c>
      <c r="AB16" s="41"/>
      <c r="AC16" s="34">
        <v>340</v>
      </c>
      <c r="AD16" s="40"/>
      <c r="AE16" s="37">
        <v>0.2</v>
      </c>
      <c r="AF16" s="38">
        <f t="shared" si="11"/>
        <v>0</v>
      </c>
      <c r="AG16" s="37">
        <f>IF(OR($AK16="",$AK16=$BE$10,$AK16=$BE$11,$AK16=$BE$12),0%,5%)</f>
        <v>0</v>
      </c>
      <c r="AH16" s="39">
        <f t="shared" si="12"/>
        <v>0</v>
      </c>
      <c r="AI16" s="39">
        <f t="shared" si="13"/>
        <v>0</v>
      </c>
      <c r="AJ16" s="39">
        <f t="shared" si="14"/>
        <v>-42.5</v>
      </c>
    </row>
    <row r="17" spans="1:36" ht="15" customHeight="1" x14ac:dyDescent="0.25">
      <c r="A17" s="25">
        <v>14031016</v>
      </c>
      <c r="B17" s="26"/>
      <c r="D17" s="30">
        <v>41720</v>
      </c>
      <c r="E17" s="24"/>
      <c r="F17" s="24"/>
      <c r="G17" s="6" t="s">
        <v>35</v>
      </c>
      <c r="H17" s="6" t="s">
        <v>36</v>
      </c>
      <c r="I17" s="27" t="s">
        <v>49</v>
      </c>
      <c r="J17" s="28" t="s">
        <v>34</v>
      </c>
      <c r="K17" s="29" t="s">
        <v>34</v>
      </c>
      <c r="O17" s="6"/>
      <c r="P17" t="s">
        <v>40</v>
      </c>
      <c r="Q17" s="33" t="s">
        <v>41</v>
      </c>
      <c r="R17" s="33" t="s">
        <v>37</v>
      </c>
      <c r="S17" s="33" t="s">
        <v>109</v>
      </c>
      <c r="T17" s="33" t="s">
        <v>129</v>
      </c>
      <c r="U17" s="33"/>
      <c r="V17" s="40">
        <v>20</v>
      </c>
      <c r="Y17" s="35">
        <v>17</v>
      </c>
      <c r="Z17" s="40">
        <f>V17*Y17</f>
        <v>340</v>
      </c>
      <c r="AA17" s="6" t="s">
        <v>46</v>
      </c>
      <c r="AB17" s="41"/>
      <c r="AC17" s="40">
        <v>260</v>
      </c>
      <c r="AD17" s="40"/>
      <c r="AE17" s="37">
        <f>IF(OR($R17="Lady",$R17="Men"),10%,20%)</f>
        <v>0.2</v>
      </c>
      <c r="AF17" s="38">
        <f t="shared" si="11"/>
        <v>0</v>
      </c>
      <c r="AG17" s="37">
        <f>IF(OR($AK17="",$AK17=$BE$10,$AK17=$BE$11,$AK17=$BE$12),0%,5%)</f>
        <v>0</v>
      </c>
      <c r="AH17" s="39">
        <f t="shared" si="12"/>
        <v>0</v>
      </c>
      <c r="AI17" s="39">
        <f t="shared" si="13"/>
        <v>0</v>
      </c>
      <c r="AJ17" s="39">
        <f t="shared" si="14"/>
        <v>-340</v>
      </c>
    </row>
  </sheetData>
  <dataValidations count="3">
    <dataValidation type="list" allowBlank="1" showInputMessage="1" showErrorMessage="1" sqref="AK1">
      <formula1>$BE$4:$BE$16</formula1>
    </dataValidation>
    <dataValidation type="list" allowBlank="1" showInputMessage="1" showErrorMessage="1" sqref="AA1:AA17 R1">
      <formula1>#REF!</formula1>
    </dataValidation>
    <dataValidation type="list" allowBlank="1" showInputMessage="1" showErrorMessage="1" sqref="S1">
      <formula1>$BB$4:$BB$64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</dc:creator>
  <cp:lastModifiedBy>walmart</cp:lastModifiedBy>
  <dcterms:created xsi:type="dcterms:W3CDTF">2014-11-19T13:27:33Z</dcterms:created>
  <dcterms:modified xsi:type="dcterms:W3CDTF">2014-11-19T14:57:35Z</dcterms:modified>
</cp:coreProperties>
</file>