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se de dados" sheetId="1" r:id="rId4"/>
    <sheet state="visible" name="Início" sheetId="2" r:id="rId5"/>
    <sheet state="visible" name="Menu" sheetId="3" r:id="rId6"/>
    <sheet state="visible" name="Cenários" sheetId="4" r:id="rId7"/>
    <sheet state="visible" name="Roteiro" sheetId="5" r:id="rId8"/>
    <sheet state="visible" name="Ocorrencias" sheetId="6" r:id="rId9"/>
    <sheet state="visible" name="Painel" sheetId="7" r:id="rId10"/>
    <sheet state="visible" name="Curva S" sheetId="8" r:id="rId11"/>
    <sheet state="visible" name="HELP" sheetId="9" r:id="rId12"/>
    <sheet state="hidden" name="Curva S por módulo" sheetId="10" r:id="rId13"/>
  </sheets>
  <definedNames>
    <definedName name="Roteiro">#REF!</definedName>
    <definedName localSheetId="8" name="Cenários">HELP!$B$5:$D$49</definedName>
    <definedName name="Cenários">#REF!</definedName>
    <definedName localSheetId="4" name="Roteiro">Roteiro!$C$8:$T$23</definedName>
    <definedName localSheetId="3" name="Cenários">'Cenários'!$B$8:$F$51</definedName>
    <definedName hidden="1" localSheetId="3" name="_xlnm._FilterDatabase">'Cenários'!$B$8:$I$1061</definedName>
    <definedName hidden="1" localSheetId="5" name="_xlnm._FilterDatabase">Ocorrencias!$B$8:$N$1018</definedName>
    <definedName hidden="1" localSheetId="8" name="_xlnm._FilterDatabase">HELP!$B$5:$D$49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Campo bloqueado que possui carregamento automático sem a necessidade de preenchimento.</t>
      </text>
    </comment>
    <comment authorId="0" ref="B6">
      <text>
        <t xml:space="preserve">Campo aberto para edição sendo necessário o preenchimento</t>
      </text>
    </comment>
    <comment authorId="0" ref="B8">
      <text>
        <t xml:space="preserve">ID sequencial</t>
      </text>
    </comment>
    <comment authorId="0" ref="C8">
      <text>
        <t xml:space="preserve">Campo para descrever o cenário que será testado.</t>
      </text>
    </comment>
    <comment authorId="0" ref="D8">
      <text>
        <t xml:space="preserve">Descreva qual o resultado esperado com o cenário descrito</t>
      </text>
    </comment>
    <comment authorId="0" ref="E8">
      <text>
        <t xml:space="preserve">Escreva aqui a solução que está sendo testada, o processo/módulo que está sendo testado e a frente que está trabalhando nesses testes. Frente de serviços de implantação, TIS, FSW, etc.</t>
      </text>
    </comment>
    <comment authorId="0" ref="F8">
      <text>
        <t xml:space="preserve">Preencha com a data planejada de execução do cenário.</t>
      </text>
    </comment>
    <comment authorId="0" ref="G8">
      <text>
        <t xml:space="preserve">Horas estimadas finalizadas em testes do cenário em questão</t>
      </text>
    </comment>
    <comment authorId="0" ref="H8">
      <text>
        <t xml:space="preserve">Horas estimadas TOTAIS 
para a execução do cenário em questão
0,25h = 15min
0,50h = 30min
0,75h = 45min
1,00h = 60min</t>
      </text>
    </comment>
    <comment authorId="0" ref="I8">
      <text>
        <t xml:space="preserve">Percentual de conclusão dos testes no cenário informado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Campo bloqueado que possui carregamento automático sem a necessidade de preenchimento.</t>
      </text>
    </comment>
    <comment authorId="0" ref="B6">
      <text>
        <t xml:space="preserve">Campo aberto para edição sendo necessário o preenchimento</t>
      </text>
    </comment>
    <comment authorId="0" ref="B8">
      <text>
        <t xml:space="preserve">Indica o Cod. Roteiro = ID cenário + ID sequencial</t>
      </text>
    </comment>
    <comment authorId="0" ref="C8">
      <text>
        <t xml:space="preserve">Informar um cenário de teste. (mesmos cenários criados na aba 'Cenários')</t>
      </text>
    </comment>
    <comment authorId="0" ref="D8">
      <text>
        <t xml:space="preserve">Informar a ordem de execução dos Roteiros testes</t>
      </text>
    </comment>
    <comment authorId="0" ref="E8">
      <text>
        <t xml:space="preserve">Indica o Módulo/Frente do cenário informado.</t>
      </text>
    </comment>
    <comment authorId="0" ref="F8">
      <text>
        <t xml:space="preserve">Inserir o processo que será testado
</t>
      </text>
    </comment>
    <comment authorId="0" ref="G8">
      <text>
        <t xml:space="preserve">Inserir o subprocesso que será testado caso possua</t>
      </text>
    </comment>
    <comment authorId="0" ref="H8">
      <text>
        <t xml:space="preserve">Inserir a descrição do processo que será testado</t>
      </text>
    </comment>
    <comment authorId="0" ref="I8">
      <text>
        <t xml:space="preserve">Inserir a situação esperada ao realizar o teste em questão.</t>
      </text>
    </comment>
    <comment authorId="0" ref="J8">
      <text>
        <t xml:space="preserve">Inserir uma atividade predecessora caso possua.
Deve ser inserido o Cod. roteiro da atividade predecessora (Roteiro!B8)</t>
      </text>
    </comment>
    <comment authorId="0" ref="K8">
      <text>
        <t xml:space="preserve">Indica se o roteiro está liberado ou não caso possua atividades predecessoras.
</t>
      </text>
    </comment>
    <comment authorId="0" ref="L8">
      <text>
        <t xml:space="preserve">Informar o responsável por parte da TOTVS pelo roteiro em questão</t>
      </text>
    </comment>
    <comment authorId="0" ref="M8">
      <text>
        <t xml:space="preserve">Informar o responsável por parte do cliente para o roteiro em questão</t>
      </text>
    </comment>
    <comment authorId="0" ref="N8">
      <text>
        <t xml:space="preserve">Informar Data definida em planejamento para início dos testes.</t>
      </text>
    </comment>
    <comment authorId="0" ref="O8">
      <text>
        <t xml:space="preserve">informar data em que o teste foi iniciado.</t>
      </text>
    </comment>
    <comment authorId="0" ref="P8">
      <text>
        <t xml:space="preserve">Informar Data de conclusão do roteiro em questão</t>
      </text>
    </comment>
    <comment authorId="0" ref="Q8">
      <text>
        <t xml:space="preserve">Indica qual o status atual do roteiro em questão</t>
      </text>
    </comment>
    <comment authorId="0" ref="R8">
      <text>
        <t xml:space="preserve">Informa quantas ocorrências abertas o roteiro em questão possui.</t>
      </text>
    </comment>
    <comment authorId="0" ref="S8">
      <text>
        <t xml:space="preserve">Informa qual o status atual das ocorrências caso o roteiro possua ocorrências abertas</t>
      </text>
    </comment>
    <comment authorId="0" ref="T8">
      <text>
        <t xml:space="preserve">Informar observações sobre o roteiro caso necessário</t>
      </text>
    </comment>
    <comment authorId="0" ref="U8">
      <text>
        <t xml:space="preserve">Incluir horas estimadas para execução do roteiro em questão
0,25h = 15min
0,50h= 30min
0,75h = 45min
1,00h = 60min
</t>
      </text>
    </comment>
    <comment authorId="0" ref="J9">
      <text>
        <t xml:space="preserve">O primeiro roteiro não contém atividade predecessora.
Os demais devem ser inseridos o  código(cod. roteiro) da atividade predecessora caso exista.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Campo bloqueado que possui carregamento automático sem a necessidade de preenchimento.</t>
      </text>
    </comment>
    <comment authorId="0" ref="B6">
      <text>
        <t xml:space="preserve">Campo aberto para edição sendo necessário o preenchimento</t>
      </text>
    </comment>
    <comment authorId="0" ref="B8">
      <text>
        <t xml:space="preserve">Informar o cenário que será aberta a ocorrência</t>
      </text>
    </comment>
    <comment authorId="0" ref="C8">
      <text>
        <t xml:space="preserve">Indica o ID da ocorrencia aberta</t>
      </text>
    </comment>
    <comment authorId="0" ref="D8">
      <text>
        <t xml:space="preserve">Informar a descrição da ocorrência aberta para melhor entendimento</t>
      </text>
    </comment>
    <comment authorId="0" ref="E8">
      <text>
        <t xml:space="preserve">Informar o nro. do ticket ou Issue aberta para a ocorrência</t>
      </text>
    </comment>
    <comment authorId="0" ref="F8">
      <text>
        <t xml:space="preserve">Informar se a ocorrência em questão impede os testes.</t>
      </text>
    </comment>
    <comment authorId="0" ref="G8">
      <text>
        <t xml:space="preserve">Informar o responsável por parte da TOTVS na ocorrência aberta</t>
      </text>
    </comment>
    <comment authorId="0" ref="H8">
      <text>
        <t xml:space="preserve">Informar a data de registro da ocorrência</t>
      </text>
    </comment>
    <comment authorId="0" ref="I8">
      <text>
        <t xml:space="preserve">Inserir data que se iniciou o ajuste da ocorrência</t>
      </text>
    </comment>
    <comment authorId="0" ref="J8">
      <text>
        <t xml:space="preserve">Informar a Data de encerramento da ocorrência</t>
      </text>
    </comment>
    <comment authorId="0" ref="K8">
      <text>
        <t xml:space="preserve">Informar o Prazo previsto para a conclusão da ocorrência.</t>
      </text>
    </comment>
    <comment authorId="0" ref="L8">
      <text>
        <t xml:space="preserve">Informar o impacto da ocorrência aberta</t>
      </text>
    </comment>
    <comment authorId="0" ref="M8">
      <text>
        <t xml:space="preserve">Informa observações para a ocorrência aberta caso necessário</t>
      </text>
    </comment>
    <comment authorId="0" ref="N8">
      <text>
        <t xml:space="preserve">Indica o Status atual da ocorrencia aberta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Sequencia de validações realizadas</t>
      </text>
    </comment>
    <comment authorId="0" ref="C5">
      <text>
        <t xml:space="preserve">Parâmetros utilizados para validação</t>
      </text>
    </comment>
    <comment authorId="0" ref="D5">
      <text>
        <t xml:space="preserve">Resultado obtido em cada validação</t>
      </text>
    </comment>
    <comment authorId="0" ref="C6">
      <text>
        <t xml:space="preserve">Data planejada: 'Roteiro!N'
Data inicio: 'Roteiro!O'</t>
      </text>
    </comment>
    <comment authorId="0" ref="C7">
      <text>
        <t xml:space="preserve">Data planejada: 'Roteiro!N'
Data conclusão: 'Roteiro!P'</t>
      </text>
    </comment>
    <comment authorId="0" ref="C8">
      <text>
        <t xml:space="preserve">Data inicio: 'Roteiro!O'
Data conclusão: 'Roteiro!P'</t>
      </text>
    </comment>
    <comment authorId="0" ref="C9">
      <text>
        <t xml:space="preserve">Predecessora?: 'Roteiro!J'
Status da ocorrência: 'Roteiro!S'
Data conclusão: 'Roteiro!P'
Data inicio: 'Roteiro!O'</t>
      </text>
    </comment>
    <comment authorId="0" ref="C10">
      <text>
        <t xml:space="preserve">Predecessora?: 'Roteiro!J'
Status da ocorrência: 'Roteiro!S'
Data conclusão: 'Roteiro!P'
Data inicio: 'Roteiro!O'</t>
      </text>
    </comment>
    <comment authorId="0" ref="C11">
      <text>
        <t xml:space="preserve">Predecessora?: 'Roteiro!J'
Liberada?: 'Roteiro!K'
Status da ocorrência: 'Roteiro!S'
Data inicio: 'Roteiro!O'</t>
      </text>
    </comment>
    <comment authorId="0" ref="C12">
      <text>
        <t xml:space="preserve">Predecessora?: 'Roteiro!J'
Liberada?: 'Roteiro!K'
Status da ocorrência: 'Roteiro!S'
Data inicio: 'Roteiro!O'</t>
      </text>
    </comment>
    <comment authorId="0" ref="C13">
      <text>
        <t xml:space="preserve">Predecessora?: 'Roteiro!J'
Liberada?: 'Roteiro!K'
Status da ocorrência: 'Roteiro!S'
Data inicio: 'Roteiro!O'
Data conclusão: 'Roteiro!P'</t>
      </text>
    </comment>
    <comment authorId="0" ref="C14">
      <text>
        <t xml:space="preserve">Predecessora?: 'Roteiro!J'
Liberada?: 'Roteiro!K'
Status da ocorrência: 'Roteiro!S'
Data inicio: 'Roteiro!O'
Data conclusão: 'Roteiro!P'</t>
      </text>
    </comment>
    <comment authorId="0" ref="C15">
      <text>
        <t xml:space="preserve">Predecessora?: 'Roteiro!J'
Status da ocorrência: 'Roteiro!S'
Data inicio: 'Roteiro!O'</t>
      </text>
    </comment>
  </commentList>
</comments>
</file>

<file path=xl/sharedStrings.xml><?xml version="1.0" encoding="utf-8"?>
<sst xmlns="http://schemas.openxmlformats.org/spreadsheetml/2006/main" count="1264" uniqueCount="1209">
  <si>
    <t>ID</t>
  </si>
  <si>
    <t>Cenário</t>
  </si>
  <si>
    <t>ID+Cenário</t>
  </si>
  <si>
    <t>PROCV COUNT</t>
  </si>
  <si>
    <t>Cont cenarios</t>
  </si>
  <si>
    <t>Procv Count (cenarios utilizados)</t>
  </si>
  <si>
    <t>ID do Roteiro</t>
  </si>
  <si>
    <t>Processo</t>
  </si>
  <si>
    <t>ID do Roteiro + Processo</t>
  </si>
  <si>
    <t>Horas estimadas</t>
  </si>
  <si>
    <t>MIT DIGITAL</t>
  </si>
  <si>
    <t>Roteiro de Testes - MIT045</t>
  </si>
  <si>
    <r>
      <rPr>
        <rFont val="Arial"/>
        <color theme="1"/>
        <sz val="12.0"/>
      </rPr>
      <t xml:space="preserve">Preencher o roteiro de testes te auxilia no </t>
    </r>
    <r>
      <rPr>
        <rFont val="Arial"/>
        <b/>
        <color theme="1"/>
        <sz val="12.0"/>
      </rPr>
      <t xml:space="preserve">registro </t>
    </r>
    <r>
      <rPr>
        <rFont val="Arial"/>
        <color theme="1"/>
        <sz val="12.0"/>
      </rPr>
      <t xml:space="preserve">e </t>
    </r>
    <r>
      <rPr>
        <rFont val="Arial"/>
        <b/>
        <color theme="1"/>
        <sz val="12.0"/>
      </rPr>
      <t>gestão das atividades</t>
    </r>
    <r>
      <rPr>
        <rFont val="Arial"/>
        <color theme="1"/>
        <sz val="12.0"/>
      </rPr>
      <t xml:space="preserve"> para 
os testes em projetos de média e alta complexidade e para uso em testes integrados</t>
    </r>
  </si>
  <si>
    <t>INICIAR</t>
  </si>
  <si>
    <r>
      <rPr>
        <rFont val="Tahoma"/>
        <b/>
        <color rgb="FFFFFFFF"/>
        <sz val="18.0"/>
      </rPr>
      <t xml:space="preserve">Roteiro </t>
    </r>
    <r>
      <rPr>
        <rFont val="Tahoma"/>
        <b/>
        <color rgb="FF0897E9"/>
        <sz val="18.0"/>
      </rPr>
      <t>de Testes</t>
    </r>
  </si>
  <si>
    <t>Painel de Acesso</t>
  </si>
  <si>
    <t>Painéis de preenchimento</t>
  </si>
  <si>
    <t>Preenchimento dos cenários, roteiros de testes e ocorrências</t>
  </si>
  <si>
    <t>Painel</t>
  </si>
  <si>
    <t>Descrição</t>
  </si>
  <si>
    <t>Link</t>
  </si>
  <si>
    <r>
      <rPr>
        <rFont val="Tahoma"/>
        <color theme="1"/>
        <sz val="11.0"/>
      </rPr>
      <t xml:space="preserve">Relação dos </t>
    </r>
    <r>
      <rPr>
        <rFont val="Tahoma"/>
        <b/>
        <color theme="1"/>
        <sz val="11.0"/>
      </rPr>
      <t>Cenários</t>
    </r>
  </si>
  <si>
    <t>Acessar</t>
  </si>
  <si>
    <r>
      <rPr>
        <rFont val="Tahoma"/>
        <color theme="1"/>
        <sz val="11.0"/>
      </rPr>
      <t xml:space="preserve">Descrição do </t>
    </r>
    <r>
      <rPr>
        <rFont val="Tahoma"/>
        <b/>
        <color theme="1"/>
        <sz val="11.0"/>
      </rPr>
      <t>Roteiro</t>
    </r>
    <r>
      <rPr>
        <rFont val="Tahoma"/>
        <color theme="1"/>
        <sz val="11.0"/>
      </rPr>
      <t xml:space="preserve"> de teste para cada cenário</t>
    </r>
  </si>
  <si>
    <r>
      <rPr>
        <rFont val="Tahoma"/>
        <color theme="1"/>
        <sz val="11.0"/>
      </rPr>
      <t xml:space="preserve">Registrio das </t>
    </r>
    <r>
      <rPr>
        <rFont val="Tahoma"/>
        <b/>
        <color theme="1"/>
        <sz val="11.0"/>
      </rPr>
      <t xml:space="preserve">Ocorrências </t>
    </r>
    <r>
      <rPr>
        <rFont val="Tahoma"/>
        <color theme="1"/>
        <sz val="11.0"/>
      </rPr>
      <t>dos testes</t>
    </r>
  </si>
  <si>
    <t>Dashboards</t>
  </si>
  <si>
    <t>Acompanhamento através de visões de painéis, curva s e curva s por módulo</t>
  </si>
  <si>
    <t>Painel de Evolução dos Testes</t>
  </si>
  <si>
    <t>Curva S que demonstra o Planejado e Executado de Testes | Curva S por módulo</t>
  </si>
  <si>
    <r>
      <rPr>
        <rFont val="Tahoma"/>
        <b/>
        <color rgb="FFFFFFFF"/>
        <sz val="18.0"/>
      </rPr>
      <t>Registro de Cenários de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Testes - MIT045</t>
    </r>
  </si>
  <si>
    <t>LEGENDA</t>
  </si>
  <si>
    <t>* Preenchimentos obrigatórios</t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</si>
  <si>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visualização</t>
    </r>
  </si>
  <si>
    <t>Início</t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</si>
  <si>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edição</t>
    </r>
  </si>
  <si>
    <t>Voltar para home</t>
  </si>
  <si>
    <r>
      <rPr>
        <rFont val="Tahoma"/>
        <color rgb="FF000000"/>
        <sz val="10.0"/>
      </rPr>
      <t>ID</t>
    </r>
    <r>
      <rPr>
        <rFont val="Tahoma"/>
        <color rgb="FFEA4335"/>
        <sz val="10.0"/>
      </rPr>
      <t>*</t>
    </r>
  </si>
  <si>
    <r>
      <rPr>
        <rFont val="Tahoma"/>
        <color rgb="FF000000"/>
        <sz val="10.0"/>
      </rPr>
      <t>Cenário</t>
    </r>
    <r>
      <rPr>
        <rFont val="Tahoma"/>
        <color rgb="FFEA4335"/>
        <sz val="10.0"/>
      </rPr>
      <t>*</t>
    </r>
  </si>
  <si>
    <r>
      <rPr>
        <rFont val="Tahoma"/>
        <color rgb="FF000000"/>
        <sz val="10.0"/>
      </rPr>
      <t>Resultado Esperado</t>
    </r>
    <r>
      <rPr>
        <rFont val="Tahoma"/>
        <color rgb="FFEA4335"/>
        <sz val="10.0"/>
      </rPr>
      <t>*</t>
    </r>
  </si>
  <si>
    <r>
      <rPr>
        <rFont val="Tahoma"/>
        <color rgb="FF000000"/>
        <sz val="10.0"/>
      </rPr>
      <t>Módulo/Frente</t>
    </r>
    <r>
      <rPr>
        <rFont val="Tahoma"/>
        <color theme="5"/>
        <sz val="10.0"/>
      </rPr>
      <t>*</t>
    </r>
  </si>
  <si>
    <r>
      <rPr>
        <rFont val="Tahoma"/>
        <color rgb="FF000000"/>
        <sz val="10.0"/>
      </rPr>
      <t>Data Planejada</t>
    </r>
    <r>
      <rPr>
        <rFont val="Tahoma"/>
        <color rgb="FFEA4335"/>
        <sz val="10.0"/>
      </rPr>
      <t>*</t>
    </r>
  </si>
  <si>
    <t>Horas estimadas concluídas (h)</t>
  </si>
  <si>
    <t>Horas Totais estimadas (h)</t>
  </si>
  <si>
    <t>% de Conclusão estimada</t>
  </si>
  <si>
    <t>001</t>
  </si>
  <si>
    <t>teste de cenario</t>
  </si>
  <si>
    <t>teste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</si>
  <si>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</si>
  <si>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</si>
  <si>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</si>
  <si>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</si>
  <si>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</si>
  <si>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</si>
  <si>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</si>
  <si>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</si>
  <si>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</si>
  <si>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</si>
  <si>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</si>
  <si>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</si>
  <si>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</si>
  <si>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</si>
  <si>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</si>
  <si>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</si>
  <si>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</si>
  <si>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</si>
  <si>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</si>
  <si>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</si>
  <si>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</si>
  <si>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</si>
  <si>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</si>
  <si>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</si>
  <si>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</si>
  <si>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</si>
  <si>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</si>
  <si>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</si>
  <si>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</si>
  <si>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</si>
  <si>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</si>
  <si>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</si>
  <si>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</si>
  <si>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</si>
  <si>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</si>
  <si>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</si>
  <si>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</si>
  <si>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</si>
  <si>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</si>
  <si>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</si>
  <si>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</si>
  <si>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</si>
  <si>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</si>
  <si>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</si>
  <si>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</si>
  <si>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</si>
  <si>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</si>
  <si>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</si>
  <si>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</si>
  <si>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</si>
  <si>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</si>
  <si>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</si>
  <si>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</si>
  <si>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</si>
  <si>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</si>
  <si>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</si>
  <si>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</si>
  <si>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</si>
  <si>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</si>
  <si>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</si>
  <si>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</si>
  <si>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</si>
  <si>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</si>
  <si>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</si>
  <si>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</si>
  <si>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</si>
  <si>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</si>
  <si>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</si>
  <si>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</si>
  <si>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</si>
  <si>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</si>
  <si>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</si>
  <si>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</si>
  <si>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</si>
  <si>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</si>
  <si>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</si>
  <si>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</si>
  <si>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</si>
  <si>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</si>
  <si>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</si>
  <si>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</si>
  <si>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</si>
  <si>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</si>
  <si>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</si>
  <si>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</si>
  <si>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</si>
  <si>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</si>
  <si>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</si>
  <si>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</si>
  <si>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</si>
  <si>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</si>
  <si>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</si>
  <si>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</si>
  <si>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</si>
  <si>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</si>
  <si>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</si>
  <si>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</si>
  <si>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</si>
  <si>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</si>
  <si>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</si>
  <si>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</si>
  <si>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</si>
  <si>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</si>
  <si>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</si>
  <si>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</si>
  <si>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</si>
  <si>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</si>
  <si>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</si>
  <si>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</si>
  <si>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</si>
  <si>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</si>
  <si>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</si>
  <si>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</si>
  <si>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</si>
  <si>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</si>
  <si>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</si>
  <si>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</si>
  <si>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</si>
  <si>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</si>
  <si>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</si>
  <si>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</si>
  <si>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</si>
  <si>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</si>
  <si>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</si>
  <si>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</si>
  <si>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</si>
  <si>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</si>
  <si>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</si>
  <si>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</si>
  <si>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</si>
  <si>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</si>
  <si>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</si>
  <si>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</si>
  <si>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</si>
  <si>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</si>
  <si>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</si>
  <si>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</si>
  <si>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</si>
  <si>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</si>
  <si>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</si>
  <si>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</si>
  <si>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</si>
  <si>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</si>
  <si>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</si>
  <si>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</si>
  <si>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</si>
  <si>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</si>
  <si>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</si>
  <si>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</si>
  <si>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</si>
  <si>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</si>
  <si>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</si>
  <si>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</si>
  <si>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</si>
  <si>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</si>
  <si>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</si>
  <si>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</si>
  <si>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</si>
  <si>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</si>
  <si>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</si>
  <si>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</si>
  <si>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</si>
  <si>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</si>
  <si>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</si>
  <si>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</si>
  <si>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</si>
  <si>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</si>
  <si>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</si>
  <si>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</si>
  <si>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</si>
  <si>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</si>
  <si>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</si>
  <si>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</si>
  <si>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</si>
  <si>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</si>
  <si>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</si>
  <si>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</si>
  <si>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</si>
  <si>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</si>
  <si>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</si>
  <si>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</si>
  <si>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</si>
  <si>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</si>
  <si>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</si>
  <si>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</si>
  <si>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</si>
  <si>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</si>
  <si>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</si>
  <si>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</si>
  <si>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</si>
  <si>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</si>
  <si>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</si>
  <si>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</si>
  <si>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</si>
  <si>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</si>
  <si>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</si>
  <si>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</si>
  <si>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</si>
  <si>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</si>
  <si>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</si>
  <si>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</si>
  <si>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</si>
  <si>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</si>
  <si>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</si>
  <si>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</si>
  <si>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</si>
  <si>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</si>
  <si>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</si>
  <si>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</si>
  <si>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</si>
  <si>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</si>
  <si>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</si>
  <si>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</si>
  <si>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</si>
  <si>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</si>
  <si>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</si>
  <si>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</si>
  <si>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</si>
  <si>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</si>
  <si>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</si>
  <si>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</si>
  <si>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</si>
  <si>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</si>
  <si>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</si>
  <si>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</si>
  <si>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</si>
  <si>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</si>
  <si>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</si>
  <si>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</si>
  <si>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</si>
  <si>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</si>
  <si>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</si>
  <si>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</si>
  <si>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</si>
  <si>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</si>
  <si>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</si>
  <si>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</si>
  <si>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</si>
  <si>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</si>
  <si>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</si>
  <si>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</si>
  <si>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</si>
  <si>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</si>
  <si>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</si>
  <si>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</si>
  <si>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</si>
  <si>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</si>
  <si>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</si>
  <si>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</si>
  <si>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</si>
  <si>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</si>
  <si>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</si>
  <si>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</si>
  <si>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</si>
  <si>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</si>
  <si>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</si>
  <si>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</si>
  <si>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</si>
  <si>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</si>
  <si>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</si>
  <si>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</si>
  <si>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</si>
  <si>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</si>
  <si>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</si>
  <si>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</si>
  <si>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</si>
  <si>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</si>
  <si>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</si>
  <si>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</si>
  <si>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</si>
  <si>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</si>
  <si>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</si>
  <si>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</si>
  <si>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</si>
  <si>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</si>
  <si>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</si>
  <si>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</si>
  <si>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</si>
  <si>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</si>
  <si>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</si>
  <si>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</si>
  <si>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</si>
  <si>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</si>
  <si>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</si>
  <si>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</si>
  <si>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</si>
  <si>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</si>
  <si>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</si>
  <si>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</si>
  <si>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</si>
  <si>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</si>
  <si>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</si>
  <si>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</si>
  <si>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</si>
  <si>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</si>
  <si>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</si>
  <si>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</si>
  <si>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</si>
  <si>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</si>
  <si>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</si>
  <si>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</si>
  <si>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</si>
  <si>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</si>
  <si>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</si>
  <si>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</si>
  <si>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</si>
  <si>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</si>
  <si>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</si>
  <si>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</si>
  <si>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</si>
  <si>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</si>
  <si>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</si>
  <si>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</si>
  <si>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</si>
  <si>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</si>
  <si>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</si>
  <si>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</si>
  <si>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</si>
  <si>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</si>
  <si>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</si>
  <si>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</si>
  <si>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</si>
  <si>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</si>
  <si>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</si>
  <si>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</si>
  <si>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</si>
  <si>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</si>
  <si>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</si>
  <si>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</si>
  <si>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</si>
  <si>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</si>
  <si>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</si>
  <si>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</si>
  <si>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</si>
  <si>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</si>
  <si>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</si>
  <si>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</si>
  <si>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</si>
  <si>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</si>
  <si>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</si>
  <si>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</si>
  <si>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</si>
  <si>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</si>
  <si>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</si>
  <si>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</si>
  <si>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</si>
  <si>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</si>
  <si>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</si>
  <si>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</si>
  <si>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</si>
  <si>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</si>
  <si>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</si>
  <si>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</si>
  <si>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</si>
  <si>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</si>
  <si>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</si>
  <si>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</si>
  <si>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</si>
  <si>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</si>
  <si>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</si>
  <si>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</si>
  <si>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</si>
  <si>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</si>
  <si>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</si>
  <si>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</si>
  <si>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</si>
  <si>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</si>
  <si>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</si>
  <si>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</si>
  <si>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</si>
  <si>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</si>
  <si>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</si>
  <si>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</si>
  <si>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</si>
  <si>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</si>
  <si>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</si>
  <si>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</si>
  <si>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</si>
  <si>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</si>
  <si>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</si>
  <si>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</si>
  <si>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</si>
  <si>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</si>
  <si>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</si>
  <si>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</si>
  <si>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</si>
  <si>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</si>
  <si>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</si>
  <si>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</si>
  <si>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</si>
  <si>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</si>
  <si>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</si>
  <si>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</si>
  <si>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</si>
  <si>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</si>
  <si>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</si>
  <si>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</si>
  <si>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</si>
  <si>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</si>
  <si>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</si>
  <si>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</si>
  <si>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</si>
  <si>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</si>
  <si>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</si>
  <si>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</si>
  <si>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</si>
  <si>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</si>
  <si>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</si>
  <si>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</si>
  <si>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</si>
  <si>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</si>
  <si>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</si>
  <si>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</si>
  <si>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</si>
  <si>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</si>
  <si>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</si>
  <si>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</si>
  <si>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</si>
  <si>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</si>
  <si>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</si>
  <si>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</si>
  <si>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</si>
  <si>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</si>
  <si>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</si>
  <si>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</si>
  <si>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</si>
  <si>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</si>
  <si>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</si>
  <si>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</si>
  <si>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</si>
  <si>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</si>
  <si>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</si>
  <si>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</si>
  <si>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</si>
  <si>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</si>
  <si>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</si>
  <si>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</si>
  <si>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</si>
  <si>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</si>
  <si>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</si>
  <si>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</si>
  <si>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</si>
  <si>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</si>
  <si>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</si>
  <si>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</si>
  <si>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</si>
  <si>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</si>
  <si>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</si>
  <si>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</si>
  <si>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</si>
  <si>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</si>
  <si>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</si>
  <si>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</si>
  <si>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</si>
  <si>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</si>
  <si>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</si>
  <si>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</si>
  <si>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</si>
  <si>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</si>
  <si>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</si>
  <si>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</si>
  <si>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</si>
  <si>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</si>
  <si>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</si>
  <si>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</si>
  <si>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</si>
  <si>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</si>
  <si>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</si>
  <si>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</si>
  <si>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</si>
  <si>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</si>
  <si>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</si>
  <si>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</si>
  <si>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</si>
  <si>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</si>
  <si>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</si>
  <si>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</si>
  <si>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</si>
  <si>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</si>
  <si>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</si>
  <si>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</si>
  <si>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</si>
  <si>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</si>
  <si>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</si>
  <si>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</si>
  <si>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</si>
  <si>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</si>
  <si>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</si>
  <si>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</si>
  <si>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</si>
  <si>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</si>
  <si>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</si>
  <si>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</si>
  <si>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</si>
  <si>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</si>
  <si>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</si>
  <si>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</si>
  <si>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</si>
  <si>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</si>
  <si>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</si>
  <si>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</si>
  <si>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</si>
  <si>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</si>
  <si>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</si>
  <si>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</si>
  <si>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</si>
  <si>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</si>
  <si>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</si>
  <si>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</si>
  <si>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</si>
  <si>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</si>
  <si>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</si>
  <si>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</si>
  <si>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</si>
  <si>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</si>
  <si>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</si>
  <si>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</si>
  <si>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</si>
  <si>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</si>
  <si>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</si>
  <si>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</si>
  <si>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</si>
  <si>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</si>
  <si>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</si>
  <si>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</si>
  <si>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</si>
  <si>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</si>
  <si>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</si>
  <si>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</si>
  <si>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</si>
  <si>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</si>
  <si>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</si>
  <si>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</si>
  <si>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</si>
  <si>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</si>
  <si>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</si>
  <si>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</si>
  <si>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</si>
  <si>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</si>
  <si>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</si>
  <si>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</si>
  <si>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</si>
  <si>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</si>
  <si>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</si>
  <si>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</si>
  <si>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</si>
  <si>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</si>
  <si>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</si>
  <si>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</si>
  <si>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</si>
  <si>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</si>
  <si>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</si>
  <si>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</si>
  <si>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</si>
  <si>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</si>
  <si>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</si>
  <si>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</si>
  <si>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</si>
  <si>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</si>
  <si>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</si>
  <si>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</si>
  <si>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</si>
  <si>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</si>
  <si>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</si>
  <si>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</si>
  <si>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</si>
  <si>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</si>
  <si>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</si>
  <si>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</si>
  <si>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</si>
  <si>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</si>
  <si>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</si>
  <si>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</si>
  <si>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</si>
  <si>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</si>
  <si>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</si>
  <si>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</si>
  <si>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</si>
  <si>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</si>
  <si>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</si>
  <si>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</si>
  <si>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</si>
  <si>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</si>
  <si>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</si>
  <si>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</si>
  <si>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</si>
  <si>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</si>
  <si>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</si>
  <si>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</si>
  <si>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</si>
  <si>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</si>
  <si>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</si>
  <si>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</si>
  <si>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</si>
  <si>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</si>
  <si>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</si>
  <si>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</si>
  <si>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</si>
  <si>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</si>
  <si>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</si>
  <si>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</si>
  <si>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</si>
  <si>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</si>
  <si>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</si>
  <si>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</si>
  <si>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</si>
  <si>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</si>
  <si>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</si>
  <si>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</si>
  <si>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</si>
  <si>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</si>
  <si>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</si>
  <si>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</si>
  <si>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</si>
  <si>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</si>
  <si>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</si>
  <si>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</si>
  <si>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</si>
  <si>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</si>
  <si>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</si>
  <si>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</si>
  <si>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</si>
  <si>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</si>
  <si>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</si>
  <si>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</si>
  <si>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</si>
  <si>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</si>
  <si>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</si>
  <si>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</si>
  <si>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</si>
  <si>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</si>
  <si>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</si>
  <si>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</si>
  <si>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</si>
  <si>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</si>
  <si>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</si>
  <si>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</si>
  <si>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</si>
  <si>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</si>
  <si>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</si>
  <si>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</si>
  <si>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</si>
  <si>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</si>
  <si>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</si>
  <si>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</si>
  <si>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</si>
  <si>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</si>
  <si>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</si>
  <si>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</si>
  <si>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</si>
  <si>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</si>
  <si>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</si>
  <si>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</si>
  <si>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</si>
  <si>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</si>
  <si>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</si>
  <si>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</si>
  <si>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</si>
  <si>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</si>
  <si>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</si>
  <si>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</si>
  <si>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</si>
  <si>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</si>
  <si>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</si>
  <si>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</si>
  <si>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</si>
  <si>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</si>
  <si>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</si>
  <si>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</si>
  <si>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</si>
  <si>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</si>
  <si>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</si>
  <si>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</si>
  <si>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</si>
  <si>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</si>
  <si>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</si>
  <si>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</si>
  <si>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</si>
  <si>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</si>
  <si>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</si>
  <si>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</si>
  <si>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</si>
  <si>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</si>
  <si>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</si>
  <si>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</si>
  <si>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</si>
  <si>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</si>
  <si>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</si>
  <si>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</si>
  <si>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</si>
  <si>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</si>
  <si>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</si>
  <si>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</si>
  <si>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</si>
  <si>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</si>
  <si>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</si>
  <si>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</si>
  <si>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</si>
  <si>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</si>
  <si>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</si>
  <si>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</si>
  <si>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</si>
  <si>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</si>
  <si>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</si>
  <si>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</si>
  <si>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</si>
  <si>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</si>
  <si>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</si>
  <si>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</si>
  <si>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</si>
  <si>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</si>
  <si>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</si>
  <si>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</si>
  <si>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</si>
  <si>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</si>
  <si>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</si>
  <si>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</si>
  <si>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</si>
  <si>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</si>
  <si>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</si>
  <si>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</si>
  <si>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</si>
  <si>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</si>
  <si>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</si>
  <si>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</si>
  <si>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</si>
  <si>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</si>
  <si>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</si>
  <si>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</si>
  <si>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</si>
  <si>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</si>
  <si>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</si>
  <si>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</si>
  <si>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</si>
  <si>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</si>
  <si>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</si>
  <si>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</si>
  <si>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</si>
  <si>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</si>
  <si>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</si>
  <si>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</si>
  <si>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</si>
  <si>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</si>
  <si>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</si>
  <si>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</si>
  <si>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</si>
  <si>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</si>
  <si>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</si>
  <si>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</si>
  <si>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</si>
  <si>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</si>
  <si>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</si>
  <si>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</si>
  <si>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</si>
  <si>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</si>
  <si>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</si>
  <si>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</si>
  <si>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</si>
  <si>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</si>
  <si>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</si>
  <si>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</si>
  <si>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</si>
  <si>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</si>
  <si>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</si>
  <si>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</si>
  <si>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</si>
  <si>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</si>
  <si>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</si>
  <si>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</si>
  <si>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</si>
  <si>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</si>
  <si>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</si>
  <si>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</si>
  <si>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</si>
  <si>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</si>
  <si>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</si>
  <si>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</si>
  <si>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</si>
  <si>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</si>
  <si>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</si>
  <si>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</si>
  <si>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</si>
  <si>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</si>
  <si>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</si>
  <si>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</si>
  <si>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</si>
  <si>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</si>
  <si>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</si>
  <si>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</si>
  <si>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</si>
  <si>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</si>
  <si>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</si>
  <si>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</si>
  <si>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</si>
  <si>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</si>
  <si>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</si>
  <si>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</si>
  <si>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</si>
  <si>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</si>
  <si>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</si>
  <si>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</si>
  <si>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</si>
  <si>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</si>
  <si>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</si>
  <si>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</si>
  <si>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</si>
  <si>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</si>
  <si>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</si>
  <si>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</si>
  <si>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</si>
  <si>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</si>
  <si>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</si>
  <si>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</si>
  <si>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</si>
  <si>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</si>
  <si>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</si>
  <si>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</si>
  <si>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</si>
  <si>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</si>
  <si>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</si>
  <si>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</si>
  <si>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</si>
  <si>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</si>
  <si>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</si>
  <si>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</si>
  <si>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</si>
  <si>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</si>
  <si>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</si>
  <si>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</si>
  <si>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</si>
  <si>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</si>
  <si>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</si>
  <si>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</si>
  <si>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</si>
  <si>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</si>
  <si>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</si>
  <si>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</si>
  <si>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</si>
  <si>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</si>
  <si>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</si>
  <si>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</si>
  <si>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</si>
  <si>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</si>
  <si>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</si>
  <si>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</si>
  <si>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</si>
  <si>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</si>
  <si>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</si>
  <si>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</si>
  <si>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</si>
  <si>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</si>
  <si>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</si>
  <si>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</si>
  <si>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</si>
  <si>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</si>
  <si>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</si>
  <si>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</si>
  <si>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</si>
  <si>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</si>
  <si>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</si>
  <si>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</si>
  <si>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</si>
  <si>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</si>
  <si>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</si>
  <si>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</si>
  <si>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</si>
  <si>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</si>
  <si>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</si>
  <si>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</si>
  <si>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</si>
  <si>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</si>
  <si>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</si>
  <si>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</si>
  <si>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</si>
  <si>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</si>
  <si>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</si>
  <si>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</si>
  <si>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</si>
  <si>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</si>
  <si>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</si>
  <si>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</si>
  <si>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</si>
  <si>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</si>
  <si>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</si>
  <si>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</si>
  <si>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</si>
  <si>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</si>
  <si>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</si>
  <si>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</si>
  <si>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</si>
  <si>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</si>
  <si>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</si>
  <si>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</si>
  <si>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</si>
  <si>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</si>
  <si>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</si>
  <si>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</si>
  <si>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</si>
  <si>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</si>
  <si>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</si>
  <si>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</si>
  <si>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</si>
  <si>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</si>
  <si>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</si>
  <si>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</si>
  <si>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</si>
  <si>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</si>
  <si>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</si>
  <si>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</si>
  <si>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</si>
  <si>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</si>
  <si>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</si>
  <si>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</si>
  <si>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</si>
  <si>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</si>
  <si>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</si>
  <si>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</si>
  <si>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</si>
  <si>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</si>
  <si>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</si>
  <si>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</si>
  <si>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</si>
  <si>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</si>
  <si>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</si>
  <si>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</si>
  <si>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</si>
  <si>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</si>
  <si>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</si>
  <si>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</si>
  <si>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</si>
  <si>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</si>
  <si>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</si>
  <si>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</si>
  <si>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</si>
  <si>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</si>
  <si>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</si>
  <si>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</si>
  <si>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</si>
  <si>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</si>
  <si>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</si>
  <si>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</si>
  <si>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</si>
  <si>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</si>
  <si>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</si>
  <si>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</si>
  <si>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</si>
  <si>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</si>
  <si>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</si>
  <si>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</si>
  <si>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</si>
  <si>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</si>
  <si>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</si>
  <si>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</si>
  <si>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</si>
  <si>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</si>
  <si>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</si>
  <si>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</si>
  <si>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</si>
  <si>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</si>
  <si>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</si>
  <si>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</si>
  <si>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</si>
  <si>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</si>
  <si>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</si>
  <si>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</si>
  <si>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</si>
  <si>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</si>
  <si>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</si>
  <si>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</si>
  <si>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</si>
  <si>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</si>
  <si>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</si>
  <si>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</si>
  <si>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</si>
  <si>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</si>
  <si>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</si>
  <si>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</si>
  <si>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</si>
  <si>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</si>
  <si>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</si>
  <si>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</si>
  <si>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</si>
  <si>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</si>
  <si>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</si>
  <si>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</si>
  <si>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</si>
  <si>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</si>
  <si>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</si>
  <si>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</si>
  <si>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</si>
  <si>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</si>
  <si>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</si>
  <si>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</si>
  <si>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</si>
  <si>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</si>
  <si>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</si>
  <si>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</si>
  <si>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</si>
  <si>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</si>
  <si>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</si>
  <si>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</si>
  <si>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</si>
  <si>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</si>
  <si>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</si>
  <si>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</si>
  <si>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</si>
  <si>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</si>
  <si>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</si>
  <si>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</si>
  <si>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</si>
  <si>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</si>
  <si>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</si>
  <si>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</si>
  <si>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</si>
  <si>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</si>
  <si>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</si>
  <si>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</si>
  <si>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</si>
  <si>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</si>
  <si>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</si>
  <si>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</si>
  <si>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</si>
  <si>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</si>
  <si>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</si>
  <si>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</si>
  <si>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</si>
  <si>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</si>
  <si>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</si>
  <si>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</si>
  <si>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</si>
  <si>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</si>
  <si>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</si>
  <si>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</si>
  <si>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</si>
  <si>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</si>
  <si>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</si>
  <si>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</si>
  <si>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</si>
  <si>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</si>
  <si>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</si>
  <si>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</si>
  <si>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</si>
  <si>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</si>
  <si>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</si>
  <si>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</si>
  <si>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</si>
  <si>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</si>
  <si>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</si>
  <si>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</si>
  <si>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</si>
  <si>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</si>
  <si>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</si>
  <si>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r>
      <rPr>
        <rFont val="Tahoma"/>
        <b/>
        <color rgb="FFFFFFFF"/>
        <sz val="18.0"/>
      </rPr>
      <t xml:space="preserve">Registro dos Roteiros de </t>
    </r>
    <r>
      <rPr>
        <rFont val="Tahoma"/>
        <b/>
        <color rgb="FF0897E9"/>
        <sz val="18.0"/>
      </rPr>
      <t>Testes - MIT045</t>
    </r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</si>
  <si>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visualização</t>
    </r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</si>
  <si>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edição</t>
    </r>
  </si>
  <si>
    <t>Cod. Roteiro</t>
  </si>
  <si>
    <r>
      <rPr>
        <rFont val="Tahoma"/>
        <b/>
        <color rgb="FF434343"/>
        <sz val="10.0"/>
      </rPr>
      <t>ID + Cenário</t>
    </r>
    <r>
      <rPr>
        <rFont val="Tahoma"/>
        <b/>
        <color rgb="FFEA4335"/>
        <sz val="10.0"/>
      </rPr>
      <t>*</t>
    </r>
  </si>
  <si>
    <r>
      <rPr>
        <rFont val="Tahoma"/>
        <b/>
        <color rgb="FF434343"/>
        <sz val="10.0"/>
      </rPr>
      <t>Ordem Roteiro</t>
    </r>
    <r>
      <rPr>
        <rFont val="Tahoma"/>
        <b/>
        <color rgb="FFEA4335"/>
        <sz val="10.0"/>
      </rPr>
      <t>*</t>
    </r>
  </si>
  <si>
    <t>Módulo/Frente</t>
  </si>
  <si>
    <r>
      <rPr>
        <rFont val="Tahoma"/>
        <b/>
        <color rgb="FF434343"/>
        <sz val="10.0"/>
      </rPr>
      <t>Processo</t>
    </r>
    <r>
      <rPr>
        <rFont val="Tahoma"/>
        <b/>
        <color rgb="FFEA4335"/>
        <sz val="10.0"/>
      </rPr>
      <t>*</t>
    </r>
  </si>
  <si>
    <t>Subprocesso</t>
  </si>
  <si>
    <r>
      <rPr>
        <rFont val="Tahoma"/>
        <b/>
        <color rgb="FF434343"/>
        <sz val="10.0"/>
      </rPr>
      <t>Descrição</t>
    </r>
    <r>
      <rPr>
        <rFont val="Tahoma"/>
        <b/>
        <color theme="5"/>
        <sz val="10.0"/>
      </rPr>
      <t>*</t>
    </r>
  </si>
  <si>
    <r>
      <rPr>
        <rFont val="Tahoma"/>
        <b/>
        <color rgb="FF434343"/>
        <sz val="10.0"/>
      </rPr>
      <t>Situação esperada</t>
    </r>
    <r>
      <rPr>
        <rFont val="Tahoma"/>
        <b/>
        <color rgb="FFEA4335"/>
        <sz val="10.0"/>
      </rPr>
      <t>*</t>
    </r>
  </si>
  <si>
    <t>Predecessora?</t>
  </si>
  <si>
    <t>Liberada?</t>
  </si>
  <si>
    <r>
      <rPr>
        <rFont val="Tahoma"/>
        <b/>
        <color rgb="FF434343"/>
        <sz val="10.0"/>
      </rPr>
      <t>Responsável TOTVS</t>
    </r>
    <r>
      <rPr>
        <rFont val="Tahoma"/>
        <b/>
        <color rgb="FFEA4335"/>
        <sz val="10.0"/>
      </rPr>
      <t>*</t>
    </r>
  </si>
  <si>
    <r>
      <rPr>
        <rFont val="Tahoma"/>
        <b/>
        <color rgb="FF434343"/>
        <sz val="10.0"/>
      </rPr>
      <t>Responsável cliente</t>
    </r>
    <r>
      <rPr>
        <rFont val="Tahoma"/>
        <b/>
        <color rgb="FFEA4335"/>
        <sz val="10.0"/>
      </rPr>
      <t>*</t>
    </r>
  </si>
  <si>
    <r>
      <rPr>
        <rFont val="Tahoma"/>
        <b/>
        <color rgb="FF434343"/>
        <sz val="10.0"/>
      </rPr>
      <t>Data planejada</t>
    </r>
    <r>
      <rPr>
        <rFont val="Tahoma"/>
        <b/>
        <color rgb="FFEA4335"/>
        <sz val="10.0"/>
      </rPr>
      <t>*</t>
    </r>
  </si>
  <si>
    <r>
      <rPr>
        <rFont val="Tahoma"/>
        <b/>
        <color rgb="FF434343"/>
        <sz val="10.0"/>
      </rPr>
      <t>Data inicio</t>
    </r>
    <r>
      <rPr>
        <rFont val="Tahoma"/>
        <b/>
        <color rgb="FFEA4335"/>
        <sz val="10.0"/>
      </rPr>
      <t>*</t>
    </r>
  </si>
  <si>
    <t>Data conclusão</t>
  </si>
  <si>
    <t>Status do roteiro</t>
  </si>
  <si>
    <t>Ocorrências abertas</t>
  </si>
  <si>
    <t>Status da ocorrencia</t>
  </si>
  <si>
    <t>Observações</t>
  </si>
  <si>
    <t>Horas estimadas (h)</t>
  </si>
  <si>
    <t>001 - teste de cenario</t>
  </si>
  <si>
    <t>1</t>
  </si>
  <si>
    <t>Não</t>
  </si>
  <si>
    <t>2</t>
  </si>
  <si>
    <t>3</t>
  </si>
  <si>
    <t>4</t>
  </si>
  <si>
    <t>5</t>
  </si>
  <si>
    <t>6</t>
  </si>
  <si>
    <t>7</t>
  </si>
  <si>
    <t>8</t>
  </si>
  <si>
    <t>9</t>
  </si>
  <si>
    <r>
      <rPr>
        <rFont val="Tahoma"/>
        <b/>
        <color rgb="FFFFFFFF"/>
        <sz val="18.0"/>
      </rPr>
      <t xml:space="preserve">Registro das </t>
    </r>
    <r>
      <rPr>
        <rFont val="Tahoma"/>
        <b/>
        <color rgb="FF0897E9"/>
        <sz val="18.0"/>
      </rPr>
      <t>Ocorrências - MIT045</t>
    </r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</si>
  <si>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visualização</t>
    </r>
  </si>
  <si>
    <r>
      <rPr>
        <rFont val="Tahoma"/>
        <color rgb="FF434343"/>
        <sz val="10.0"/>
      </rPr>
      <t xml:space="preserve">Campos para </t>
    </r>
    <r>
      <rPr>
        <rFont val="Tahoma"/>
        <b/>
        <color rgb="FF434343"/>
        <sz val="10.0"/>
      </rPr>
      <t>edição</t>
    </r>
  </si>
  <si>
    <r>
      <rPr>
        <rFont val="Tahoma"/>
        <b/>
        <color rgb="FF000000"/>
        <sz val="10.0"/>
      </rPr>
      <t>Roteiro</t>
    </r>
    <r>
      <rPr>
        <rFont val="Tahoma"/>
        <b/>
        <color rgb="FFEA4335"/>
        <sz val="10.0"/>
      </rPr>
      <t>*</t>
    </r>
  </si>
  <si>
    <t>ID Ocorrencia</t>
  </si>
  <si>
    <r>
      <rPr>
        <rFont val="Tahoma"/>
        <b/>
        <color rgb="FF000000"/>
        <sz val="10.0"/>
      </rPr>
      <t>Descrição da Ocorrencia</t>
    </r>
    <r>
      <rPr>
        <rFont val="Tahoma"/>
        <b/>
        <color rgb="FFEA4335"/>
        <sz val="10.0"/>
      </rPr>
      <t>*</t>
    </r>
  </si>
  <si>
    <t>Nr. Ticket/Issue</t>
  </si>
  <si>
    <r>
      <rPr>
        <rFont val="Tahoma"/>
        <b/>
        <color rgb="FF000000"/>
        <sz val="10.0"/>
      </rPr>
      <t>Impeditivo para testes?</t>
    </r>
    <r>
      <rPr>
        <rFont val="Tahoma"/>
        <b/>
        <color rgb="FFEA4335"/>
        <sz val="10.0"/>
      </rPr>
      <t>*</t>
    </r>
  </si>
  <si>
    <r>
      <rPr>
        <rFont val="Tahoma"/>
        <b/>
        <color rgb="FF000000"/>
        <sz val="10.0"/>
      </rPr>
      <t>Responsável TOTVS</t>
    </r>
    <r>
      <rPr>
        <rFont val="Tahoma"/>
        <b/>
        <color theme="5"/>
        <sz val="10.0"/>
      </rPr>
      <t>*</t>
    </r>
  </si>
  <si>
    <t>Data de Registro</t>
  </si>
  <si>
    <t>Data de inicio</t>
  </si>
  <si>
    <t>Prazo previsto</t>
  </si>
  <si>
    <t>Impacto</t>
  </si>
  <si>
    <t>Status</t>
  </si>
  <si>
    <r>
      <rPr>
        <rFont val="Tahoma"/>
        <b/>
        <color rgb="FFFFFFFF"/>
        <sz val="18.0"/>
      </rPr>
      <t>Evolução dos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Testes - MIT045</t>
    </r>
  </si>
  <si>
    <t>Copie todos os códigos de Cenário definidos na aba "Cenários". Caso precise incluir novas linhas, copie todas as fórmulas também.</t>
  </si>
  <si>
    <r>
      <rPr>
        <rFont val="Tahoma, sans-serif"/>
        <b/>
        <color rgb="FF434343"/>
        <sz val="10.0"/>
      </rPr>
      <t>ID do Cenário</t>
    </r>
    <r>
      <rPr>
        <rFont val="Tahoma, sans-serif"/>
        <b/>
        <color theme="5"/>
        <sz val="10.0"/>
      </rPr>
      <t>*</t>
    </r>
  </si>
  <si>
    <t>Cenários de Teste</t>
  </si>
  <si>
    <t>Classificação</t>
  </si>
  <si>
    <t xml:space="preserve">Total </t>
  </si>
  <si>
    <t>Não iniciado</t>
  </si>
  <si>
    <t>Aguardando predecessora</t>
  </si>
  <si>
    <t>Executado com necessidade de ajuste</t>
  </si>
  <si>
    <t>Executado com erro</t>
  </si>
  <si>
    <t>Executado com êxito</t>
  </si>
  <si>
    <t>% Testes Executados</t>
  </si>
  <si>
    <t>Total Geral</t>
  </si>
  <si>
    <t>Copie todos os ID's de Ocorrência definidos na aba "Ocorrencias". Caso precise incluir novas linhas, copie todas as fórmulas também.</t>
  </si>
  <si>
    <r>
      <rPr>
        <rFont val="Tahoma, sans-serif"/>
        <b/>
        <color rgb="FF434343"/>
        <sz val="10.0"/>
      </rPr>
      <t>ID da Ocorrência</t>
    </r>
    <r>
      <rPr>
        <rFont val="Tahoma, sans-serif"/>
        <b/>
        <color theme="5"/>
        <sz val="10.0"/>
      </rPr>
      <t>*</t>
    </r>
  </si>
  <si>
    <t>Crítico</t>
  </si>
  <si>
    <t>Alto</t>
  </si>
  <si>
    <t>Médio</t>
  </si>
  <si>
    <t>Baixo</t>
  </si>
  <si>
    <r>
      <rPr>
        <rFont val="Tahoma"/>
        <b/>
        <i/>
        <color rgb="FFFFFFFF"/>
        <sz val="18.0"/>
      </rPr>
      <t>Curva</t>
    </r>
    <r>
      <rPr>
        <rFont val="Tahoma"/>
        <b/>
        <i/>
        <color rgb="FF000000"/>
        <sz val="18.0"/>
      </rPr>
      <t xml:space="preserve"> </t>
    </r>
    <r>
      <rPr>
        <rFont val="Tahoma"/>
        <b/>
        <i/>
        <color rgb="FF0897E9"/>
        <sz val="18.0"/>
      </rPr>
      <t>S - MIT045</t>
    </r>
  </si>
  <si>
    <t>Copie a data de início do periodo planejado para os testes na aba "Roteiros". Caso precise incluir novas linhas, copie todas as fórmulas também.</t>
  </si>
  <si>
    <t>Progresso</t>
  </si>
  <si>
    <t>Data</t>
  </si>
  <si>
    <t>Qtd Planejada</t>
  </si>
  <si>
    <t>Qtd Concluido</t>
  </si>
  <si>
    <t>Previsto</t>
  </si>
  <si>
    <t>Realizado</t>
  </si>
  <si>
    <t>Backlog</t>
  </si>
  <si>
    <r>
      <rPr>
        <rFont val="Tahoma"/>
        <b/>
        <color rgb="FFFFFFFF"/>
        <sz val="18.0"/>
      </rPr>
      <t>Curva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S - Por módulo - MIT045</t>
    </r>
  </si>
  <si>
    <t>Copie o módulo/frente planejada para os testes na aba "Roteiros". Caso precise incluir novas linhas, copie todas as fórmulas também.</t>
  </si>
  <si>
    <t>Módulo</t>
  </si>
  <si>
    <t>Compras</t>
  </si>
  <si>
    <t>Estoque</t>
  </si>
  <si>
    <t xml:space="preserve">   Guia de fórmulas</t>
  </si>
  <si>
    <t xml:space="preserve"> </t>
  </si>
  <si>
    <r>
      <rPr>
        <rFont val="Tahoma"/>
        <b/>
        <color rgb="FF000000"/>
        <sz val="12.0"/>
      </rPr>
      <t xml:space="preserve">Campo: </t>
    </r>
    <r>
      <rPr>
        <rFont val="Tahoma"/>
        <b val="0"/>
        <color rgb="FF000000"/>
        <sz val="12.0"/>
      </rPr>
      <t xml:space="preserve">Status do Roteiro </t>
    </r>
    <r>
      <rPr>
        <rFont val="Tahoma"/>
        <b val="0"/>
        <i/>
        <color rgb="FF000000"/>
        <sz val="8.0"/>
      </rPr>
      <t>(Roteiro!Q)</t>
    </r>
  </si>
  <si>
    <t>Sequência de Validações</t>
  </si>
  <si>
    <t>Parâmetro</t>
  </si>
  <si>
    <t>Resultado por validação</t>
  </si>
  <si>
    <r>
      <rPr>
        <rFont val="Tahoma"/>
        <i/>
        <color rgb="FF434343"/>
        <sz val="9.0"/>
      </rPr>
      <t xml:space="preserve">Se </t>
    </r>
    <r>
      <rPr>
        <rFont val="Tahoma"/>
        <i/>
        <color rgb="FF434343"/>
        <sz val="9.0"/>
      </rPr>
      <t xml:space="preserve">Data planejada </t>
    </r>
    <r>
      <rPr>
        <rFont val="Tahoma"/>
        <i/>
        <color rgb="FF434343"/>
        <sz val="9.0"/>
      </rPr>
      <t xml:space="preserve">for </t>
    </r>
    <r>
      <rPr>
        <rFont val="Tahoma"/>
        <b/>
        <i/>
        <color rgb="FF434343"/>
        <sz val="9.0"/>
      </rPr>
      <t xml:space="preserve">diferente </t>
    </r>
    <r>
      <rPr>
        <rFont val="Tahoma"/>
        <i/>
        <color rgb="FF434343"/>
        <sz val="9.0"/>
      </rPr>
      <t xml:space="preserve">de </t>
    </r>
    <r>
      <rPr>
        <rFont val="Tahoma"/>
        <b/>
        <i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Data inicio </t>
    </r>
    <r>
      <rPr>
        <rFont val="Tahoma"/>
        <i/>
        <color rgb="FF434343"/>
        <sz val="9.0"/>
      </rPr>
      <t xml:space="preserve">for </t>
    </r>
    <r>
      <rPr>
        <rFont val="Tahoma"/>
        <b/>
        <i/>
        <color rgb="FF434343"/>
        <sz val="9.0"/>
      </rPr>
      <t xml:space="preserve">igual </t>
    </r>
    <r>
      <rPr>
        <rFont val="Tahoma"/>
        <i/>
        <color rgb="FF434343"/>
        <sz val="9.0"/>
      </rPr>
      <t xml:space="preserve">a </t>
    </r>
    <r>
      <rPr>
        <rFont val="Tahoma"/>
        <b/>
        <i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</si>
  <si>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Não iniciada</t>
    </r>
  </si>
  <si>
    <r>
      <rPr>
        <rFont val="Tahoma"/>
        <color rgb="FF434343"/>
        <sz val="9.0"/>
      </rPr>
      <t xml:space="preserve">Se </t>
    </r>
    <r>
      <rPr>
        <rFont val="Tahoma"/>
        <i/>
        <color rgb="FF434343"/>
        <sz val="9.0"/>
      </rPr>
      <t xml:space="preserve">Data planejada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Data conclusão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</si>
  <si>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</si>
  <si>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Se </t>
    </r>
    <r>
      <rPr>
        <rFont val="Tahoma"/>
        <i/>
        <color rgb="FF434343"/>
        <sz val="9.0"/>
      </rPr>
      <t xml:space="preserve">Data inicio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Data conclusão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</si>
  <si>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Concluído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</si>
  <si>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Concluído OU vazio
E
</t>
    </r>
    <r>
      <rPr>
        <rFont val="Tahoma"/>
        <i/>
        <color rgb="FF434343"/>
        <sz val="9.0"/>
      </rPr>
      <t xml:space="preserve">'Data conclusão'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</si>
  <si>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Concluído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</si>
  <si>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em andamento
E
</t>
    </r>
    <r>
      <rPr>
        <rFont val="Tahoma"/>
        <i/>
        <color rgb="FF434343"/>
        <sz val="9.0"/>
      </rPr>
      <t xml:space="preserve">'Data conclusão'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</si>
  <si>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Aguardando Ocorrência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</si>
  <si>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'Predecessora?' 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não
E
</t>
    </r>
    <r>
      <rPr>
        <rFont val="Tahoma"/>
        <i/>
        <color rgb="FF434343"/>
        <sz val="9.0"/>
      </rPr>
      <t xml:space="preserve">'Liberada?'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Liberada
E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Concluído OU vazio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</si>
  <si>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Aguardando Predecessora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</si>
  <si>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'Predecessora?' 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não
E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Concluído OU vazio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</si>
  <si>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Em Execução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</si>
  <si>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 
E
</t>
    </r>
    <r>
      <rPr>
        <rFont val="Tahoma"/>
        <i/>
        <color rgb="FF434343"/>
        <sz val="9.0"/>
      </rPr>
      <t xml:space="preserve">'Liberada?'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Liberada OU vazio
E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Concluído OU vazio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
E</t>
    </r>
    <r>
      <rPr>
        <rFont val="Tahoma"/>
        <color rgb="FF434343"/>
        <sz val="9.0"/>
      </rPr>
      <t xml:space="preserve">
</t>
    </r>
    <r>
      <rPr>
        <rFont val="Tahoma"/>
        <i/>
        <color rgb="FF434343"/>
        <sz val="9.0"/>
      </rPr>
      <t>'Data conclusão'</t>
    </r>
    <r>
      <rPr>
        <rFont val="Tahoma"/>
        <color rgb="FF434343"/>
        <sz val="9.0"/>
      </rPr>
      <t xml:space="preserve"> 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</si>
  <si>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Em Execução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</si>
  <si>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 
E
</t>
    </r>
    <r>
      <rPr>
        <rFont val="Tahoma"/>
        <i/>
        <color rgb="FF434343"/>
        <sz val="9.0"/>
      </rPr>
      <t xml:space="preserve">'Liberada?'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Liberada
E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Em andamento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
E</t>
    </r>
    <r>
      <rPr>
        <rFont val="Tahoma"/>
        <color rgb="FF434343"/>
        <sz val="9.0"/>
      </rPr>
      <t xml:space="preserve">
</t>
    </r>
    <r>
      <rPr>
        <rFont val="Tahoma"/>
        <i/>
        <color rgb="FF434343"/>
        <sz val="9.0"/>
      </rPr>
      <t>'Data conclusão'</t>
    </r>
    <r>
      <rPr>
        <rFont val="Tahoma"/>
        <color rgb="FF434343"/>
        <sz val="9.0"/>
      </rPr>
      <t xml:space="preserve"> 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</si>
  <si>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Aguardando Ocorrência</t>
    </r>
  </si>
  <si>
    <r>
      <rPr>
        <rFont val="Tahoma"/>
        <color rgb="FF434343"/>
        <sz val="9.0"/>
      </rPr>
      <t>Se '</t>
    </r>
    <r>
      <rPr>
        <rFont val="Tahoma"/>
        <i/>
        <color rgb="FF434343"/>
        <sz val="9.0"/>
      </rPr>
      <t xml:space="preserve">Predecessora?'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vazio 
E 
</t>
    </r>
    <r>
      <rPr>
        <rFont val="Tahoma"/>
        <i/>
        <color rgb="FF434343"/>
        <sz val="9.0"/>
      </rPr>
      <t xml:space="preserve">'Predecessora?' 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 xml:space="preserve">não
E
</t>
    </r>
    <r>
      <rPr>
        <rFont val="Tahoma"/>
        <i/>
        <color rgb="FF434343"/>
        <sz val="9.0"/>
      </rPr>
      <t xml:space="preserve">'Status da ocorrência'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igual </t>
    </r>
    <r>
      <rPr>
        <rFont val="Tahoma"/>
        <color rgb="FF434343"/>
        <sz val="9.0"/>
      </rPr>
      <t xml:space="preserve">a </t>
    </r>
    <r>
      <rPr>
        <rFont val="Tahoma"/>
        <b/>
        <color rgb="FF434343"/>
        <sz val="9.0"/>
      </rPr>
      <t xml:space="preserve">Em andamento
E
</t>
    </r>
    <r>
      <rPr>
        <rFont val="Tahoma"/>
        <i/>
        <color rgb="FF434343"/>
        <sz val="9.0"/>
      </rPr>
      <t xml:space="preserve">'Data inicio' </t>
    </r>
    <r>
      <rPr>
        <rFont val="Tahoma"/>
        <color rgb="FF434343"/>
        <sz val="9.0"/>
      </rPr>
      <t xml:space="preserve">for </t>
    </r>
    <r>
      <rPr>
        <rFont val="Tahoma"/>
        <b/>
        <color rgb="FF434343"/>
        <sz val="9.0"/>
      </rPr>
      <t xml:space="preserve">diferente </t>
    </r>
    <r>
      <rPr>
        <rFont val="Tahoma"/>
        <color rgb="FF434343"/>
        <sz val="9.0"/>
      </rPr>
      <t xml:space="preserve">de </t>
    </r>
    <r>
      <rPr>
        <rFont val="Tahoma"/>
        <b/>
        <color rgb="FF434343"/>
        <sz val="9.0"/>
      </rPr>
      <t>vazio</t>
    </r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</si>
  <si>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Aguardando Ocorrência</t>
    </r>
  </si>
  <si>
    <t>Se não</t>
  </si>
  <si>
    <r>
      <rPr>
        <rFont val="Tahoma"/>
        <color rgb="FF434343"/>
        <sz val="9.0"/>
      </rPr>
      <t xml:space="preserve">Campo STATUS DO ROTEIRO recebe o valor </t>
    </r>
    <r>
      <rPr>
        <rFont val="Tahoma"/>
        <b/>
        <color rgb="FF434343"/>
        <sz val="9.0"/>
      </rPr>
      <t>Pendente</t>
    </r>
  </si>
  <si>
    <r>
      <rPr>
        <rFont val="Tahoma"/>
        <b/>
        <color rgb="FFFFFFFF"/>
        <sz val="18.0"/>
      </rPr>
      <t>Curva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S - Por módulo - MIT045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</si>
</sst>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d/mm/yy"/>
  </numFmts>
  <fonts count="4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sz val="15.0"/>
      <color rgb="FF0897E9"/>
      <name val="Tahoma"/>
    </font>
    <font>
      <b/>
      <sz val="18.0"/>
      <color theme="1"/>
      <name val="Tahoma"/>
    </font>
    <font>
      <color rgb="FF000000"/>
      <name val="Tahoma"/>
    </font>
    <font>
      <sz val="12.0"/>
      <color theme="1"/>
      <name val="Arial"/>
      <scheme val="minor"/>
    </font>
    <font>
      <b/>
      <u/>
      <sz val="10.0"/>
      <color rgb="FFFFFFFF"/>
      <name val="Tahoma"/>
    </font>
    <font>
      <color theme="1"/>
      <name val="Tahoma"/>
    </font>
    <font>
      <b/>
      <sz val="18.0"/>
      <color rgb="FFFFFFFF"/>
      <name val="Tahoma"/>
    </font>
    <font>
      <b/>
      <sz val="20.0"/>
      <color rgb="FFFFC000"/>
      <name val="Tahoma"/>
    </font>
    <font>
      <color rgb="FF434343"/>
      <name val="Tahoma"/>
    </font>
    <font>
      <b/>
      <sz val="11.0"/>
      <color rgb="FF434343"/>
      <name val="Tahoma"/>
    </font>
    <font>
      <i/>
      <color rgb="FF999999"/>
      <name val="Tahoma"/>
    </font>
    <font>
      <b/>
      <sz val="11.0"/>
      <color theme="1"/>
      <name val="Tahoma"/>
    </font>
    <font>
      <sz val="11.0"/>
      <color theme="1"/>
      <name val="Tahoma"/>
    </font>
    <font/>
    <font>
      <u/>
      <color rgb="FF1155CC"/>
      <name val="Tahoma"/>
    </font>
    <font>
      <b/>
      <i/>
      <sz val="18.0"/>
      <color rgb="FF000000"/>
      <name val="Tahoma"/>
    </font>
    <font>
      <sz val="10.0"/>
      <color rgb="FF000000"/>
      <name val="Tahoma"/>
    </font>
    <font>
      <b/>
      <sz val="18.0"/>
      <color rgb="FF000000"/>
      <name val="Tahoma"/>
    </font>
    <font>
      <i/>
      <sz val="12.0"/>
      <color rgb="FFEA4335"/>
      <name val="Tahoma"/>
    </font>
    <font>
      <b/>
      <u/>
      <sz val="10.0"/>
      <color rgb="FF1155CC"/>
      <name val="Tahoma"/>
    </font>
    <font>
      <b/>
      <u/>
      <sz val="10.0"/>
      <color rgb="FF1155CC"/>
      <name val="Tahoma"/>
    </font>
    <font>
      <b/>
      <u/>
      <sz val="10.0"/>
      <color rgb="FF434343"/>
      <name val="Tahoma"/>
    </font>
    <font>
      <sz val="10.0"/>
      <color rgb="FF434343"/>
      <name val="Tahoma"/>
    </font>
    <font>
      <b/>
      <sz val="10.0"/>
      <color rgb="FF434343"/>
      <name val="Tahoma"/>
    </font>
    <font>
      <b/>
      <u/>
      <sz val="10.0"/>
      <color rgb="FF434343"/>
      <name val="Tahoma"/>
    </font>
    <font>
      <b/>
      <sz val="10.0"/>
      <color rgb="FFFFFFFF"/>
      <name val="Tahoma"/>
    </font>
    <font>
      <b/>
      <i/>
      <sz val="10.0"/>
      <color rgb="FF434343"/>
      <name val="Tahoma"/>
    </font>
    <font>
      <b/>
      <i/>
      <sz val="18.0"/>
      <color rgb="FFFFFFFF"/>
      <name val="Tahoma"/>
    </font>
    <font>
      <sz val="10.0"/>
      <color rgb="FFFFFFFF"/>
      <name val="Tahoma"/>
    </font>
    <font>
      <b/>
      <sz val="10.0"/>
      <color rgb="FF000000"/>
      <name val="Tahoma"/>
    </font>
    <font>
      <i/>
      <sz val="12.0"/>
      <color theme="5"/>
      <name val="Tahoma"/>
    </font>
    <font>
      <b/>
      <i/>
      <sz val="11.0"/>
      <color rgb="FF000000"/>
      <name val="Tahoma"/>
    </font>
    <font>
      <b/>
      <sz val="10.0"/>
      <color rgb="FF6AA84F"/>
      <name val="Tahoma"/>
    </font>
    <font>
      <b/>
      <sz val="10.0"/>
      <color rgb="FFFF0000"/>
      <name val="Tahoma"/>
    </font>
    <font>
      <b/>
      <color rgb="FFFFFFFF"/>
      <name val="Tahoma"/>
    </font>
    <font>
      <b/>
      <color rgb="FF434343"/>
      <name val="Tahoma"/>
    </font>
    <font>
      <b/>
      <color theme="1"/>
      <name val="Tahoma"/>
    </font>
    <font>
      <sz val="10.0"/>
      <color theme="0"/>
      <name val="Tahoma"/>
    </font>
    <font>
      <b/>
      <sz val="12.0"/>
      <color rgb="FF000000"/>
      <name val="Tahoma"/>
    </font>
    <font>
      <b/>
      <sz val="9.0"/>
      <color rgb="FF434343"/>
      <name val="Tahoma"/>
    </font>
    <font>
      <i/>
      <sz val="9.0"/>
      <color rgb="FF434343"/>
      <name val="Tahoma"/>
    </font>
    <font>
      <sz val="9.0"/>
      <color rgb="FF434343"/>
      <name val="Tahoma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F8B35"/>
        <bgColor rgb="FFFF8B35"/>
      </patternFill>
    </fill>
    <fill>
      <patternFill patternType="solid">
        <fgColor rgb="FF5B9BD5"/>
        <bgColor rgb="FF5B9BD5"/>
      </patternFill>
    </fill>
    <fill>
      <patternFill patternType="solid">
        <fgColor rgb="FFE3F2FF"/>
        <bgColor rgb="FFE3F2FF"/>
      </patternFill>
    </fill>
    <fill>
      <patternFill patternType="solid">
        <fgColor rgb="FFB7B7B7"/>
        <bgColor rgb="FFB7B7B7"/>
      </patternFill>
    </fill>
  </fills>
  <borders count="30">
    <border/>
    <border>
      <right/>
    </border>
    <border>
      <top style="medium">
        <color rgb="FFB7B7B7"/>
      </top>
      <bottom style="medium">
        <color rgb="FFB7B7B7"/>
      </bottom>
    </border>
    <border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</border>
    <border>
      <left style="medium">
        <color rgb="FFF3F3F3"/>
      </left>
      <top style="medium">
        <color rgb="FFF3F3F3"/>
      </top>
      <bottom style="medium">
        <color rgb="FFF3F3F3"/>
      </bottom>
    </border>
    <border>
      <top style="thin">
        <color rgb="FF000000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3F3F3"/>
      </left>
      <right style="medium">
        <color rgb="FFF3F3F3"/>
      </right>
      <bottom style="medium">
        <color rgb="FFF3F3F3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medium">
        <color rgb="FFF3F3F3"/>
      </left>
      <right style="medium">
        <color rgb="FFF3F3F3"/>
      </right>
      <top style="medium">
        <color rgb="FFF3F3F3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medium">
        <color rgb="FFF3F3F3"/>
      </top>
      <bottom style="medium">
        <color rgb="FFF3F3F3"/>
      </bottom>
    </border>
    <border>
      <right style="medium">
        <color rgb="FFF3F3F3"/>
      </right>
      <top style="medium">
        <color rgb="FFF3F3F3"/>
      </top>
      <bottom style="medium">
        <color rgb="FFF3F3F3"/>
      </bottom>
    </border>
    <border>
      <left style="thin">
        <color rgb="FF363636"/>
      </left>
      <top style="thin">
        <color rgb="FF363636"/>
      </top>
      <bottom style="thin">
        <color rgb="FF363636"/>
      </bottom>
    </border>
    <border>
      <top style="thin">
        <color rgb="FF363636"/>
      </top>
      <bottom style="thin">
        <color rgb="FF363636"/>
      </bottom>
    </border>
    <border>
      <right style="thin">
        <color rgb="FF363636"/>
      </right>
      <top style="thin">
        <color rgb="FF363636"/>
      </top>
      <bottom style="thin">
        <color rgb="FF363636"/>
      </bottom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</border>
    <border>
      <left style="thin">
        <color rgb="FF363636"/>
      </left>
      <right style="thin">
        <color rgb="FF363636"/>
      </right>
      <top style="thin">
        <color rgb="FF363636"/>
      </top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2" numFmtId="2" xfId="0" applyAlignment="1" applyFont="1" applyNumberFormat="1">
      <alignment readingOrder="0"/>
    </xf>
    <xf borderId="0" fillId="4" fontId="3" numFmtId="49" xfId="0" applyFill="1" applyFont="1" applyNumberFormat="1"/>
    <xf borderId="0" fillId="4" fontId="3" numFmtId="0" xfId="0" applyFont="1"/>
    <xf borderId="0" fillId="5" fontId="3" numFmtId="0" xfId="0" applyFill="1" applyFont="1"/>
    <xf borderId="0" fillId="0" fontId="3" numFmtId="0" xfId="0" applyAlignment="1" applyFont="1">
      <alignment horizontal="center"/>
    </xf>
    <xf borderId="0" fillId="5" fontId="3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6" fontId="6" numFmtId="0" xfId="0" applyAlignment="1" applyFill="1" applyFont="1">
      <alignment readingOrder="0"/>
    </xf>
    <xf borderId="0" fillId="0" fontId="7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7" fontId="8" numFmtId="0" xfId="0" applyAlignment="1" applyFill="1" applyFont="1">
      <alignment horizontal="center" readingOrder="0" vertical="center"/>
    </xf>
    <xf borderId="0" fillId="6" fontId="3" numFmtId="0" xfId="0" applyFont="1"/>
    <xf borderId="0" fillId="0" fontId="9" numFmtId="0" xfId="0" applyFont="1"/>
    <xf borderId="0" fillId="8" fontId="10" numFmtId="0" xfId="0" applyAlignment="1" applyFill="1" applyFont="1">
      <alignment readingOrder="0" vertical="center"/>
    </xf>
    <xf borderId="1" fillId="0" fontId="11" numFmtId="0" xfId="0" applyAlignment="1" applyBorder="1" applyFont="1">
      <alignment shrinkToFit="0" vertical="bottom" wrapText="0"/>
    </xf>
    <xf borderId="0" fillId="9" fontId="9" numFmtId="0" xfId="0" applyFill="1" applyFont="1"/>
    <xf borderId="0" fillId="9" fontId="12" numFmtId="0" xfId="0" applyFont="1"/>
    <xf borderId="0" fillId="9" fontId="13" numFmtId="0" xfId="0" applyAlignment="1" applyFont="1">
      <alignment readingOrder="0"/>
    </xf>
    <xf borderId="0" fillId="9" fontId="14" numFmtId="0" xfId="0" applyAlignment="1" applyFont="1">
      <alignment readingOrder="0"/>
    </xf>
    <xf borderId="2" fillId="6" fontId="9" numFmtId="0" xfId="0" applyBorder="1" applyFont="1"/>
    <xf borderId="2" fillId="6" fontId="13" numFmtId="0" xfId="0" applyAlignment="1" applyBorder="1" applyFont="1">
      <alignment horizontal="center" readingOrder="0" vertical="center"/>
    </xf>
    <xf borderId="2" fillId="6" fontId="15" numFmtId="0" xfId="0" applyAlignment="1" applyBorder="1" applyFont="1">
      <alignment readingOrder="0" vertical="center"/>
    </xf>
    <xf borderId="3" fillId="10" fontId="9" numFmtId="0" xfId="0" applyBorder="1" applyFill="1" applyFont="1"/>
    <xf borderId="3" fillId="6" fontId="16" numFmtId="0" xfId="0" applyAlignment="1" applyBorder="1" applyFont="1">
      <alignment horizontal="center" readingOrder="0"/>
    </xf>
    <xf borderId="3" fillId="6" fontId="16" numFmtId="0" xfId="0" applyAlignment="1" applyBorder="1" applyFont="1">
      <alignment readingOrder="0"/>
    </xf>
    <xf borderId="3" fillId="6" fontId="9" numFmtId="0" xfId="0" applyBorder="1" applyFont="1"/>
    <xf borderId="3" fillId="6" fontId="9" numFmtId="0" xfId="0" applyAlignment="1" applyBorder="1" applyFont="1">
      <alignment horizontal="left"/>
    </xf>
    <xf borderId="3" fillId="0" fontId="17" numFmtId="0" xfId="0" applyBorder="1" applyFont="1"/>
    <xf borderId="3" fillId="6" fontId="18" numFmtId="0" xfId="0" applyAlignment="1" applyBorder="1" applyFont="1">
      <alignment readingOrder="0"/>
    </xf>
    <xf borderId="3" fillId="11" fontId="9" numFmtId="0" xfId="0" applyBorder="1" applyFill="1" applyFont="1"/>
    <xf borderId="0" fillId="6" fontId="19" numFmtId="0" xfId="0" applyAlignment="1" applyFont="1">
      <alignment horizontal="left" readingOrder="0" vertical="center"/>
    </xf>
    <xf borderId="0" fillId="0" fontId="3" numFmtId="0" xfId="0" applyAlignment="1" applyFont="1">
      <alignment horizontal="left"/>
    </xf>
    <xf borderId="0" fillId="6" fontId="19" numFmtId="0" xfId="0" applyAlignment="1" applyFont="1">
      <alignment horizontal="center" readingOrder="0" vertical="center"/>
    </xf>
    <xf borderId="0" fillId="6" fontId="19" numFmtId="164" xfId="0" applyAlignment="1" applyFont="1" applyNumberFormat="1">
      <alignment horizontal="center" readingOrder="0" vertical="center"/>
    </xf>
    <xf borderId="0" fillId="0" fontId="19" numFmtId="164" xfId="0" applyAlignment="1" applyFont="1" applyNumberFormat="1">
      <alignment horizontal="center" readingOrder="0" vertical="center"/>
    </xf>
    <xf borderId="0" fillId="0" fontId="20" numFmtId="49" xfId="0" applyAlignment="1" applyFont="1" applyNumberFormat="1">
      <alignment horizontal="center" readingOrder="0" shrinkToFit="0" vertical="bottom" wrapText="0"/>
    </xf>
    <xf borderId="0" fillId="8" fontId="21" numFmtId="0" xfId="0" applyAlignment="1" applyFon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6" fontId="22" numFmtId="0" xfId="0" applyAlignment="1" applyFont="1">
      <alignment horizontal="left" readingOrder="0" vertical="center"/>
    </xf>
    <xf borderId="0" fillId="6" fontId="23" numFmtId="0" xfId="0" applyAlignment="1" applyFont="1">
      <alignment horizontal="right" readingOrder="0" vertical="center"/>
    </xf>
    <xf borderId="0" fillId="0" fontId="24" numFmtId="0" xfId="0" applyAlignment="1" applyFont="1">
      <alignment horizontal="right" readingOrder="0" vertical="center"/>
    </xf>
    <xf borderId="4" fillId="6" fontId="25" numFmtId="0" xfId="0" applyAlignment="1" applyBorder="1" applyFont="1">
      <alignment horizontal="center" readingOrder="0" vertical="center"/>
    </xf>
    <xf borderId="5" fillId="0" fontId="17" numFmtId="0" xfId="0" applyBorder="1" applyFont="1"/>
    <xf borderId="0" fillId="6" fontId="22" numFmtId="0" xfId="0" applyAlignment="1" applyFont="1">
      <alignment horizontal="center" readingOrder="0" vertical="center"/>
    </xf>
    <xf borderId="4" fillId="9" fontId="26" numFmtId="0" xfId="0" applyAlignment="1" applyBorder="1" applyFont="1">
      <alignment horizontal="left" readingOrder="0" shrinkToFit="0" vertical="bottom" wrapText="0"/>
    </xf>
    <xf borderId="0" fillId="0" fontId="26" numFmtId="0" xfId="0" applyAlignment="1" applyFont="1">
      <alignment horizontal="left" readingOrder="0" shrinkToFit="0" vertical="bottom" wrapText="0"/>
    </xf>
    <xf borderId="4" fillId="12" fontId="26" numFmtId="49" xfId="0" applyAlignment="1" applyBorder="1" applyFill="1" applyFont="1" applyNumberFormat="1">
      <alignment horizontal="left" readingOrder="0" shrinkToFit="0" vertical="bottom" wrapText="0"/>
    </xf>
    <xf borderId="0" fillId="0" fontId="26" numFmtId="49" xfId="0" applyAlignment="1" applyFont="1" applyNumberFormat="1">
      <alignment horizontal="left" readingOrder="0" shrinkToFit="0" vertical="bottom" wrapText="0"/>
    </xf>
    <xf borderId="0" fillId="6" fontId="20" numFmtId="0" xfId="0" applyAlignment="1" applyFont="1">
      <alignment horizontal="right" readingOrder="0" vertical="center"/>
    </xf>
    <xf borderId="0" fillId="0" fontId="20" numFmtId="0" xfId="0" applyAlignment="1" applyFont="1">
      <alignment horizontal="right" readingOrder="0" vertical="center"/>
    </xf>
    <xf borderId="6" fillId="9" fontId="20" numFmtId="0" xfId="0" applyAlignment="1" applyBorder="1" applyFont="1">
      <alignment horizontal="center" readingOrder="0" shrinkToFit="0" vertical="center" wrapText="0"/>
    </xf>
    <xf borderId="6" fillId="12" fontId="20" numFmtId="0" xfId="0" applyAlignment="1" applyBorder="1" applyFont="1">
      <alignment horizontal="left" readingOrder="0" shrinkToFit="0" vertical="center" wrapText="0"/>
    </xf>
    <xf borderId="6" fillId="12" fontId="20" numFmtId="0" xfId="0" applyAlignment="1" applyBorder="1" applyFont="1">
      <alignment horizontal="center" readingOrder="0" shrinkToFit="0" vertical="center" wrapText="0"/>
    </xf>
    <xf borderId="0" fillId="9" fontId="20" numFmtId="0" xfId="0" applyAlignment="1" applyFont="1">
      <alignment horizontal="center" readingOrder="0" shrinkToFit="0" vertical="center" wrapText="1"/>
    </xf>
    <xf borderId="0" fillId="0" fontId="20" numFmtId="164" xfId="0" applyAlignment="1" applyFont="1" applyNumberFormat="1">
      <alignment horizontal="center" readingOrder="0" shrinkToFit="0" vertical="center" wrapText="0"/>
    </xf>
    <xf quotePrefix="1" borderId="6" fillId="9" fontId="27" numFmtId="49" xfId="0" applyAlignment="1" applyBorder="1" applyFont="1" applyNumberFormat="1">
      <alignment horizontal="center" readingOrder="0" shrinkToFit="0" vertical="bottom" wrapText="0"/>
    </xf>
    <xf borderId="6" fillId="12" fontId="26" numFmtId="0" xfId="0" applyAlignment="1" applyBorder="1" applyFont="1">
      <alignment horizontal="left" readingOrder="0" shrinkToFit="0" vertical="bottom" wrapText="0"/>
    </xf>
    <xf borderId="6" fillId="12" fontId="26" numFmtId="0" xfId="0" applyAlignment="1" applyBorder="1" applyFont="1">
      <alignment horizontal="center" readingOrder="0" shrinkToFit="0" vertical="bottom" wrapText="0"/>
    </xf>
    <xf borderId="6" fillId="12" fontId="26" numFmtId="164" xfId="0" applyAlignment="1" applyBorder="1" applyFont="1" applyNumberFormat="1">
      <alignment horizontal="center" readingOrder="0" shrinkToFit="0" vertical="bottom" wrapText="0"/>
    </xf>
    <xf borderId="6" fillId="9" fontId="26" numFmtId="0" xfId="0" applyAlignment="1" applyBorder="1" applyFont="1">
      <alignment horizontal="center" readingOrder="0" shrinkToFit="0" vertical="bottom" wrapText="0"/>
    </xf>
    <xf borderId="0" fillId="9" fontId="26" numFmtId="10" xfId="0" applyAlignment="1" applyFont="1" applyNumberFormat="1">
      <alignment horizontal="center" readingOrder="0" shrinkToFit="0" vertical="bottom" wrapText="0"/>
    </xf>
    <xf borderId="0" fillId="0" fontId="26" numFmtId="164" xfId="0" applyAlignment="1" applyFont="1" applyNumberFormat="1">
      <alignment horizontal="center" readingOrder="0" shrinkToFit="0" vertical="bottom" wrapText="0"/>
    </xf>
    <xf borderId="6" fillId="9" fontId="27" numFmtId="49" xfId="0" applyAlignment="1" applyBorder="1" applyFont="1" applyNumberFormat="1">
      <alignment horizontal="center" readingOrder="0" shrinkToFit="0" vertical="bottom" wrapText="0"/>
    </xf>
    <xf borderId="6" fillId="12" fontId="26" numFmtId="165" xfId="0" applyAlignment="1" applyBorder="1" applyFont="1" applyNumberFormat="1">
      <alignment horizontal="center" readingOrder="0" shrinkToFit="0" vertical="bottom" wrapText="0"/>
    </xf>
    <xf borderId="0" fillId="12" fontId="3" numFmtId="0" xfId="0" applyAlignment="1" applyFont="1">
      <alignment horizontal="left"/>
    </xf>
    <xf borderId="0" fillId="6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vertical="center"/>
    </xf>
    <xf borderId="0" fillId="8" fontId="3" numFmtId="0" xfId="0" applyFont="1"/>
    <xf borderId="0" fillId="8" fontId="19" numFmtId="0" xfId="0" applyAlignment="1" applyFont="1">
      <alignment horizontal="center" readingOrder="0" vertical="center"/>
    </xf>
    <xf borderId="0" fillId="6" fontId="28" numFmtId="0" xfId="0" applyAlignment="1" applyFont="1">
      <alignment horizontal="center" readingOrder="0" vertical="center"/>
    </xf>
    <xf borderId="0" fillId="6" fontId="29" numFmtId="0" xfId="0" applyAlignment="1" applyFont="1">
      <alignment horizontal="center" readingOrder="0" shrinkToFit="0" vertical="bottom" wrapText="0"/>
    </xf>
    <xf borderId="6" fillId="9" fontId="30" numFmtId="0" xfId="0" applyAlignment="1" applyBorder="1" applyFont="1">
      <alignment horizontal="center" readingOrder="0" shrinkToFit="0" vertical="bottom" wrapText="0"/>
    </xf>
    <xf borderId="6" fillId="12" fontId="27" numFmtId="0" xfId="0" applyAlignment="1" applyBorder="1" applyFont="1">
      <alignment horizontal="center" readingOrder="0" shrinkToFit="0" vertical="bottom" wrapText="0"/>
    </xf>
    <xf borderId="6" fillId="12" fontId="27" numFmtId="0" xfId="0" applyAlignment="1" applyBorder="1" applyFont="1">
      <alignment horizontal="center" readingOrder="0" shrinkToFit="0" vertical="bottom" wrapText="1"/>
    </xf>
    <xf borderId="6" fillId="9" fontId="30" numFmtId="0" xfId="0" applyAlignment="1" applyBorder="1" applyFont="1">
      <alignment horizontal="center" readingOrder="0" shrinkToFit="0" vertical="bottom" wrapText="1"/>
    </xf>
    <xf borderId="0" fillId="0" fontId="1" numFmtId="0" xfId="0" applyFont="1"/>
    <xf borderId="6" fillId="12" fontId="26" numFmtId="49" xfId="0" applyAlignment="1" applyBorder="1" applyFont="1" applyNumberFormat="1">
      <alignment horizontal="left" readingOrder="0" shrinkToFit="0" vertical="bottom" wrapText="0"/>
    </xf>
    <xf borderId="6" fillId="12" fontId="26" numFmtId="49" xfId="0" applyAlignment="1" applyBorder="1" applyFont="1" applyNumberFormat="1">
      <alignment horizontal="center" readingOrder="0" shrinkToFit="0" vertical="bottom" wrapText="0"/>
    </xf>
    <xf borderId="6" fillId="12" fontId="26" numFmtId="0" xfId="0" applyAlignment="1" applyBorder="1" applyFont="1">
      <alignment horizontal="left" readingOrder="0" shrinkToFit="0" vertical="bottom" wrapText="1"/>
    </xf>
    <xf borderId="6" fillId="9" fontId="26" numFmtId="49" xfId="0" applyAlignment="1" applyBorder="1" applyFont="1" applyNumberFormat="1">
      <alignment horizontal="center" readingOrder="0" shrinkToFit="0" vertical="bottom" wrapText="0"/>
    </xf>
    <xf borderId="6" fillId="9" fontId="26" numFmtId="0" xfId="0" applyAlignment="1" applyBorder="1" applyFont="1">
      <alignment horizontal="center" readingOrder="0" shrinkToFit="0" vertical="bottom" wrapText="1"/>
    </xf>
    <xf borderId="7" fillId="9" fontId="26" numFmtId="0" xfId="0" applyAlignment="1" applyBorder="1" applyFont="1">
      <alignment horizontal="center" readingOrder="0" shrinkToFit="0" vertical="bottom" wrapText="1"/>
    </xf>
    <xf borderId="0" fillId="9" fontId="26" numFmtId="0" xfId="0" applyAlignment="1" applyFont="1">
      <alignment horizontal="center" readingOrder="0" shrinkToFit="0" vertical="bottom" wrapText="0"/>
    </xf>
    <xf borderId="6" fillId="9" fontId="26" numFmtId="164" xfId="0" applyAlignment="1" applyBorder="1" applyFont="1" applyNumberFormat="1">
      <alignment horizontal="center" readingOrder="0" shrinkToFit="0" vertical="bottom" wrapText="0"/>
    </xf>
    <xf borderId="6" fillId="12" fontId="26" numFmtId="2" xfId="0" applyAlignment="1" applyBorder="1" applyFont="1" applyNumberFormat="1">
      <alignment horizontal="center" readingOrder="0" shrinkToFit="0" vertical="bottom" wrapText="0"/>
    </xf>
    <xf borderId="6" fillId="9" fontId="12" numFmtId="164" xfId="0" applyAlignment="1" applyBorder="1" applyFont="1" applyNumberFormat="1">
      <alignment horizontal="center" readingOrder="0" vertical="bottom"/>
    </xf>
    <xf borderId="6" fillId="12" fontId="12" numFmtId="164" xfId="0" applyAlignment="1" applyBorder="1" applyFont="1" applyNumberFormat="1">
      <alignment horizontal="center" readingOrder="0" vertical="bottom"/>
    </xf>
    <xf borderId="0" fillId="6" fontId="31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6" fontId="19" numFmtId="0" xfId="0" applyAlignment="1" applyFont="1">
      <alignment readingOrder="0" vertical="center"/>
    </xf>
    <xf borderId="4" fillId="8" fontId="10" numFmtId="0" xfId="0" applyAlignment="1" applyBorder="1" applyFont="1">
      <alignment horizontal="left" readingOrder="0" vertical="center"/>
    </xf>
    <xf borderId="8" fillId="0" fontId="17" numFmtId="0" xfId="0" applyBorder="1" applyFont="1"/>
    <xf borderId="0" fillId="6" fontId="22" numFmtId="0" xfId="0" applyAlignment="1" applyFont="1">
      <alignment readingOrder="0"/>
    </xf>
    <xf borderId="0" fillId="6" fontId="32" numFmtId="0" xfId="0" applyAlignment="1" applyFont="1">
      <alignment horizontal="center" readingOrder="0" shrinkToFit="0" vertical="center" wrapText="0"/>
    </xf>
    <xf borderId="9" fillId="12" fontId="33" numFmtId="0" xfId="0" applyAlignment="1" applyBorder="1" applyFont="1">
      <alignment horizontal="center" readingOrder="0" shrinkToFit="0" vertical="center" wrapText="0"/>
    </xf>
    <xf borderId="9" fillId="9" fontId="33" numFmtId="0" xfId="0" applyAlignment="1" applyBorder="1" applyFont="1">
      <alignment horizontal="center" readingOrder="0" shrinkToFit="0" vertical="center" wrapText="0"/>
    </xf>
    <xf borderId="9" fillId="12" fontId="3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6" fontId="32" numFmtId="49" xfId="0" applyAlignment="1" applyFont="1" applyNumberFormat="1">
      <alignment horizontal="center" readingOrder="0" shrinkToFit="0" vertical="bottom" wrapText="0"/>
    </xf>
    <xf borderId="10" fillId="12" fontId="33" numFmtId="49" xfId="0" applyAlignment="1" applyBorder="1" applyFont="1" applyNumberFormat="1">
      <alignment horizontal="left" readingOrder="0" shrinkToFit="0" vertical="bottom" wrapText="0"/>
    </xf>
    <xf borderId="10" fillId="9" fontId="33" numFmtId="49" xfId="0" applyAlignment="1" applyBorder="1" applyFont="1" applyNumberFormat="1">
      <alignment horizontal="center" readingOrder="0" shrinkToFit="0" vertical="bottom" wrapText="0"/>
    </xf>
    <xf borderId="10" fillId="12" fontId="20" numFmtId="0" xfId="0" applyAlignment="1" applyBorder="1" applyFont="1">
      <alignment horizontal="left" readingOrder="0" shrinkToFit="0" vertical="bottom" wrapText="0"/>
    </xf>
    <xf borderId="10" fillId="12" fontId="20" numFmtId="0" xfId="0" applyAlignment="1" applyBorder="1" applyFont="1">
      <alignment horizontal="left" readingOrder="0" shrinkToFit="0" vertical="bottom" wrapText="1"/>
    </xf>
    <xf borderId="10" fillId="12" fontId="20" numFmtId="0" xfId="0" applyAlignment="1" applyBorder="1" applyFont="1">
      <alignment horizontal="center" readingOrder="0" shrinkToFit="0" vertical="bottom" wrapText="0"/>
    </xf>
    <xf borderId="10" fillId="12" fontId="20" numFmtId="164" xfId="0" applyAlignment="1" applyBorder="1" applyFont="1" applyNumberFormat="1">
      <alignment horizontal="center" readingOrder="0" shrinkToFit="0" vertical="bottom" wrapText="0"/>
    </xf>
    <xf borderId="10" fillId="9" fontId="20" numFmtId="0" xfId="0" applyAlignment="1" applyBorder="1" applyFont="1">
      <alignment horizontal="center" readingOrder="0" shrinkToFit="0" vertical="bottom" wrapText="0"/>
    </xf>
    <xf borderId="11" fillId="8" fontId="21" numFmtId="0" xfId="0" applyAlignment="1" applyBorder="1" applyFont="1">
      <alignment horizontal="left" readingOrder="0" vertical="center"/>
    </xf>
    <xf borderId="12" fillId="0" fontId="17" numFmtId="0" xfId="0" applyBorder="1" applyFont="1"/>
    <xf borderId="12" fillId="8" fontId="19" numFmtId="0" xfId="0" applyAlignment="1" applyBorder="1" applyFont="1">
      <alignment horizontal="center" readingOrder="0" vertical="center"/>
    </xf>
    <xf borderId="12" fillId="6" fontId="19" numFmtId="0" xfId="0" applyAlignment="1" applyBorder="1" applyFont="1">
      <alignment horizontal="center" readingOrder="0" vertical="center"/>
    </xf>
    <xf borderId="13" fillId="6" fontId="19" numFmtId="0" xfId="0" applyAlignment="1" applyBorder="1" applyFont="1">
      <alignment horizontal="center" readingOrder="0" vertical="center"/>
    </xf>
    <xf borderId="0" fillId="6" fontId="34" numFmtId="0" xfId="0" applyAlignment="1" applyFont="1">
      <alignment readingOrder="0"/>
    </xf>
    <xf borderId="0" fillId="0" fontId="35" numFmtId="0" xfId="0" applyAlignment="1" applyFont="1">
      <alignment readingOrder="0" shrinkToFit="0" vertical="bottom" wrapText="0"/>
    </xf>
    <xf borderId="0" fillId="13" fontId="35" numFmtId="0" xfId="0" applyAlignment="1" applyFill="1" applyFont="1">
      <alignment readingOrder="0" shrinkToFit="0" vertical="bottom" wrapText="0"/>
    </xf>
    <xf borderId="0" fillId="0" fontId="29" numFmtId="0" xfId="0" applyAlignment="1" applyFont="1">
      <alignment horizontal="center" readingOrder="0" vertical="center"/>
    </xf>
    <xf borderId="14" fillId="9" fontId="27" numFmtId="0" xfId="0" applyAlignment="1" applyBorder="1" applyFont="1">
      <alignment horizontal="center" readingOrder="0" vertical="center"/>
    </xf>
    <xf borderId="15" fillId="9" fontId="27" numFmtId="0" xfId="0" applyAlignment="1" applyBorder="1" applyFont="1">
      <alignment horizontal="center" readingOrder="0" shrinkToFit="0" vertical="center" wrapText="0"/>
    </xf>
    <xf borderId="16" fillId="9" fontId="27" numFmtId="0" xfId="0" applyAlignment="1" applyBorder="1" applyFont="1">
      <alignment horizontal="center" readingOrder="0" shrinkToFit="0" wrapText="0"/>
    </xf>
    <xf borderId="16" fillId="0" fontId="17" numFmtId="0" xfId="0" applyBorder="1" applyFont="1"/>
    <xf borderId="17" fillId="0" fontId="17" numFmtId="0" xfId="0" applyBorder="1" applyFont="1"/>
    <xf borderId="18" fillId="0" fontId="17" numFmtId="0" xfId="0" applyBorder="1" applyFont="1"/>
    <xf borderId="19" fillId="0" fontId="17" numFmtId="0" xfId="0" applyBorder="1" applyFont="1"/>
    <xf borderId="14" fillId="9" fontId="27" numFmtId="0" xfId="0" applyAlignment="1" applyBorder="1" applyFont="1">
      <alignment horizontal="center" readingOrder="0" shrinkToFit="0" vertical="center" wrapText="1"/>
    </xf>
    <xf borderId="20" fillId="9" fontId="27" numFmtId="0" xfId="0" applyAlignment="1" applyBorder="1" applyFont="1">
      <alignment horizontal="center" readingOrder="0" shrinkToFit="0" vertical="center" wrapText="1"/>
    </xf>
    <xf borderId="15" fillId="0" fontId="17" numFmtId="0" xfId="0" applyBorder="1" applyFont="1"/>
    <xf borderId="20" fillId="9" fontId="36" numFmtId="0" xfId="0" applyAlignment="1" applyBorder="1" applyFont="1">
      <alignment horizontal="center" readingOrder="0" shrinkToFit="0" vertical="center" wrapText="1"/>
    </xf>
    <xf borderId="0" fillId="0" fontId="20" numFmtId="49" xfId="0" applyAlignment="1" applyFont="1" applyNumberFormat="1">
      <alignment horizontal="left" readingOrder="0" shrinkToFit="0" wrapText="0"/>
    </xf>
    <xf borderId="6" fillId="12" fontId="27" numFmtId="49" xfId="0" applyAlignment="1" applyBorder="1" applyFont="1" applyNumberFormat="1">
      <alignment horizontal="center" readingOrder="0" shrinkToFit="0" vertical="bottom" wrapText="0"/>
    </xf>
    <xf borderId="6" fillId="9" fontId="20" numFmtId="0" xfId="0" applyAlignment="1" applyBorder="1" applyFont="1">
      <alignment horizontal="left" readingOrder="0" shrinkToFit="0" wrapText="0"/>
    </xf>
    <xf borderId="6" fillId="9" fontId="20" numFmtId="0" xfId="0" applyAlignment="1" applyBorder="1" applyFont="1">
      <alignment horizontal="center" readingOrder="0" shrinkToFit="0" wrapText="0"/>
    </xf>
    <xf borderId="6" fillId="9" fontId="20" numFmtId="10" xfId="0" applyAlignment="1" applyBorder="1" applyFont="1" applyNumberFormat="1">
      <alignment horizontal="center" readingOrder="0" shrinkToFit="0" wrapText="0"/>
    </xf>
    <xf borderId="6" fillId="12" fontId="33" numFmtId="49" xfId="0" applyAlignment="1" applyBorder="1" applyFont="1" applyNumberFormat="1">
      <alignment horizontal="left" readingOrder="0" shrinkToFit="0" wrapText="0"/>
    </xf>
    <xf borderId="0" fillId="0" fontId="20" numFmtId="49" xfId="0" applyAlignment="1" applyFont="1" applyNumberFormat="1">
      <alignment horizontal="left" readingOrder="0"/>
    </xf>
    <xf borderId="6" fillId="12" fontId="33" numFmtId="49" xfId="0" applyAlignment="1" applyBorder="1" applyFont="1" applyNumberFormat="1">
      <alignment horizontal="left" readingOrder="0"/>
    </xf>
    <xf borderId="0" fillId="0" fontId="20" numFmtId="49" xfId="0" applyAlignment="1" applyFont="1" applyNumberFormat="1">
      <alignment horizontal="left"/>
    </xf>
    <xf borderId="6" fillId="12" fontId="33" numFmtId="49" xfId="0" applyAlignment="1" applyBorder="1" applyFont="1" applyNumberFormat="1">
      <alignment horizontal="left"/>
    </xf>
    <xf borderId="0" fillId="0" fontId="20" numFmtId="49" xfId="0" applyAlignment="1" applyFont="1" applyNumberFormat="1">
      <alignment horizontal="left" shrinkToFit="0" wrapText="0"/>
    </xf>
    <xf borderId="6" fillId="12" fontId="33" numFmtId="49" xfId="0" applyAlignment="1" applyBorder="1" applyFont="1" applyNumberFormat="1">
      <alignment horizontal="left" shrinkToFit="0" wrapText="0"/>
    </xf>
    <xf borderId="21" fillId="12" fontId="33" numFmtId="49" xfId="0" applyAlignment="1" applyBorder="1" applyFont="1" applyNumberFormat="1">
      <alignment horizontal="left"/>
    </xf>
    <xf borderId="21" fillId="9" fontId="20" numFmtId="0" xfId="0" applyAlignment="1" applyBorder="1" applyFont="1">
      <alignment horizontal="left" readingOrder="0" shrinkToFit="0" wrapText="0"/>
    </xf>
    <xf borderId="21" fillId="9" fontId="20" numFmtId="0" xfId="0" applyAlignment="1" applyBorder="1" applyFont="1">
      <alignment horizontal="center" readingOrder="0" shrinkToFit="0" wrapText="0"/>
    </xf>
    <xf borderId="21" fillId="9" fontId="20" numFmtId="10" xfId="0" applyAlignment="1" applyBorder="1" applyFont="1" applyNumberFormat="1">
      <alignment horizontal="center" readingOrder="0" shrinkToFit="0" wrapText="0"/>
    </xf>
    <xf borderId="0" fillId="0" fontId="29" numFmtId="0" xfId="0" applyAlignment="1" applyFont="1">
      <alignment horizontal="center" readingOrder="0" shrinkToFit="0" wrapText="0"/>
    </xf>
    <xf borderId="22" fillId="9" fontId="27" numFmtId="0" xfId="0" applyAlignment="1" applyBorder="1" applyFont="1">
      <alignment horizontal="center" readingOrder="0" shrinkToFit="0" wrapText="0"/>
    </xf>
    <xf borderId="22" fillId="9" fontId="27" numFmtId="0" xfId="0" applyAlignment="1" applyBorder="1" applyFont="1">
      <alignment horizontal="center" shrinkToFit="0" wrapText="0"/>
    </xf>
    <xf borderId="22" fillId="9" fontId="27" numFmtId="10" xfId="0" applyAlignment="1" applyBorder="1" applyFont="1" applyNumberFormat="1">
      <alignment horizontal="center" readingOrder="0"/>
    </xf>
    <xf borderId="22" fillId="9" fontId="37" numFmtId="10" xfId="0" applyAlignment="1" applyBorder="1" applyFont="1" applyNumberFormat="1">
      <alignment horizontal="center" readingOrder="0"/>
    </xf>
    <xf borderId="22" fillId="9" fontId="36" numFmtId="10" xfId="0" applyAlignment="1" applyBorder="1" applyFont="1" applyNumberFormat="1">
      <alignment horizontal="center" readingOrder="0"/>
    </xf>
    <xf borderId="22" fillId="9" fontId="27" numFmtId="10" xfId="0" applyAlignment="1" applyBorder="1" applyFont="1" applyNumberFormat="1">
      <alignment horizontal="center" readingOrder="0" shrinkToFit="0" wrapText="0"/>
    </xf>
    <xf borderId="10" fillId="12" fontId="33" numFmtId="49" xfId="0" applyAlignment="1" applyBorder="1" applyFont="1" applyNumberFormat="1">
      <alignment horizontal="center" readingOrder="0" shrinkToFit="0" vertical="bottom" wrapText="0"/>
    </xf>
    <xf borderId="11" fillId="8" fontId="19" numFmtId="0" xfId="0" applyAlignment="1" applyBorder="1" applyFont="1">
      <alignment horizontal="left" readingOrder="0" vertical="center"/>
    </xf>
    <xf borderId="0" fillId="0" fontId="38" numFmtId="0" xfId="0" applyAlignment="1" applyFont="1">
      <alignment horizontal="center" readingOrder="0"/>
    </xf>
    <xf borderId="0" fillId="9" fontId="39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8" numFmtId="0" xfId="0" applyAlignment="1" applyFont="1">
      <alignment readingOrder="0"/>
    </xf>
    <xf borderId="0" fillId="9" fontId="3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6" fillId="12" fontId="40" numFmtId="166" xfId="0" applyAlignment="1" applyBorder="1" applyFont="1" applyNumberFormat="1">
      <alignment horizontal="left" readingOrder="0"/>
    </xf>
    <xf borderId="6" fillId="9" fontId="9" numFmtId="0" xfId="0" applyBorder="1" applyFont="1"/>
    <xf borderId="7" fillId="9" fontId="39" numFmtId="0" xfId="0" applyAlignment="1" applyBorder="1" applyFont="1">
      <alignment horizontal="center" readingOrder="0"/>
    </xf>
    <xf borderId="23" fillId="0" fontId="17" numFmtId="0" xfId="0" applyBorder="1" applyFont="1"/>
    <xf borderId="24" fillId="0" fontId="17" numFmtId="0" xfId="0" applyBorder="1" applyFont="1"/>
    <xf borderId="6" fillId="9" fontId="39" numFmtId="0" xfId="0" applyAlignment="1" applyBorder="1" applyFont="1">
      <alignment readingOrder="0"/>
    </xf>
    <xf borderId="6" fillId="12" fontId="9" numFmtId="0" xfId="0" applyAlignment="1" applyBorder="1" applyFont="1">
      <alignment readingOrder="0"/>
    </xf>
    <xf borderId="6" fillId="12" fontId="9" numFmtId="166" xfId="0" applyAlignment="1" applyBorder="1" applyFont="1" applyNumberFormat="1">
      <alignment readingOrder="0"/>
    </xf>
    <xf borderId="0" fillId="0" fontId="3" numFmtId="0" xfId="0" applyAlignment="1" applyFont="1">
      <alignment horizontal="left" vertical="center"/>
    </xf>
    <xf borderId="0" fillId="0" fontId="41" numFmtId="49" xfId="0" applyAlignment="1" applyFont="1" applyNumberFormat="1">
      <alignment horizontal="center" readingOrder="0" shrinkToFit="0" vertical="bottom" wrapText="0"/>
    </xf>
    <xf borderId="0" fillId="8" fontId="10" numFmtId="0" xfId="0" applyAlignment="1" applyFont="1">
      <alignment horizontal="left" readingOrder="0" vertical="center"/>
    </xf>
    <xf borderId="25" fillId="9" fontId="42" numFmtId="0" xfId="0" applyAlignment="1" applyBorder="1" applyFont="1">
      <alignment horizontal="center" readingOrder="0" shrinkToFit="0" vertical="center" wrapText="0"/>
    </xf>
    <xf borderId="26" fillId="0" fontId="17" numFmtId="0" xfId="0" applyBorder="1" applyFont="1"/>
    <xf borderId="27" fillId="0" fontId="17" numFmtId="0" xfId="0" applyBorder="1" applyFont="1"/>
    <xf borderId="28" fillId="9" fontId="20" numFmtId="0" xfId="0" applyAlignment="1" applyBorder="1" applyFont="1">
      <alignment horizontal="center" readingOrder="0" shrinkToFit="0" vertical="center" wrapText="1"/>
    </xf>
    <xf borderId="28" fillId="9" fontId="20" numFmtId="0" xfId="0" applyAlignment="1" applyBorder="1" applyFont="1">
      <alignment horizontal="left" readingOrder="0" shrinkToFit="0" vertical="center" wrapText="0"/>
    </xf>
    <xf quotePrefix="1" borderId="28" fillId="6" fontId="43" numFmtId="49" xfId="0" applyAlignment="1" applyBorder="1" applyFont="1" applyNumberFormat="1">
      <alignment horizontal="center" readingOrder="0" shrinkToFit="0" vertical="center" wrapText="0"/>
    </xf>
    <xf borderId="28" fillId="6" fontId="44" numFmtId="0" xfId="0" applyAlignment="1" applyBorder="1" applyFont="1">
      <alignment horizontal="left" readingOrder="0" shrinkToFit="0" vertical="center" wrapText="1"/>
    </xf>
    <xf borderId="28" fillId="6" fontId="45" numFmtId="0" xfId="0" applyAlignment="1" applyBorder="1" applyFont="1">
      <alignment horizontal="left" readingOrder="0" shrinkToFit="0" vertical="center" wrapText="0"/>
    </xf>
    <xf borderId="28" fillId="6" fontId="43" numFmtId="49" xfId="0" applyAlignment="1" applyBorder="1" applyFont="1" applyNumberFormat="1">
      <alignment horizontal="center" readingOrder="0" shrinkToFit="0" vertical="center" wrapText="0"/>
    </xf>
    <xf borderId="28" fillId="6" fontId="45" numFmtId="0" xfId="0" applyAlignment="1" applyBorder="1" applyFont="1">
      <alignment horizontal="left" readingOrder="0" shrinkToFit="0" vertical="center" wrapText="1"/>
    </xf>
    <xf borderId="29" fillId="6" fontId="43" numFmtId="49" xfId="0" applyAlignment="1" applyBorder="1" applyFont="1" applyNumberFormat="1">
      <alignment horizontal="center" readingOrder="0" shrinkToFit="0" vertical="center" wrapText="0"/>
    </xf>
    <xf borderId="29" fillId="6" fontId="45" numFmtId="0" xfId="0" applyAlignment="1" applyBorder="1" applyFont="1">
      <alignment horizontal="left" readingOrder="0" shrinkToFit="0" vertical="center" wrapText="0"/>
    </xf>
    <xf borderId="0" fillId="13" fontId="20" numFmtId="0" xfId="0" applyAlignment="1" applyFont="1">
      <alignment horizontal="center" readingOrder="0" shrinkToFit="0" vertical="center" wrapText="0"/>
    </xf>
    <xf borderId="0" fillId="13" fontId="20" numFmtId="0" xfId="0" applyAlignment="1" applyFont="1">
      <alignment horizontal="left" readingOrder="0" shrinkToFit="0" vertical="center" wrapText="0"/>
    </xf>
    <xf borderId="0" fillId="6" fontId="27" numFmtId="49" xfId="0" applyAlignment="1" applyFont="1" applyNumberFormat="1">
      <alignment horizontal="center" readingOrder="0" shrinkToFit="0" vertical="center" wrapText="0"/>
    </xf>
    <xf borderId="0" fillId="6" fontId="26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readingOrder="0"/>
    </xf>
    <xf borderId="6" fillId="0" fontId="9" numFmtId="0" xfId="0" applyAlignment="1" applyBorder="1" applyFont="1">
      <alignment readingOrder="0"/>
    </xf>
    <xf borderId="6" fillId="0" fontId="9" numFmtId="0" xfId="0" applyBorder="1" applyFont="1"/>
    <xf borderId="6" fillId="0" fontId="9" numFmtId="166" xfId="0" applyAlignment="1" applyBorder="1" applyFont="1" applyNumberFormat="1">
      <alignment readingOrder="0"/>
    </xf>
    <xf borderId="6" fillId="0" fontId="40" numFmtId="0" xfId="0" applyAlignment="1" applyBorder="1" applyFont="1">
      <alignment vertical="bottom"/>
    </xf>
    <xf borderId="10" fillId="0" fontId="40" numFmtId="0" xfId="0" applyAlignment="1" applyBorder="1" applyFont="1">
      <alignment vertical="bottom"/>
    </xf>
    <xf borderId="10" fillId="0" fontId="46" numFmtId="166" xfId="0" applyAlignment="1" applyBorder="1" applyFont="1" applyNumberFormat="1">
      <alignment vertical="bottom"/>
    </xf>
  </cellXfs>
  <cellStyles count="1">
    <cellStyle xfId="0" name="Normal" builtinId="0"/>
  </cellStyles>
  <dxfs count="11">
    <dxf>
      <font>
        <b/>
        <color rgb="FFCC0000"/>
      </font>
      <fill>
        <patternFill patternType="solid">
          <fgColor rgb="FFF4C7C3"/>
          <bgColor rgb="FFF4C7C3"/>
        </patternFill>
      </fill>
      <border/>
    </dxf>
    <dxf>
      <font>
        <b/>
        <i/>
        <color rgb="FF99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b/>
        <color rgb="FFBF9000"/>
      </font>
      <fill>
        <patternFill patternType="solid">
          <fgColor rgb="FFFCE8B2"/>
          <bgColor rgb="FFFCE8B2"/>
        </patternFill>
      </fill>
      <border/>
    </dxf>
    <dxf>
      <font>
        <b/>
        <color rgb="FFB45F06"/>
      </font>
      <fill>
        <patternFill patternType="solid">
          <fgColor rgb="FFF9CB9C"/>
          <bgColor rgb="FFF9CB9C"/>
        </patternFill>
      </fill>
      <border/>
    </dxf>
    <dxf>
      <font>
        <b/>
        <color rgb="FF7F6000"/>
      </font>
      <fill>
        <patternFill patternType="solid">
          <fgColor rgb="FFF9CB9C"/>
          <bgColor rgb="FFF9CB9C"/>
        </patternFill>
      </fill>
      <border/>
    </dxf>
    <dxf>
      <font>
        <b/>
        <color rgb="FF990000"/>
      </font>
      <fill>
        <patternFill patternType="solid">
          <fgColor rgb="FFF4C7C3"/>
          <bgColor rgb="FFF4C7C3"/>
        </patternFill>
      </fill>
      <border/>
    </dxf>
    <dxf>
      <font>
        <b/>
        <color rgb="FF999999"/>
      </font>
      <fill>
        <patternFill patternType="none"/>
      </fill>
      <border/>
    </dxf>
    <dxf>
      <font>
        <b/>
        <color rgb="FFBF9000"/>
      </font>
      <fill>
        <patternFill patternType="solid">
          <fgColor rgb="FFFFF2CC"/>
          <bgColor rgb="FFFFF2CC"/>
        </patternFill>
      </fill>
      <border/>
    </dxf>
    <dxf>
      <font>
        <b/>
        <color rgb="FF434343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Curva 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S'!$E$7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S'!$B$8:$B$13</c:f>
            </c:strRef>
          </c:cat>
          <c:val>
            <c:numRef>
              <c:f>'Curva S'!$E$8:$E$13</c:f>
              <c:numCache/>
            </c:numRef>
          </c:val>
          <c:smooth val="0"/>
        </c:ser>
        <c:ser>
          <c:idx val="1"/>
          <c:order val="1"/>
          <c:tx>
            <c:strRef>
              <c:f>'Curva S'!$F$7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S'!$B$8:$B$13</c:f>
            </c:strRef>
          </c:cat>
          <c:val>
            <c:numRef>
              <c:f>'Curva S'!$F$8:$F$13</c:f>
              <c:numCache/>
            </c:numRef>
          </c:val>
          <c:smooth val="0"/>
        </c:ser>
        <c:axId val="1716463806"/>
        <c:axId val="494555072"/>
      </c:lineChart>
      <c:catAx>
        <c:axId val="1716463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494555072"/>
      </c:catAx>
      <c:valAx>
        <c:axId val="49455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7164638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Curva S por Módulos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S'!$E$29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S'!$B$30:$B$35</c:f>
            </c:strRef>
          </c:cat>
          <c:val>
            <c:numRef>
              <c:f>'Curva S'!$E$30:$E$35</c:f>
              <c:numCache/>
            </c:numRef>
          </c:val>
          <c:smooth val="0"/>
        </c:ser>
        <c:ser>
          <c:idx val="1"/>
          <c:order val="1"/>
          <c:tx>
            <c:strRef>
              <c:f>'Curva S'!$F$29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S'!$B$30:$B$35</c:f>
            </c:strRef>
          </c:cat>
          <c:val>
            <c:numRef>
              <c:f>'Curva S'!$F$30:$F$35</c:f>
              <c:numCache/>
            </c:numRef>
          </c:val>
          <c:smooth val="0"/>
        </c:ser>
        <c:axId val="2124215136"/>
        <c:axId val="248215756"/>
      </c:lineChart>
      <c:catAx>
        <c:axId val="21242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48215756"/>
      </c:catAx>
      <c:valAx>
        <c:axId val="248215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1242151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Curva 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S por módulo'!$E$7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 por módulo'!$B$8:$B$13</c:f>
            </c:strRef>
          </c:cat>
          <c:val>
            <c:numRef>
              <c:f>'Curva S por módulo'!$E$8:$E$13</c:f>
              <c:numCache/>
            </c:numRef>
          </c:val>
          <c:smooth val="0"/>
        </c:ser>
        <c:ser>
          <c:idx val="1"/>
          <c:order val="1"/>
          <c:tx>
            <c:strRef>
              <c:f>'Curva S por módulo'!$F$7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'Curva S por módulo'!$B$8:$B$13</c:f>
            </c:strRef>
          </c:cat>
          <c:val>
            <c:numRef>
              <c:f>'Curva S por módulo'!$F$8:$F$13</c:f>
              <c:numCache/>
            </c:numRef>
          </c:val>
          <c:smooth val="0"/>
        </c:ser>
        <c:axId val="1699492551"/>
        <c:axId val="989186320"/>
      </c:lineChart>
      <c:catAx>
        <c:axId val="169949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989186320"/>
      </c:catAx>
      <c:valAx>
        <c:axId val="989186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69949255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5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1</xdr:row>
      <xdr:rowOff>47625</xdr:rowOff>
    </xdr:from>
    <xdr:ext cx="1162050" cy="342900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123825</xdr:colOff>
      <xdr:row>0</xdr:row>
      <xdr:rowOff>95250</xdr:rowOff>
    </xdr:from>
    <xdr:ext cx="1400175" cy="419100"/>
    <xdr:grpSp>
      <xdr:nvGrpSpPr>
        <xdr:cNvPr id="2" name="Shape 2" title="Desenho"/>
        <xdr:cNvGrpSpPr/>
      </xdr:nvGrpSpPr>
      <xdr:grpSpPr>
        <a:xfrm>
          <a:off x="152400" y="152400"/>
          <a:ext cx="6553272" cy="1927876"/>
          <a:chOff x="152400" y="152400"/>
          <a:chExt cx="6553272" cy="1927876"/>
        </a:xfrm>
      </xdr:grpSpPr>
      <xdr:pic>
        <xdr:nvPicPr>
          <xdr:cNvPr descr="totvs-logo (1).png" id="3" name="Shape 3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152400" y="152400"/>
            <a:ext cx="6553272" cy="1927876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</xdr:col>
      <xdr:colOff>200025</xdr:colOff>
      <xdr:row>0</xdr:row>
      <xdr:rowOff>95250</xdr:rowOff>
    </xdr:from>
    <xdr:ext cx="476250" cy="4667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</xdr:row>
      <xdr:rowOff>295275</xdr:rowOff>
    </xdr:from>
    <xdr:ext cx="790575" cy="79057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1</xdr:row>
      <xdr:rowOff>66675</xdr:rowOff>
    </xdr:from>
    <xdr:ext cx="1162050" cy="3429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85725</xdr:rowOff>
    </xdr:from>
    <xdr:ext cx="1162050" cy="3429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1</xdr:row>
      <xdr:rowOff>19050</xdr:rowOff>
    </xdr:from>
    <xdr:ext cx="1162050" cy="3429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</xdr:row>
      <xdr:rowOff>38100</xdr:rowOff>
    </xdr:from>
    <xdr:ext cx="1162050" cy="34290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47625</xdr:rowOff>
    </xdr:from>
    <xdr:ext cx="1162050" cy="342900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5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27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1123950</xdr:colOff>
      <xdr:row>1</xdr:row>
      <xdr:rowOff>57150</xdr:rowOff>
    </xdr:from>
    <xdr:ext cx="1162050" cy="342900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3257550</xdr:colOff>
      <xdr:row>1</xdr:row>
      <xdr:rowOff>123825</xdr:rowOff>
    </xdr:from>
    <xdr:ext cx="1162050" cy="3429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13"/>
    <col customWidth="1" min="4" max="4" width="16.5"/>
    <col customWidth="1" min="5" max="5" width="4.5"/>
    <col customWidth="1" min="7" max="7" width="29.5"/>
    <col customWidth="1" min="8" max="8" width="3.75"/>
    <col customWidth="1" min="10" max="10" width="24.0"/>
    <col customWidth="1" min="11" max="11" width="25.75"/>
    <col customWidth="1" min="12" max="12" width="3.13"/>
    <col customWidth="1" min="13" max="13" width="7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F1" s="3" t="s">
        <v>4</v>
      </c>
      <c r="G1" s="3" t="s">
        <v>5</v>
      </c>
      <c r="I1" s="1" t="s">
        <v>6</v>
      </c>
      <c r="J1" s="1" t="s">
        <v>7</v>
      </c>
      <c r="K1" s="2" t="s">
        <v>8</v>
      </c>
      <c r="M1" s="4" t="s">
        <v>9</v>
      </c>
    </row>
    <row r="2">
      <c r="A2" s="5" t="str">
        <f>'Cenários'!B9</f>
        <v>001</v>
      </c>
      <c r="B2" s="6" t="str">
        <f>'Cenários'!C9</f>
        <v>teste de cenario</v>
      </c>
      <c r="C2" s="7" t="str">
        <f t="shared" ref="C2:C1000" si="1">IF(OR(A2="",B2=""),"",CONCATENATE(A2," - ",B2))</f>
        <v>001 - teste de cenario</v>
      </c>
      <c r="D2" s="7" t="str">
        <f>IFERROR(VLOOKUP(C:C,Roteiro!$C$9:$C$1016,1,0),"")</f>
        <v>001 - teste de cenario</v>
      </c>
      <c r="F2" s="8">
        <f>IFERROR(__xludf.DUMMYFUNCTION("COUNTUNIQUE(C2:C1000)"),1.0)</f>
        <v>1</v>
      </c>
      <c r="G2" s="8">
        <f>IFERROR(__xludf.DUMMYFUNCTION("COUNTUNIQUE(D2:D1000)"),1.0)</f>
        <v>1</v>
      </c>
      <c r="I2" s="5" t="str">
        <f>Roteiro!B9</f>
        <v>0011</v>
      </c>
      <c r="J2" s="5" t="str">
        <f>Roteiro!F9</f>
        <v/>
      </c>
      <c r="K2" s="7" t="str">
        <f t="shared" ref="K2:K1000" si="2">IF(OR(I2="",J2=""),"",CONCATENATE(I2, " - ",J2))</f>
        <v/>
      </c>
      <c r="M2" s="9">
        <v>0.25</v>
      </c>
    </row>
    <row r="3">
      <c r="A3" s="5" t="str">
        <f>'Cenários'!B10</f>
        <v>002</v>
      </c>
      <c r="B3" s="6" t="str">
        <f>'Cenários'!C10</f>
        <v/>
      </c>
      <c r="C3" s="7" t="str">
        <f t="shared" si="1"/>
        <v/>
      </c>
      <c r="D3" s="7" t="str">
        <f>IFERROR(VLOOKUP(C:C,Roteiro!$C$9:$C$1016,1,0),"")</f>
        <v/>
      </c>
      <c r="I3" s="5" t="str">
        <f>Roteiro!B10</f>
        <v>2</v>
      </c>
      <c r="J3" s="5" t="str">
        <f>Roteiro!F10</f>
        <v/>
      </c>
      <c r="K3" s="7" t="str">
        <f t="shared" si="2"/>
        <v/>
      </c>
      <c r="M3" s="9">
        <v>0.5</v>
      </c>
    </row>
    <row r="4">
      <c r="A4" s="5" t="str">
        <f>'Cenários'!B11</f>
        <v>003</v>
      </c>
      <c r="B4" s="6" t="str">
        <f>'Cenários'!C11</f>
        <v/>
      </c>
      <c r="C4" s="7" t="str">
        <f t="shared" si="1"/>
        <v/>
      </c>
      <c r="D4" s="7" t="str">
        <f>IFERROR(VLOOKUP(C:C,Roteiro!$C$9:$C$1016,1,0),"")</f>
        <v/>
      </c>
      <c r="I4" s="5" t="str">
        <f>Roteiro!B11</f>
        <v>3</v>
      </c>
      <c r="J4" s="5" t="str">
        <f>Roteiro!F11</f>
        <v/>
      </c>
      <c r="K4" s="7" t="str">
        <f t="shared" si="2"/>
        <v/>
      </c>
      <c r="M4" s="9">
        <v>0.75</v>
      </c>
    </row>
    <row r="5">
      <c r="A5" s="5" t="str">
        <f>'Cenários'!B12</f>
        <v>004</v>
      </c>
      <c r="B5" s="6" t="str">
        <f>'Cenários'!C12</f>
        <v/>
      </c>
      <c r="C5" s="7" t="str">
        <f t="shared" si="1"/>
        <v/>
      </c>
      <c r="D5" s="7" t="str">
        <f>IFERROR(VLOOKUP(C:C,Roteiro!$C$9:$C$1016,1,0),"")</f>
        <v/>
      </c>
      <c r="I5" s="5" t="str">
        <f>Roteiro!B12</f>
        <v>4</v>
      </c>
      <c r="J5" s="5" t="str">
        <f>Roteiro!F12</f>
        <v/>
      </c>
      <c r="K5" s="7" t="str">
        <f t="shared" si="2"/>
        <v/>
      </c>
      <c r="M5" s="9">
        <v>1.0</v>
      </c>
    </row>
    <row r="6">
      <c r="A6" s="5" t="str">
        <f>'Cenários'!B13</f>
        <v>005</v>
      </c>
      <c r="B6" s="6" t="str">
        <f>'Cenários'!C13</f>
        <v/>
      </c>
      <c r="C6" s="7" t="str">
        <f t="shared" si="1"/>
        <v/>
      </c>
      <c r="D6" s="7" t="str">
        <f>IFERROR(VLOOKUP(C:C,Roteiro!$C$9:$C$1016,1,0),"")</f>
        <v/>
      </c>
      <c r="I6" s="5" t="str">
        <f>Roteiro!B13</f>
        <v>5</v>
      </c>
      <c r="J6" s="5" t="str">
        <f>Roteiro!F13</f>
        <v/>
      </c>
      <c r="K6" s="7" t="str">
        <f t="shared" si="2"/>
        <v/>
      </c>
      <c r="M6" s="9">
        <v>1.25</v>
      </c>
    </row>
    <row r="7">
      <c r="A7" s="5" t="str">
        <f>'Cenários'!B14</f>
        <v>006</v>
      </c>
      <c r="B7" s="6" t="str">
        <f>'Cenários'!C14</f>
        <v/>
      </c>
      <c r="C7" s="7" t="str">
        <f t="shared" si="1"/>
        <v/>
      </c>
      <c r="D7" s="7" t="str">
        <f>IFERROR(VLOOKUP(C:C,Roteiro!$C$9:$C$1016,1,0),"")</f>
        <v/>
      </c>
      <c r="I7" s="5" t="str">
        <f>Roteiro!B14</f>
        <v>6</v>
      </c>
      <c r="J7" s="5" t="str">
        <f>Roteiro!F14</f>
        <v/>
      </c>
      <c r="K7" s="7" t="str">
        <f t="shared" si="2"/>
        <v/>
      </c>
      <c r="M7" s="9">
        <v>1.5</v>
      </c>
    </row>
    <row r="8">
      <c r="A8" s="5" t="str">
        <f>'Cenários'!B15</f>
        <v>007</v>
      </c>
      <c r="B8" s="6" t="str">
        <f>'Cenários'!C15</f>
        <v/>
      </c>
      <c r="C8" s="7" t="str">
        <f t="shared" si="1"/>
        <v/>
      </c>
      <c r="D8" s="7" t="str">
        <f>IFERROR(VLOOKUP(C:C,Roteiro!$C$9:$C$1016,1,0),"")</f>
        <v/>
      </c>
      <c r="I8" s="5" t="str">
        <f>Roteiro!B15</f>
        <v>7</v>
      </c>
      <c r="J8" s="5" t="str">
        <f>Roteiro!F15</f>
        <v/>
      </c>
      <c r="K8" s="7" t="str">
        <f t="shared" si="2"/>
        <v/>
      </c>
      <c r="M8" s="9">
        <v>1.75</v>
      </c>
    </row>
    <row r="9">
      <c r="A9" s="5" t="str">
        <f>'Cenários'!B16</f>
        <v>008</v>
      </c>
      <c r="B9" s="6" t="str">
        <f>'Cenários'!C16</f>
        <v/>
      </c>
      <c r="C9" s="7" t="str">
        <f t="shared" si="1"/>
        <v/>
      </c>
      <c r="D9" s="7" t="str">
        <f>IFERROR(VLOOKUP(C:C,Roteiro!$C$9:$C$1016,1,0),"")</f>
        <v/>
      </c>
      <c r="I9" s="5" t="str">
        <f>Roteiro!B16</f>
        <v>8</v>
      </c>
      <c r="J9" s="5" t="str">
        <f>Roteiro!F16</f>
        <v/>
      </c>
      <c r="K9" s="7" t="str">
        <f t="shared" si="2"/>
        <v/>
      </c>
      <c r="M9" s="9">
        <v>2.0</v>
      </c>
    </row>
    <row r="10">
      <c r="A10" s="5" t="str">
        <f>'Cenários'!B17</f>
        <v>009</v>
      </c>
      <c r="B10" s="6" t="str">
        <f>'Cenários'!C17</f>
        <v/>
      </c>
      <c r="C10" s="7" t="str">
        <f t="shared" si="1"/>
        <v/>
      </c>
      <c r="D10" s="7" t="str">
        <f>IFERROR(VLOOKUP(C:C,Roteiro!$C$9:$C$1016,1,0),"")</f>
        <v/>
      </c>
      <c r="I10" s="5" t="str">
        <f>Roteiro!B17</f>
        <v>9</v>
      </c>
      <c r="J10" s="5" t="str">
        <f>Roteiro!F17</f>
        <v/>
      </c>
      <c r="K10" s="7" t="str">
        <f t="shared" si="2"/>
        <v/>
      </c>
      <c r="M10" s="9">
        <v>2.25</v>
      </c>
    </row>
    <row r="11">
      <c r="A11" s="5" t="str">
        <f>'Cenários'!B18</f>
        <v>010</v>
      </c>
      <c r="B11" s="6" t="str">
        <f>'Cenários'!C18</f>
        <v/>
      </c>
      <c r="C11" s="7" t="str">
        <f t="shared" si="1"/>
        <v/>
      </c>
      <c r="D11" s="7" t="str">
        <f>IFERROR(VLOOKUP(C:C,Roteiro!$C$9:$C$1016,1,0),"")</f>
        <v/>
      </c>
      <c r="I11" s="5" t="str">
        <f>Roteiro!B18</f>
        <v>10</v>
      </c>
      <c r="J11" s="5" t="str">
        <f>Roteiro!F18</f>
        <v/>
      </c>
      <c r="K11" s="7" t="str">
        <f t="shared" si="2"/>
        <v/>
      </c>
      <c r="M11" s="9">
        <v>2.5</v>
      </c>
    </row>
    <row r="12">
      <c r="A12" s="5" t="str">
        <f>'Cenários'!B19</f>
        <v>011</v>
      </c>
      <c r="B12" s="6" t="str">
        <f>'Cenários'!C19</f>
        <v/>
      </c>
      <c r="C12" s="7" t="str">
        <f t="shared" si="1"/>
        <v/>
      </c>
      <c r="D12" s="7" t="str">
        <f>IFERROR(VLOOKUP(C:C,Roteiro!$C$9:$C$1016,1,0),"")</f>
        <v/>
      </c>
      <c r="I12" s="5" t="str">
        <f>Roteiro!B19</f>
        <v>11</v>
      </c>
      <c r="J12" s="5" t="str">
        <f>Roteiro!F19</f>
        <v/>
      </c>
      <c r="K12" s="7" t="str">
        <f t="shared" si="2"/>
        <v/>
      </c>
      <c r="M12" s="9">
        <v>2.75</v>
      </c>
    </row>
    <row r="13">
      <c r="A13" s="5" t="str">
        <f>'Cenários'!B20</f>
        <v>012</v>
      </c>
      <c r="B13" s="6" t="str">
        <f>'Cenários'!C20</f>
        <v/>
      </c>
      <c r="C13" s="7" t="str">
        <f t="shared" si="1"/>
        <v/>
      </c>
      <c r="D13" s="7" t="str">
        <f>IFERROR(VLOOKUP(C:C,Roteiro!$C$9:$C$1016,1,0),"")</f>
        <v/>
      </c>
      <c r="I13" s="5" t="str">
        <f>Roteiro!B20</f>
        <v>12</v>
      </c>
      <c r="J13" s="5" t="str">
        <f>Roteiro!F20</f>
        <v/>
      </c>
      <c r="K13" s="7" t="str">
        <f t="shared" si="2"/>
        <v/>
      </c>
      <c r="M13" s="9">
        <v>3.0</v>
      </c>
    </row>
    <row r="14">
      <c r="A14" s="5" t="str">
        <f>'Cenários'!B21</f>
        <v>013</v>
      </c>
      <c r="B14" s="6" t="str">
        <f>'Cenários'!C21</f>
        <v/>
      </c>
      <c r="C14" s="7" t="str">
        <f t="shared" si="1"/>
        <v/>
      </c>
      <c r="D14" s="7" t="str">
        <f>IFERROR(VLOOKUP(C:C,Roteiro!$C$9:$C$1016,1,0),"")</f>
        <v/>
      </c>
      <c r="I14" s="5" t="str">
        <f>Roteiro!B21</f>
        <v>13</v>
      </c>
      <c r="J14" s="5" t="str">
        <f>Roteiro!F21</f>
        <v/>
      </c>
      <c r="K14" s="7" t="str">
        <f t="shared" si="2"/>
        <v/>
      </c>
      <c r="M14" s="9">
        <v>3.25</v>
      </c>
    </row>
    <row r="15">
      <c r="A15" s="5" t="str">
        <f>'Cenários'!B22</f>
        <v>014</v>
      </c>
      <c r="B15" s="6" t="str">
        <f>'Cenários'!C22</f>
        <v/>
      </c>
      <c r="C15" s="7" t="str">
        <f t="shared" si="1"/>
        <v/>
      </c>
      <c r="D15" s="7" t="str">
        <f>IFERROR(VLOOKUP(C:C,Roteiro!$C$9:$C$1016,1,0),"")</f>
        <v/>
      </c>
      <c r="I15" s="5" t="str">
        <f>Roteiro!B22</f>
        <v>14</v>
      </c>
      <c r="J15" s="5" t="str">
        <f>Roteiro!F22</f>
        <v/>
      </c>
      <c r="K15" s="7" t="str">
        <f t="shared" si="2"/>
        <v/>
      </c>
      <c r="M15" s="9">
        <v>3.5</v>
      </c>
    </row>
    <row r="16">
      <c r="A16" s="5" t="str">
        <f>'Cenários'!B23</f>
        <v>015</v>
      </c>
      <c r="B16" s="6" t="str">
        <f>'Cenários'!C23</f>
        <v/>
      </c>
      <c r="C16" s="7" t="str">
        <f t="shared" si="1"/>
        <v/>
      </c>
      <c r="D16" s="7" t="str">
        <f>IFERROR(VLOOKUP(C:C,Roteiro!$C$9:$C$1016,1,0),"")</f>
        <v/>
      </c>
      <c r="I16" s="5" t="str">
        <f>Roteiro!B23</f>
        <v>15</v>
      </c>
      <c r="J16" s="5" t="str">
        <f>Roteiro!F23</f>
        <v/>
      </c>
      <c r="K16" s="7" t="str">
        <f t="shared" si="2"/>
        <v/>
      </c>
      <c r="M16" s="9">
        <v>3.75</v>
      </c>
    </row>
    <row r="17">
      <c r="A17" s="5" t="str">
        <f>'Cenários'!B24</f>
        <v>016</v>
      </c>
      <c r="B17" s="6" t="str">
        <f>'Cenários'!C24</f>
        <v/>
      </c>
      <c r="C17" s="7" t="str">
        <f t="shared" si="1"/>
        <v/>
      </c>
      <c r="D17" s="7" t="str">
        <f>IFERROR(VLOOKUP(C:C,Roteiro!$C$9:$C$1016,1,0),"")</f>
        <v/>
      </c>
      <c r="I17" s="5" t="str">
        <f>Roteiro!B24</f>
        <v>16</v>
      </c>
      <c r="J17" s="5" t="str">
        <f>Roteiro!F24</f>
        <v/>
      </c>
      <c r="K17" s="7" t="str">
        <f t="shared" si="2"/>
        <v/>
      </c>
      <c r="M17" s="9">
        <v>4.0</v>
      </c>
    </row>
    <row r="18">
      <c r="A18" s="5" t="str">
        <f>'Cenários'!B25</f>
        <v>017</v>
      </c>
      <c r="B18" s="6" t="str">
        <f>'Cenários'!C25</f>
        <v/>
      </c>
      <c r="C18" s="7" t="str">
        <f t="shared" si="1"/>
        <v/>
      </c>
      <c r="D18" s="7" t="str">
        <f>IFERROR(VLOOKUP(C:C,Roteiro!$C$9:$C$1016,1,0),"")</f>
        <v/>
      </c>
      <c r="I18" s="5" t="str">
        <f>Roteiro!B25</f>
        <v>17</v>
      </c>
      <c r="J18" s="5" t="str">
        <f>Roteiro!F25</f>
        <v/>
      </c>
      <c r="K18" s="7" t="str">
        <f t="shared" si="2"/>
        <v/>
      </c>
      <c r="M18" s="9">
        <v>4.25</v>
      </c>
    </row>
    <row r="19">
      <c r="A19" s="5" t="str">
        <f>'Cenários'!B26</f>
        <v>018</v>
      </c>
      <c r="B19" s="6" t="str">
        <f>'Cenários'!C26</f>
        <v/>
      </c>
      <c r="C19" s="7" t="str">
        <f t="shared" si="1"/>
        <v/>
      </c>
      <c r="D19" s="7" t="str">
        <f>IFERROR(VLOOKUP(C:C,Roteiro!$C$9:$C$1016,1,0),"")</f>
        <v/>
      </c>
      <c r="I19" s="5" t="str">
        <f>Roteiro!B26</f>
        <v>18</v>
      </c>
      <c r="J19" s="5" t="str">
        <f>Roteiro!F26</f>
        <v/>
      </c>
      <c r="K19" s="7" t="str">
        <f t="shared" si="2"/>
        <v/>
      </c>
      <c r="M19" s="9">
        <v>4.5</v>
      </c>
    </row>
    <row r="20">
      <c r="A20" s="5" t="str">
        <f>'Cenários'!B27</f>
        <v>019</v>
      </c>
      <c r="B20" s="6" t="str">
        <f>'Cenários'!C27</f>
        <v/>
      </c>
      <c r="C20" s="7" t="str">
        <f t="shared" si="1"/>
        <v/>
      </c>
      <c r="D20" s="7" t="str">
        <f>IFERROR(VLOOKUP(C:C,Roteiro!$C$9:$C$1016,1,0),"")</f>
        <v/>
      </c>
      <c r="I20" s="5" t="str">
        <f>Roteiro!B27</f>
        <v>19</v>
      </c>
      <c r="J20" s="5" t="str">
        <f>Roteiro!F27</f>
        <v/>
      </c>
      <c r="K20" s="7" t="str">
        <f t="shared" si="2"/>
        <v/>
      </c>
      <c r="M20" s="9">
        <v>4.75</v>
      </c>
    </row>
    <row r="21">
      <c r="A21" s="5" t="str">
        <f>'Cenários'!B28</f>
        <v>020</v>
      </c>
      <c r="B21" s="6" t="str">
        <f>'Cenários'!C28</f>
        <v/>
      </c>
      <c r="C21" s="7" t="str">
        <f t="shared" si="1"/>
        <v/>
      </c>
      <c r="D21" s="7" t="str">
        <f>IFERROR(VLOOKUP(C:C,Roteiro!$C$9:$C$1016,1,0),"")</f>
        <v/>
      </c>
      <c r="I21" s="5" t="str">
        <f>Roteiro!B28</f>
        <v>20</v>
      </c>
      <c r="J21" s="5" t="str">
        <f>Roteiro!F28</f>
        <v/>
      </c>
      <c r="K21" s="7" t="str">
        <f t="shared" si="2"/>
        <v/>
      </c>
      <c r="M21" s="9">
        <v>5.0</v>
      </c>
    </row>
    <row r="22">
      <c r="A22" s="5" t="str">
        <f>'Cenários'!B29</f>
        <v>021</v>
      </c>
      <c r="B22" s="6" t="str">
        <f>'Cenários'!C29</f>
        <v/>
      </c>
      <c r="C22" s="7" t="str">
        <f t="shared" si="1"/>
        <v/>
      </c>
      <c r="D22" s="7" t="str">
        <f>IFERROR(VLOOKUP(C:C,Roteiro!$C$9:$C$1016,1,0),"")</f>
        <v/>
      </c>
      <c r="I22" s="5" t="str">
        <f>Roteiro!B29</f>
        <v>21</v>
      </c>
      <c r="J22" s="5" t="str">
        <f>Roteiro!F29</f>
        <v/>
      </c>
      <c r="K22" s="7" t="str">
        <f t="shared" si="2"/>
        <v/>
      </c>
      <c r="M22" s="9">
        <v>5.25</v>
      </c>
    </row>
    <row r="23">
      <c r="A23" s="5" t="str">
        <f>'Cenários'!B30</f>
        <v>022</v>
      </c>
      <c r="B23" s="6" t="str">
        <f>'Cenários'!C30</f>
        <v/>
      </c>
      <c r="C23" s="7" t="str">
        <f t="shared" si="1"/>
        <v/>
      </c>
      <c r="D23" s="7" t="str">
        <f>IFERROR(VLOOKUP(C:C,Roteiro!$C$9:$C$1016,1,0),"")</f>
        <v/>
      </c>
      <c r="I23" s="5" t="str">
        <f>Roteiro!B30</f>
        <v>22</v>
      </c>
      <c r="J23" s="5" t="str">
        <f>Roteiro!F30</f>
        <v/>
      </c>
      <c r="K23" s="7" t="str">
        <f t="shared" si="2"/>
        <v/>
      </c>
      <c r="M23" s="9">
        <v>5.5</v>
      </c>
    </row>
    <row r="24">
      <c r="A24" s="5" t="str">
        <f>'Cenários'!B31</f>
        <v>023</v>
      </c>
      <c r="B24" s="6" t="str">
        <f>'Cenários'!C31</f>
        <v/>
      </c>
      <c r="C24" s="7" t="str">
        <f t="shared" si="1"/>
        <v/>
      </c>
      <c r="D24" s="7" t="str">
        <f>IFERROR(VLOOKUP(C:C,Roteiro!$C$9:$C$1016,1,0),"")</f>
        <v/>
      </c>
      <c r="I24" s="5" t="str">
        <f>Roteiro!B31</f>
        <v>23</v>
      </c>
      <c r="J24" s="5" t="str">
        <f>Roteiro!F31</f>
        <v/>
      </c>
      <c r="K24" s="7" t="str">
        <f t="shared" si="2"/>
        <v/>
      </c>
      <c r="M24" s="9">
        <v>5.75</v>
      </c>
    </row>
    <row r="25">
      <c r="A25" s="5" t="str">
        <f>'Cenários'!B32</f>
        <v>024</v>
      </c>
      <c r="B25" s="6" t="str">
        <f>'Cenários'!C32</f>
        <v/>
      </c>
      <c r="C25" s="7" t="str">
        <f t="shared" si="1"/>
        <v/>
      </c>
      <c r="D25" s="7" t="str">
        <f>IFERROR(VLOOKUP(C:C,Roteiro!$C$9:$C$1016,1,0),"")</f>
        <v/>
      </c>
      <c r="I25" s="5" t="str">
        <f>Roteiro!B32</f>
        <v>24</v>
      </c>
      <c r="J25" s="5" t="str">
        <f>Roteiro!F32</f>
        <v/>
      </c>
      <c r="K25" s="7" t="str">
        <f t="shared" si="2"/>
        <v/>
      </c>
      <c r="M25" s="9">
        <v>6.0</v>
      </c>
    </row>
    <row r="26">
      <c r="A26" s="5" t="str">
        <f>'Cenários'!B33</f>
        <v>025</v>
      </c>
      <c r="B26" s="6" t="str">
        <f>'Cenários'!C33</f>
        <v/>
      </c>
      <c r="C26" s="7" t="str">
        <f t="shared" si="1"/>
        <v/>
      </c>
      <c r="D26" s="7" t="str">
        <f>IFERROR(VLOOKUP(C:C,Roteiro!$C$9:$C$1016,1,0),"")</f>
        <v/>
      </c>
      <c r="I26" s="5" t="str">
        <f>Roteiro!B33</f>
        <v>25</v>
      </c>
      <c r="J26" s="5" t="str">
        <f>Roteiro!F33</f>
        <v/>
      </c>
      <c r="K26" s="7" t="str">
        <f t="shared" si="2"/>
        <v/>
      </c>
      <c r="M26" s="9">
        <v>6.25</v>
      </c>
    </row>
    <row r="27">
      <c r="A27" s="5" t="str">
        <f>'Cenários'!B34</f>
        <v>026</v>
      </c>
      <c r="B27" s="6" t="str">
        <f>'Cenários'!C34</f>
        <v/>
      </c>
      <c r="C27" s="7" t="str">
        <f t="shared" si="1"/>
        <v/>
      </c>
      <c r="D27" s="7" t="str">
        <f>IFERROR(VLOOKUP(C:C,Roteiro!$C$9:$C$1016,1,0),"")</f>
        <v/>
      </c>
      <c r="I27" s="5" t="str">
        <f>Roteiro!B34</f>
        <v>26</v>
      </c>
      <c r="J27" s="5" t="str">
        <f>Roteiro!F34</f>
        <v/>
      </c>
      <c r="K27" s="7" t="str">
        <f t="shared" si="2"/>
        <v/>
      </c>
      <c r="M27" s="9">
        <v>6.5</v>
      </c>
    </row>
    <row r="28">
      <c r="A28" s="5" t="str">
        <f>'Cenários'!B35</f>
        <v>027</v>
      </c>
      <c r="B28" s="6" t="str">
        <f>'Cenários'!C35</f>
        <v/>
      </c>
      <c r="C28" s="7" t="str">
        <f t="shared" si="1"/>
        <v/>
      </c>
      <c r="D28" s="7" t="str">
        <f>IFERROR(VLOOKUP(C:C,Roteiro!$C$9:$C$1016,1,0),"")</f>
        <v/>
      </c>
      <c r="I28" s="5" t="str">
        <f>Roteiro!B35</f>
        <v>27</v>
      </c>
      <c r="J28" s="5" t="str">
        <f>Roteiro!F35</f>
        <v/>
      </c>
      <c r="K28" s="7" t="str">
        <f t="shared" si="2"/>
        <v/>
      </c>
      <c r="M28" s="9">
        <v>6.75</v>
      </c>
    </row>
    <row r="29">
      <c r="A29" s="5" t="str">
        <f>'Cenários'!B36</f>
        <v>028</v>
      </c>
      <c r="B29" s="6" t="str">
        <f>'Cenários'!C36</f>
        <v/>
      </c>
      <c r="C29" s="7" t="str">
        <f t="shared" si="1"/>
        <v/>
      </c>
      <c r="D29" s="7" t="str">
        <f>IFERROR(VLOOKUP(C:C,Roteiro!$C$9:$C$1016,1,0),"")</f>
        <v/>
      </c>
      <c r="I29" s="5" t="str">
        <f>Roteiro!B36</f>
        <v>28</v>
      </c>
      <c r="J29" s="5" t="str">
        <f>Roteiro!F36</f>
        <v/>
      </c>
      <c r="K29" s="7" t="str">
        <f t="shared" si="2"/>
        <v/>
      </c>
      <c r="M29" s="9">
        <v>7.0</v>
      </c>
    </row>
    <row r="30">
      <c r="A30" s="5" t="str">
        <f>'Cenários'!B37</f>
        <v>029</v>
      </c>
      <c r="B30" s="6" t="str">
        <f>'Cenários'!C37</f>
        <v/>
      </c>
      <c r="C30" s="7" t="str">
        <f t="shared" si="1"/>
        <v/>
      </c>
      <c r="D30" s="7" t="str">
        <f>IFERROR(VLOOKUP(C:C,Roteiro!$C$9:$C$1016,1,0),"")</f>
        <v/>
      </c>
      <c r="I30" s="5" t="str">
        <f>Roteiro!B37</f>
        <v>29</v>
      </c>
      <c r="J30" s="5" t="str">
        <f>Roteiro!F37</f>
        <v/>
      </c>
      <c r="K30" s="7" t="str">
        <f t="shared" si="2"/>
        <v/>
      </c>
      <c r="M30" s="9">
        <v>7.25</v>
      </c>
    </row>
    <row r="31">
      <c r="A31" s="5" t="str">
        <f>'Cenários'!B38</f>
        <v>030</v>
      </c>
      <c r="B31" s="6" t="str">
        <f>'Cenários'!C38</f>
        <v/>
      </c>
      <c r="C31" s="7" t="str">
        <f t="shared" si="1"/>
        <v/>
      </c>
      <c r="D31" s="7" t="str">
        <f>IFERROR(VLOOKUP(C:C,Roteiro!$C$9:$C$1016,1,0),"")</f>
        <v/>
      </c>
      <c r="I31" s="5" t="str">
        <f>Roteiro!B38</f>
        <v>30</v>
      </c>
      <c r="J31" s="5" t="str">
        <f>Roteiro!F38</f>
        <v/>
      </c>
      <c r="K31" s="7" t="str">
        <f t="shared" si="2"/>
        <v/>
      </c>
      <c r="M31" s="9">
        <v>7.5</v>
      </c>
    </row>
    <row r="32">
      <c r="A32" s="5" t="str">
        <f>'Cenários'!B39</f>
        <v>031</v>
      </c>
      <c r="B32" s="6" t="str">
        <f>'Cenários'!C39</f>
        <v/>
      </c>
      <c r="C32" s="7" t="str">
        <f t="shared" si="1"/>
        <v/>
      </c>
      <c r="D32" s="7" t="str">
        <f>IFERROR(VLOOKUP(C:C,Roteiro!$C$9:$C$1016,1,0),"")</f>
        <v/>
      </c>
      <c r="I32" s="5" t="str">
        <f>Roteiro!B39</f>
        <v>31</v>
      </c>
      <c r="J32" s="5" t="str">
        <f>Roteiro!F39</f>
        <v/>
      </c>
      <c r="K32" s="7" t="str">
        <f t="shared" si="2"/>
        <v/>
      </c>
      <c r="M32" s="9">
        <v>7.75</v>
      </c>
    </row>
    <row r="33">
      <c r="A33" s="5" t="str">
        <f>'Cenários'!B40</f>
        <v>032</v>
      </c>
      <c r="B33" s="6" t="str">
        <f>'Cenários'!C40</f>
        <v/>
      </c>
      <c r="C33" s="7" t="str">
        <f t="shared" si="1"/>
        <v/>
      </c>
      <c r="D33" s="7" t="str">
        <f>IFERROR(VLOOKUP(C:C,Roteiro!$C$9:$C$1016,1,0),"")</f>
        <v/>
      </c>
      <c r="I33" s="5" t="str">
        <f>Roteiro!B40</f>
        <v>32</v>
      </c>
      <c r="J33" s="5" t="str">
        <f>Roteiro!F40</f>
        <v/>
      </c>
      <c r="K33" s="7" t="str">
        <f t="shared" si="2"/>
        <v/>
      </c>
      <c r="M33" s="9">
        <v>8.0</v>
      </c>
    </row>
    <row r="34">
      <c r="A34" s="5" t="str">
        <f>'Cenários'!B41</f>
        <v>033</v>
      </c>
      <c r="B34" s="6" t="str">
        <f>'Cenários'!C41</f>
        <v/>
      </c>
      <c r="C34" s="7" t="str">
        <f t="shared" si="1"/>
        <v/>
      </c>
      <c r="D34" s="7" t="str">
        <f>IFERROR(VLOOKUP(C:C,Roteiro!$C$9:$C$1016,1,0),"")</f>
        <v/>
      </c>
      <c r="I34" s="5" t="str">
        <f>Roteiro!B41</f>
        <v>33</v>
      </c>
      <c r="J34" s="5" t="str">
        <f>Roteiro!F41</f>
        <v/>
      </c>
      <c r="K34" s="7" t="str">
        <f t="shared" si="2"/>
        <v/>
      </c>
      <c r="M34" s="9">
        <v>8.25</v>
      </c>
    </row>
    <row r="35">
      <c r="A35" s="5" t="str">
        <f>'Cenários'!B42</f>
        <v>034</v>
      </c>
      <c r="B35" s="6" t="str">
        <f>'Cenários'!C42</f>
        <v/>
      </c>
      <c r="C35" s="7" t="str">
        <f t="shared" si="1"/>
        <v/>
      </c>
      <c r="D35" s="7" t="str">
        <f>IFERROR(VLOOKUP(C:C,Roteiro!$C$9:$C$1016,1,0),"")</f>
        <v/>
      </c>
      <c r="I35" s="5" t="str">
        <f>Roteiro!B42</f>
        <v>34</v>
      </c>
      <c r="J35" s="5" t="str">
        <f>Roteiro!F42</f>
        <v/>
      </c>
      <c r="K35" s="7" t="str">
        <f t="shared" si="2"/>
        <v/>
      </c>
      <c r="M35" s="9">
        <v>8.5</v>
      </c>
    </row>
    <row r="36">
      <c r="A36" s="5" t="str">
        <f>'Cenários'!B43</f>
        <v>035</v>
      </c>
      <c r="B36" s="6" t="str">
        <f>'Cenários'!C43</f>
        <v/>
      </c>
      <c r="C36" s="7" t="str">
        <f t="shared" si="1"/>
        <v/>
      </c>
      <c r="D36" s="7" t="str">
        <f>IFERROR(VLOOKUP(C:C,Roteiro!$C$9:$C$1016,1,0),"")</f>
        <v/>
      </c>
      <c r="I36" s="5" t="str">
        <f>Roteiro!B43</f>
        <v>35</v>
      </c>
      <c r="J36" s="5" t="str">
        <f>Roteiro!F43</f>
        <v/>
      </c>
      <c r="K36" s="7" t="str">
        <f t="shared" si="2"/>
        <v/>
      </c>
      <c r="M36" s="9">
        <v>8.75</v>
      </c>
    </row>
    <row r="37">
      <c r="A37" s="5" t="str">
        <f>'Cenários'!B44</f>
        <v>036</v>
      </c>
      <c r="B37" s="6" t="str">
        <f>'Cenários'!C44</f>
        <v/>
      </c>
      <c r="C37" s="7" t="str">
        <f t="shared" si="1"/>
        <v/>
      </c>
      <c r="D37" s="7" t="str">
        <f>IFERROR(VLOOKUP(C:C,Roteiro!$C$9:$C$1016,1,0),"")</f>
        <v/>
      </c>
      <c r="I37" s="5" t="str">
        <f>Roteiro!B44</f>
        <v>36</v>
      </c>
      <c r="J37" s="5" t="str">
        <f>Roteiro!F44</f>
        <v/>
      </c>
      <c r="K37" s="7" t="str">
        <f t="shared" si="2"/>
        <v/>
      </c>
      <c r="M37" s="9">
        <v>9.0</v>
      </c>
    </row>
    <row r="38">
      <c r="A38" s="5" t="str">
        <f>'Cenários'!B45</f>
        <v>037</v>
      </c>
      <c r="B38" s="6" t="str">
        <f>'Cenários'!C45</f>
        <v/>
      </c>
      <c r="C38" s="7" t="str">
        <f t="shared" si="1"/>
        <v/>
      </c>
      <c r="D38" s="7" t="str">
        <f>IFERROR(VLOOKUP(C:C,Roteiro!$C$9:$C$1016,1,0),"")</f>
        <v/>
      </c>
      <c r="I38" s="5" t="str">
        <f>Roteiro!B45</f>
        <v>37</v>
      </c>
      <c r="J38" s="5" t="str">
        <f>Roteiro!F45</f>
        <v/>
      </c>
      <c r="K38" s="7" t="str">
        <f t="shared" si="2"/>
        <v/>
      </c>
      <c r="M38" s="9">
        <v>9.25</v>
      </c>
    </row>
    <row r="39">
      <c r="A39" s="5" t="str">
        <f>'Cenários'!B46</f>
        <v>038</v>
      </c>
      <c r="B39" s="6" t="str">
        <f>'Cenários'!C46</f>
        <v/>
      </c>
      <c r="C39" s="7" t="str">
        <f t="shared" si="1"/>
        <v/>
      </c>
      <c r="D39" s="7" t="str">
        <f>IFERROR(VLOOKUP(C:C,Roteiro!$C$9:$C$1016,1,0),"")</f>
        <v/>
      </c>
      <c r="I39" s="5" t="str">
        <f>Roteiro!B46</f>
        <v>38</v>
      </c>
      <c r="J39" s="5" t="str">
        <f>Roteiro!F46</f>
        <v/>
      </c>
      <c r="K39" s="7" t="str">
        <f t="shared" si="2"/>
        <v/>
      </c>
      <c r="M39" s="9">
        <v>9.5</v>
      </c>
    </row>
    <row r="40">
      <c r="A40" s="5" t="str">
        <f>'Cenários'!B47</f>
        <v>039</v>
      </c>
      <c r="B40" s="6" t="str">
        <f>'Cenários'!C47</f>
        <v/>
      </c>
      <c r="C40" s="7" t="str">
        <f t="shared" si="1"/>
        <v/>
      </c>
      <c r="D40" s="7" t="str">
        <f>IFERROR(VLOOKUP(C:C,Roteiro!$C$9:$C$1016,1,0),"")</f>
        <v/>
      </c>
      <c r="I40" s="5" t="str">
        <f>Roteiro!B47</f>
        <v>39</v>
      </c>
      <c r="J40" s="5" t="str">
        <f>Roteiro!F47</f>
        <v/>
      </c>
      <c r="K40" s="7" t="str">
        <f t="shared" si="2"/>
        <v/>
      </c>
      <c r="M40" s="9">
        <v>9.75</v>
      </c>
    </row>
    <row r="41">
      <c r="A41" s="5" t="str">
        <f>'Cenários'!B48</f>
        <v>040</v>
      </c>
      <c r="B41" s="6" t="str">
        <f>'Cenários'!C48</f>
        <v/>
      </c>
      <c r="C41" s="7" t="str">
        <f t="shared" si="1"/>
        <v/>
      </c>
      <c r="D41" s="7" t="str">
        <f>IFERROR(VLOOKUP(C:C,Roteiro!$C$9:$C$1016,1,0),"")</f>
        <v/>
      </c>
      <c r="I41" s="5" t="str">
        <f>Roteiro!B48</f>
        <v>40</v>
      </c>
      <c r="J41" s="5" t="str">
        <f>Roteiro!F48</f>
        <v/>
      </c>
      <c r="K41" s="7" t="str">
        <f t="shared" si="2"/>
        <v/>
      </c>
      <c r="M41" s="9">
        <v>10.0</v>
      </c>
    </row>
    <row r="42">
      <c r="A42" s="5" t="str">
        <f>'Cenários'!B49</f>
        <v>041</v>
      </c>
      <c r="B42" s="6" t="str">
        <f>'Cenários'!C49</f>
        <v/>
      </c>
      <c r="C42" s="7" t="str">
        <f t="shared" si="1"/>
        <v/>
      </c>
      <c r="D42" s="7" t="str">
        <f>IFERROR(VLOOKUP(C:C,Roteiro!$C$9:$C$1016,1,0),"")</f>
        <v/>
      </c>
      <c r="I42" s="5" t="str">
        <f>Roteiro!B49</f>
        <v>41</v>
      </c>
      <c r="J42" s="5" t="str">
        <f>Roteiro!F49</f>
        <v/>
      </c>
      <c r="K42" s="7" t="str">
        <f t="shared" si="2"/>
        <v/>
      </c>
      <c r="M42" s="9">
        <v>10.25</v>
      </c>
    </row>
    <row r="43">
      <c r="A43" s="5" t="str">
        <f>'Cenários'!B50</f>
        <v>042</v>
      </c>
      <c r="B43" s="6" t="str">
        <f>'Cenários'!C50</f>
        <v/>
      </c>
      <c r="C43" s="7" t="str">
        <f t="shared" si="1"/>
        <v/>
      </c>
      <c r="D43" s="7" t="str">
        <f>IFERROR(VLOOKUP(C:C,Roteiro!$C$9:$C$1016,1,0),"")</f>
        <v/>
      </c>
      <c r="I43" s="5" t="str">
        <f>Roteiro!B50</f>
        <v>42</v>
      </c>
      <c r="J43" s="5" t="str">
        <f>Roteiro!F50</f>
        <v/>
      </c>
      <c r="K43" s="7" t="str">
        <f t="shared" si="2"/>
        <v/>
      </c>
      <c r="M43" s="9">
        <v>10.5</v>
      </c>
    </row>
    <row r="44">
      <c r="A44" s="5" t="str">
        <f>'Cenários'!B51</f>
        <v>043</v>
      </c>
      <c r="B44" s="6" t="str">
        <f>'Cenários'!C51</f>
        <v/>
      </c>
      <c r="C44" s="7" t="str">
        <f t="shared" si="1"/>
        <v/>
      </c>
      <c r="D44" s="7" t="str">
        <f>IFERROR(VLOOKUP(C:C,Roteiro!$C$9:$C$1016,1,0),"")</f>
        <v/>
      </c>
      <c r="I44" s="5" t="str">
        <f>Roteiro!B51</f>
        <v>43</v>
      </c>
      <c r="J44" s="5" t="str">
        <f>Roteiro!F51</f>
        <v/>
      </c>
      <c r="K44" s="7" t="str">
        <f t="shared" si="2"/>
        <v/>
      </c>
      <c r="M44" s="9">
        <v>10.75</v>
      </c>
    </row>
    <row r="45">
      <c r="A45" s="5" t="str">
        <f>'Cenários'!B52</f>
        <v>044</v>
      </c>
      <c r="B45" s="6" t="str">
        <f>'Cenários'!C52</f>
        <v/>
      </c>
      <c r="C45" s="7" t="str">
        <f t="shared" si="1"/>
        <v/>
      </c>
      <c r="D45" s="7" t="str">
        <f>IFERROR(VLOOKUP(C:C,Roteiro!$C$9:$C$1016,1,0),"")</f>
        <v/>
      </c>
      <c r="I45" s="5" t="str">
        <f>Roteiro!B52</f>
        <v>44</v>
      </c>
      <c r="J45" s="5" t="str">
        <f>Roteiro!F52</f>
        <v/>
      </c>
      <c r="K45" s="7" t="str">
        <f t="shared" si="2"/>
        <v/>
      </c>
      <c r="M45" s="9">
        <v>11.0</v>
      </c>
    </row>
    <row r="46">
      <c r="A46" s="5" t="str">
        <f>'Cenários'!B53</f>
        <v>045</v>
      </c>
      <c r="B46" s="6" t="str">
        <f>'Cenários'!C53</f>
        <v/>
      </c>
      <c r="C46" s="7" t="str">
        <f t="shared" si="1"/>
        <v/>
      </c>
      <c r="D46" s="7" t="str">
        <f>IFERROR(VLOOKUP(C:C,Roteiro!$C$9:$C$1016,1,0),"")</f>
        <v/>
      </c>
      <c r="I46" s="5" t="str">
        <f>Roteiro!B53</f>
        <v>45</v>
      </c>
      <c r="J46" s="5" t="str">
        <f>Roteiro!F53</f>
        <v/>
      </c>
      <c r="K46" s="7" t="str">
        <f t="shared" si="2"/>
        <v/>
      </c>
      <c r="M46" s="9">
        <v>11.25</v>
      </c>
    </row>
    <row r="47">
      <c r="A47" s="5" t="str">
        <f>'Cenários'!B54</f>
        <v>046</v>
      </c>
      <c r="B47" s="6" t="str">
        <f>'Cenários'!C54</f>
        <v/>
      </c>
      <c r="C47" s="7" t="str">
        <f t="shared" si="1"/>
        <v/>
      </c>
      <c r="D47" s="7" t="str">
        <f>IFERROR(VLOOKUP(C:C,Roteiro!$C$9:$C$1016,1,0),"")</f>
        <v/>
      </c>
      <c r="I47" s="5" t="str">
        <f>Roteiro!B54</f>
        <v>46</v>
      </c>
      <c r="J47" s="5" t="str">
        <f>Roteiro!F54</f>
        <v/>
      </c>
      <c r="K47" s="7" t="str">
        <f t="shared" si="2"/>
        <v/>
      </c>
      <c r="M47" s="9">
        <v>11.5</v>
      </c>
    </row>
    <row r="48">
      <c r="A48" s="5" t="str">
        <f>'Cenários'!B55</f>
        <v>047</v>
      </c>
      <c r="B48" s="6" t="str">
        <f>'Cenários'!C55</f>
        <v/>
      </c>
      <c r="C48" s="7" t="str">
        <f t="shared" si="1"/>
        <v/>
      </c>
      <c r="D48" s="7" t="str">
        <f>IFERROR(VLOOKUP(C:C,Roteiro!$C$9:$C$1016,1,0),"")</f>
        <v/>
      </c>
      <c r="I48" s="5" t="str">
        <f>Roteiro!B55</f>
        <v>47</v>
      </c>
      <c r="J48" s="5" t="str">
        <f>Roteiro!F55</f>
        <v/>
      </c>
      <c r="K48" s="7" t="str">
        <f t="shared" si="2"/>
        <v/>
      </c>
      <c r="M48" s="9">
        <v>11.75</v>
      </c>
    </row>
    <row r="49">
      <c r="A49" s="5" t="str">
        <f>'Cenários'!B56</f>
        <v>048</v>
      </c>
      <c r="B49" s="6" t="str">
        <f>'Cenários'!C56</f>
        <v/>
      </c>
      <c r="C49" s="7" t="str">
        <f t="shared" si="1"/>
        <v/>
      </c>
      <c r="D49" s="7" t="str">
        <f>IFERROR(VLOOKUP(C:C,Roteiro!$C$9:$C$1016,1,0),"")</f>
        <v/>
      </c>
      <c r="I49" s="5" t="str">
        <f>Roteiro!B56</f>
        <v>48</v>
      </c>
      <c r="J49" s="5" t="str">
        <f>Roteiro!F56</f>
        <v/>
      </c>
      <c r="K49" s="7" t="str">
        <f t="shared" si="2"/>
        <v/>
      </c>
      <c r="M49" s="9">
        <v>12.0</v>
      </c>
    </row>
    <row r="50">
      <c r="A50" s="5" t="str">
        <f>'Cenários'!B57</f>
        <v>049</v>
      </c>
      <c r="B50" s="6" t="str">
        <f>'Cenários'!C57</f>
        <v/>
      </c>
      <c r="C50" s="7" t="str">
        <f t="shared" si="1"/>
        <v/>
      </c>
      <c r="D50" s="7" t="str">
        <f>IFERROR(VLOOKUP(C:C,Roteiro!$C$9:$C$1016,1,0),"")</f>
        <v/>
      </c>
      <c r="I50" s="5" t="str">
        <f>Roteiro!B57</f>
        <v>49</v>
      </c>
      <c r="J50" s="5" t="str">
        <f>Roteiro!F57</f>
        <v/>
      </c>
      <c r="K50" s="7" t="str">
        <f t="shared" si="2"/>
        <v/>
      </c>
      <c r="M50" s="9">
        <v>12.25</v>
      </c>
    </row>
    <row r="51">
      <c r="A51" s="5" t="str">
        <f>'Cenários'!B58</f>
        <v>050</v>
      </c>
      <c r="B51" s="6" t="str">
        <f>'Cenários'!C58</f>
        <v/>
      </c>
      <c r="C51" s="7" t="str">
        <f t="shared" si="1"/>
        <v/>
      </c>
      <c r="D51" s="7" t="str">
        <f>IFERROR(VLOOKUP(C:C,Roteiro!$C$9:$C$1016,1,0),"")</f>
        <v/>
      </c>
      <c r="I51" s="5" t="str">
        <f>Roteiro!B58</f>
        <v>50</v>
      </c>
      <c r="J51" s="5" t="str">
        <f>Roteiro!F58</f>
        <v/>
      </c>
      <c r="K51" s="7" t="str">
        <f t="shared" si="2"/>
        <v/>
      </c>
      <c r="M51" s="9">
        <v>12.5</v>
      </c>
    </row>
    <row r="52">
      <c r="A52" s="5" t="str">
        <f>'Cenários'!B59</f>
        <v>051</v>
      </c>
      <c r="B52" s="6" t="str">
        <f>'Cenários'!C59</f>
        <v/>
      </c>
      <c r="C52" s="7" t="str">
        <f t="shared" si="1"/>
        <v/>
      </c>
      <c r="D52" s="7" t="str">
        <f>IFERROR(VLOOKUP(C:C,Roteiro!$C$9:$C$1016,1,0),"")</f>
        <v/>
      </c>
      <c r="I52" s="5" t="str">
        <f>Roteiro!B59</f>
        <v>51</v>
      </c>
      <c r="J52" s="5" t="str">
        <f>Roteiro!F59</f>
        <v/>
      </c>
      <c r="K52" s="7" t="str">
        <f t="shared" si="2"/>
        <v/>
      </c>
      <c r="M52" s="9">
        <v>12.75</v>
      </c>
    </row>
    <row r="53">
      <c r="A53" s="5" t="str">
        <f>'Cenários'!B60</f>
        <v>052</v>
      </c>
      <c r="B53" s="6" t="str">
        <f>'Cenários'!C60</f>
        <v/>
      </c>
      <c r="C53" s="7" t="str">
        <f t="shared" si="1"/>
        <v/>
      </c>
      <c r="D53" s="7" t="str">
        <f>IFERROR(VLOOKUP(C:C,Roteiro!$C$9:$C$1016,1,0),"")</f>
        <v/>
      </c>
      <c r="I53" s="5" t="str">
        <f>Roteiro!B60</f>
        <v>52</v>
      </c>
      <c r="J53" s="5" t="str">
        <f>Roteiro!F60</f>
        <v/>
      </c>
      <c r="K53" s="7" t="str">
        <f t="shared" si="2"/>
        <v/>
      </c>
      <c r="M53" s="9">
        <v>13.0</v>
      </c>
    </row>
    <row r="54">
      <c r="A54" s="5" t="str">
        <f>'Cenários'!B61</f>
        <v>053</v>
      </c>
      <c r="B54" s="6" t="str">
        <f>'Cenários'!C61</f>
        <v/>
      </c>
      <c r="C54" s="7" t="str">
        <f t="shared" si="1"/>
        <v/>
      </c>
      <c r="D54" s="7" t="str">
        <f>IFERROR(VLOOKUP(C:C,Roteiro!$C$9:$C$1016,1,0),"")</f>
        <v/>
      </c>
      <c r="I54" s="5" t="str">
        <f>Roteiro!B61</f>
        <v>53</v>
      </c>
      <c r="J54" s="5" t="str">
        <f>Roteiro!F61</f>
        <v/>
      </c>
      <c r="K54" s="7" t="str">
        <f t="shared" si="2"/>
        <v/>
      </c>
      <c r="M54" s="9">
        <v>13.25</v>
      </c>
    </row>
    <row r="55">
      <c r="A55" s="6" t="str">
        <f>'Cenários'!B1062</f>
        <v/>
      </c>
      <c r="B55" s="6" t="str">
        <f>'Cenários'!C1062</f>
        <v/>
      </c>
      <c r="C55" s="7" t="str">
        <f t="shared" si="1"/>
        <v/>
      </c>
      <c r="D55" s="7" t="str">
        <f>IFERROR(VLOOKUP(C:C,Roteiro!$C$9:$C$1016,1,0),"")</f>
        <v/>
      </c>
      <c r="I55" s="5" t="str">
        <f>Roteiro!B62</f>
        <v>54</v>
      </c>
      <c r="J55" s="5" t="str">
        <f>Roteiro!F62</f>
        <v/>
      </c>
      <c r="K55" s="7" t="str">
        <f t="shared" si="2"/>
        <v/>
      </c>
      <c r="M55" s="9">
        <v>13.5</v>
      </c>
    </row>
    <row r="56">
      <c r="A56" s="6" t="str">
        <f>'Cenários'!B1063</f>
        <v/>
      </c>
      <c r="B56" s="6" t="str">
        <f>'Cenários'!C1063</f>
        <v/>
      </c>
      <c r="C56" s="7" t="str">
        <f t="shared" si="1"/>
        <v/>
      </c>
      <c r="D56" s="7" t="str">
        <f>IFERROR(VLOOKUP(C:C,Roteiro!$C$9:$C$1016,1,0),"")</f>
        <v/>
      </c>
      <c r="I56" s="5" t="str">
        <f>Roteiro!B63</f>
        <v>55</v>
      </c>
      <c r="J56" s="5" t="str">
        <f>Roteiro!F63</f>
        <v/>
      </c>
      <c r="K56" s="7" t="str">
        <f t="shared" si="2"/>
        <v/>
      </c>
      <c r="M56" s="9">
        <v>13.75</v>
      </c>
    </row>
    <row r="57">
      <c r="A57" s="6" t="str">
        <f>'Cenários'!B1064</f>
        <v/>
      </c>
      <c r="B57" s="6" t="str">
        <f>'Cenários'!C1064</f>
        <v/>
      </c>
      <c r="C57" s="7" t="str">
        <f t="shared" si="1"/>
        <v/>
      </c>
      <c r="D57" s="7" t="str">
        <f>IFERROR(VLOOKUP(C:C,Roteiro!$C$9:$C$1016,1,0),"")</f>
        <v/>
      </c>
      <c r="I57" s="5" t="str">
        <f>Roteiro!B64</f>
        <v>56</v>
      </c>
      <c r="J57" s="5" t="str">
        <f>Roteiro!F64</f>
        <v/>
      </c>
      <c r="K57" s="7" t="str">
        <f t="shared" si="2"/>
        <v/>
      </c>
      <c r="M57" s="9">
        <v>14.0</v>
      </c>
    </row>
    <row r="58">
      <c r="A58" s="6" t="str">
        <f>'Cenários'!B1065</f>
        <v/>
      </c>
      <c r="B58" s="6" t="str">
        <f>'Cenários'!C1065</f>
        <v/>
      </c>
      <c r="C58" s="7" t="str">
        <f t="shared" si="1"/>
        <v/>
      </c>
      <c r="D58" s="7" t="str">
        <f>IFERROR(VLOOKUP(C:C,Roteiro!$C$9:$C$1016,1,0),"")</f>
        <v/>
      </c>
      <c r="I58" s="5" t="str">
        <f>Roteiro!B65</f>
        <v>57</v>
      </c>
      <c r="J58" s="5" t="str">
        <f>Roteiro!F65</f>
        <v/>
      </c>
      <c r="K58" s="7" t="str">
        <f t="shared" si="2"/>
        <v/>
      </c>
      <c r="M58" s="9">
        <v>14.25</v>
      </c>
    </row>
    <row r="59">
      <c r="A59" s="6" t="str">
        <f>'Cenários'!B1066</f>
        <v/>
      </c>
      <c r="B59" s="6" t="str">
        <f>'Cenários'!C1066</f>
        <v/>
      </c>
      <c r="C59" s="7" t="str">
        <f t="shared" si="1"/>
        <v/>
      </c>
      <c r="D59" s="7" t="str">
        <f>IFERROR(VLOOKUP(C:C,Roteiro!$C$9:$C$1016,1,0),"")</f>
        <v/>
      </c>
      <c r="I59" s="5" t="str">
        <f>Roteiro!B66</f>
        <v>58</v>
      </c>
      <c r="J59" s="5" t="str">
        <f>Roteiro!F66</f>
        <v/>
      </c>
      <c r="K59" s="7" t="str">
        <f t="shared" si="2"/>
        <v/>
      </c>
      <c r="M59" s="9">
        <v>14.5</v>
      </c>
    </row>
    <row r="60">
      <c r="A60" s="6" t="str">
        <f>'Cenários'!B1067</f>
        <v/>
      </c>
      <c r="B60" s="6" t="str">
        <f>'Cenários'!C1067</f>
        <v/>
      </c>
      <c r="C60" s="7" t="str">
        <f t="shared" si="1"/>
        <v/>
      </c>
      <c r="D60" s="7" t="str">
        <f>IFERROR(VLOOKUP(C:C,Roteiro!$C$9:$C$1016,1,0),"")</f>
        <v/>
      </c>
      <c r="I60" s="5" t="str">
        <f>Roteiro!B67</f>
        <v>59</v>
      </c>
      <c r="J60" s="5" t="str">
        <f>Roteiro!F67</f>
        <v/>
      </c>
      <c r="K60" s="7" t="str">
        <f t="shared" si="2"/>
        <v/>
      </c>
      <c r="M60" s="9">
        <v>14.75</v>
      </c>
    </row>
    <row r="61">
      <c r="A61" s="6" t="str">
        <f>'Cenários'!B1068</f>
        <v/>
      </c>
      <c r="B61" s="6" t="str">
        <f>'Cenários'!C1068</f>
        <v/>
      </c>
      <c r="C61" s="7" t="str">
        <f t="shared" si="1"/>
        <v/>
      </c>
      <c r="D61" s="7" t="str">
        <f>IFERROR(VLOOKUP(C:C,Roteiro!$C$9:$C$1016,1,0),"")</f>
        <v/>
      </c>
      <c r="I61" s="5" t="str">
        <f>Roteiro!B68</f>
        <v>60</v>
      </c>
      <c r="J61" s="5" t="str">
        <f>Roteiro!F68</f>
        <v/>
      </c>
      <c r="K61" s="7" t="str">
        <f t="shared" si="2"/>
        <v/>
      </c>
      <c r="M61" s="9">
        <v>15.0</v>
      </c>
    </row>
    <row r="62">
      <c r="A62" s="6" t="str">
        <f>'Cenários'!B1069</f>
        <v/>
      </c>
      <c r="B62" s="6" t="str">
        <f>'Cenários'!C1069</f>
        <v/>
      </c>
      <c r="C62" s="7" t="str">
        <f t="shared" si="1"/>
        <v/>
      </c>
      <c r="D62" s="7" t="str">
        <f>IFERROR(VLOOKUP(C:C,Roteiro!$C$9:$C$1016,1,0),"")</f>
        <v/>
      </c>
      <c r="I62" s="5" t="str">
        <f>Roteiro!B69</f>
        <v>61</v>
      </c>
      <c r="J62" s="5" t="str">
        <f>Roteiro!F69</f>
        <v/>
      </c>
      <c r="K62" s="7" t="str">
        <f t="shared" si="2"/>
        <v/>
      </c>
      <c r="M62" s="9">
        <v>15.25</v>
      </c>
    </row>
    <row r="63">
      <c r="A63" s="6" t="str">
        <f>'Cenários'!B1070</f>
        <v/>
      </c>
      <c r="B63" s="6" t="str">
        <f>'Cenários'!C1070</f>
        <v/>
      </c>
      <c r="C63" s="7" t="str">
        <f t="shared" si="1"/>
        <v/>
      </c>
      <c r="D63" s="7" t="str">
        <f>IFERROR(VLOOKUP(C:C,Roteiro!$C$9:$C$1016,1,0),"")</f>
        <v/>
      </c>
      <c r="I63" s="5" t="str">
        <f>Roteiro!B70</f>
        <v>62</v>
      </c>
      <c r="J63" s="5" t="str">
        <f>Roteiro!F70</f>
        <v/>
      </c>
      <c r="K63" s="7" t="str">
        <f t="shared" si="2"/>
        <v/>
      </c>
      <c r="M63" s="9">
        <v>15.5</v>
      </c>
    </row>
    <row r="64">
      <c r="A64" s="6" t="str">
        <f>'Cenários'!B1071</f>
        <v/>
      </c>
      <c r="B64" s="6" t="str">
        <f>'Cenários'!C1071</f>
        <v/>
      </c>
      <c r="C64" s="7" t="str">
        <f t="shared" si="1"/>
        <v/>
      </c>
      <c r="D64" s="7" t="str">
        <f>IFERROR(VLOOKUP(C:C,Roteiro!$C$9:$C$1016,1,0),"")</f>
        <v/>
      </c>
      <c r="I64" s="5" t="str">
        <f>Roteiro!B71</f>
        <v>63</v>
      </c>
      <c r="J64" s="5" t="str">
        <f>Roteiro!F71</f>
        <v/>
      </c>
      <c r="K64" s="7" t="str">
        <f t="shared" si="2"/>
        <v/>
      </c>
      <c r="M64" s="9">
        <v>15.75</v>
      </c>
    </row>
    <row r="65">
      <c r="A65" s="6" t="str">
        <f>'Cenários'!B1072</f>
        <v/>
      </c>
      <c r="B65" s="6" t="str">
        <f>'Cenários'!C1072</f>
        <v/>
      </c>
      <c r="C65" s="7" t="str">
        <f t="shared" si="1"/>
        <v/>
      </c>
      <c r="D65" s="7" t="str">
        <f>IFERROR(VLOOKUP(C:C,Roteiro!$C$9:$C$1016,1,0),"")</f>
        <v/>
      </c>
      <c r="I65" s="5" t="str">
        <f>Roteiro!B72</f>
        <v>64</v>
      </c>
      <c r="J65" s="5" t="str">
        <f>Roteiro!F72</f>
        <v/>
      </c>
      <c r="K65" s="7" t="str">
        <f t="shared" si="2"/>
        <v/>
      </c>
      <c r="M65" s="9">
        <v>16.0</v>
      </c>
    </row>
    <row r="66">
      <c r="A66" s="6" t="str">
        <f>'Cenários'!B1073</f>
        <v/>
      </c>
      <c r="B66" s="6" t="str">
        <f>'Cenários'!C1073</f>
        <v/>
      </c>
      <c r="C66" s="7" t="str">
        <f t="shared" si="1"/>
        <v/>
      </c>
      <c r="D66" s="7" t="str">
        <f>IFERROR(VLOOKUP(C:C,Roteiro!$C$9:$C$1016,1,0),"")</f>
        <v/>
      </c>
      <c r="I66" s="5" t="str">
        <f>Roteiro!B73</f>
        <v>65</v>
      </c>
      <c r="J66" s="5" t="str">
        <f>Roteiro!F73</f>
        <v/>
      </c>
      <c r="K66" s="7" t="str">
        <f t="shared" si="2"/>
        <v/>
      </c>
      <c r="M66" s="9">
        <v>16.25</v>
      </c>
    </row>
    <row r="67">
      <c r="A67" s="6" t="str">
        <f>'Cenários'!B1074</f>
        <v/>
      </c>
      <c r="B67" s="6" t="str">
        <f>'Cenários'!C1074</f>
        <v/>
      </c>
      <c r="C67" s="7" t="str">
        <f t="shared" si="1"/>
        <v/>
      </c>
      <c r="D67" s="7" t="str">
        <f>IFERROR(VLOOKUP(C:C,Roteiro!$C$9:$C$1016,1,0),"")</f>
        <v/>
      </c>
      <c r="I67" s="5" t="str">
        <f>Roteiro!B74</f>
        <v>66</v>
      </c>
      <c r="J67" s="5" t="str">
        <f>Roteiro!F74</f>
        <v/>
      </c>
      <c r="K67" s="7" t="str">
        <f t="shared" si="2"/>
        <v/>
      </c>
      <c r="M67" s="9">
        <v>16.5</v>
      </c>
    </row>
    <row r="68">
      <c r="A68" s="6" t="str">
        <f>'Cenários'!B1075</f>
        <v/>
      </c>
      <c r="B68" s="6" t="str">
        <f>'Cenários'!C1075</f>
        <v/>
      </c>
      <c r="C68" s="7" t="str">
        <f t="shared" si="1"/>
        <v/>
      </c>
      <c r="D68" s="7" t="str">
        <f>IFERROR(VLOOKUP(C:C,Roteiro!$C$9:$C$1016,1,0),"")</f>
        <v/>
      </c>
      <c r="I68" s="5" t="str">
        <f>Roteiro!B75</f>
        <v>67</v>
      </c>
      <c r="J68" s="5" t="str">
        <f>Roteiro!F75</f>
        <v/>
      </c>
      <c r="K68" s="7" t="str">
        <f t="shared" si="2"/>
        <v/>
      </c>
      <c r="M68" s="9">
        <v>16.75</v>
      </c>
    </row>
    <row r="69">
      <c r="A69" s="6" t="str">
        <f>'Cenários'!B1076</f>
        <v/>
      </c>
      <c r="B69" s="6" t="str">
        <f>'Cenários'!C1076</f>
        <v/>
      </c>
      <c r="C69" s="7" t="str">
        <f t="shared" si="1"/>
        <v/>
      </c>
      <c r="D69" s="7" t="str">
        <f>IFERROR(VLOOKUP(C:C,Roteiro!$C$9:$C$1016,1,0),"")</f>
        <v/>
      </c>
      <c r="I69" s="5" t="str">
        <f>Roteiro!B76</f>
        <v>68</v>
      </c>
      <c r="J69" s="5" t="str">
        <f>Roteiro!F76</f>
        <v/>
      </c>
      <c r="K69" s="7" t="str">
        <f t="shared" si="2"/>
        <v/>
      </c>
      <c r="M69" s="9">
        <v>17.0</v>
      </c>
    </row>
    <row r="70">
      <c r="A70" s="6" t="str">
        <f>'Cenários'!B1077</f>
        <v/>
      </c>
      <c r="B70" s="6" t="str">
        <f>'Cenários'!C1077</f>
        <v/>
      </c>
      <c r="C70" s="7" t="str">
        <f t="shared" si="1"/>
        <v/>
      </c>
      <c r="D70" s="7" t="str">
        <f>IFERROR(VLOOKUP(C:C,Roteiro!$C$9:$C$1016,1,0),"")</f>
        <v/>
      </c>
      <c r="I70" s="5" t="str">
        <f>Roteiro!B77</f>
        <v>69</v>
      </c>
      <c r="J70" s="5" t="str">
        <f>Roteiro!F77</f>
        <v/>
      </c>
      <c r="K70" s="7" t="str">
        <f t="shared" si="2"/>
        <v/>
      </c>
      <c r="M70" s="9">
        <v>17.25</v>
      </c>
    </row>
    <row r="71">
      <c r="A71" s="6" t="str">
        <f>'Cenários'!B1078</f>
        <v/>
      </c>
      <c r="B71" s="6" t="str">
        <f>'Cenários'!C1078</f>
        <v/>
      </c>
      <c r="C71" s="7" t="str">
        <f t="shared" si="1"/>
        <v/>
      </c>
      <c r="D71" s="7" t="str">
        <f>IFERROR(VLOOKUP(C:C,Roteiro!$C$9:$C$1016,1,0),"")</f>
        <v/>
      </c>
      <c r="I71" s="5" t="str">
        <f>Roteiro!B78</f>
        <v>70</v>
      </c>
      <c r="J71" s="5" t="str">
        <f>Roteiro!F78</f>
        <v/>
      </c>
      <c r="K71" s="7" t="str">
        <f t="shared" si="2"/>
        <v/>
      </c>
      <c r="M71" s="9">
        <v>17.5</v>
      </c>
    </row>
    <row r="72">
      <c r="A72" s="6" t="str">
        <f>'Cenários'!B1079</f>
        <v/>
      </c>
      <c r="B72" s="6" t="str">
        <f>'Cenários'!C1079</f>
        <v/>
      </c>
      <c r="C72" s="7" t="str">
        <f t="shared" si="1"/>
        <v/>
      </c>
      <c r="D72" s="7" t="str">
        <f>IFERROR(VLOOKUP(C:C,Roteiro!$C$9:$C$1016,1,0),"")</f>
        <v/>
      </c>
      <c r="I72" s="5" t="str">
        <f>Roteiro!B79</f>
        <v>71</v>
      </c>
      <c r="J72" s="5" t="str">
        <f>Roteiro!F79</f>
        <v/>
      </c>
      <c r="K72" s="7" t="str">
        <f t="shared" si="2"/>
        <v/>
      </c>
      <c r="M72" s="9">
        <v>17.75</v>
      </c>
    </row>
    <row r="73">
      <c r="A73" s="6" t="str">
        <f>'Cenários'!B1080</f>
        <v/>
      </c>
      <c r="B73" s="6" t="str">
        <f>'Cenários'!C1080</f>
        <v/>
      </c>
      <c r="C73" s="7" t="str">
        <f t="shared" si="1"/>
        <v/>
      </c>
      <c r="D73" s="7" t="str">
        <f>IFERROR(VLOOKUP(C:C,Roteiro!$C$9:$C$1016,1,0),"")</f>
        <v/>
      </c>
      <c r="I73" s="5" t="str">
        <f>Roteiro!B80</f>
        <v>72</v>
      </c>
      <c r="J73" s="5" t="str">
        <f>Roteiro!F80</f>
        <v/>
      </c>
      <c r="K73" s="7" t="str">
        <f t="shared" si="2"/>
        <v/>
      </c>
      <c r="M73" s="9">
        <v>18.0</v>
      </c>
    </row>
    <row r="74">
      <c r="A74" s="6" t="str">
        <f>'Cenários'!B1081</f>
        <v/>
      </c>
      <c r="B74" s="6" t="str">
        <f>'Cenários'!C1081</f>
        <v/>
      </c>
      <c r="C74" s="7" t="str">
        <f t="shared" si="1"/>
        <v/>
      </c>
      <c r="D74" s="7" t="str">
        <f>IFERROR(VLOOKUP(C:C,Roteiro!$C$9:$C$1016,1,0),"")</f>
        <v/>
      </c>
      <c r="I74" s="5" t="str">
        <f>Roteiro!B81</f>
        <v>73</v>
      </c>
      <c r="J74" s="5" t="str">
        <f>Roteiro!F81</f>
        <v/>
      </c>
      <c r="K74" s="7" t="str">
        <f t="shared" si="2"/>
        <v/>
      </c>
      <c r="M74" s="9">
        <v>18.25</v>
      </c>
    </row>
    <row r="75">
      <c r="A75" s="6" t="str">
        <f>'Cenários'!B1082</f>
        <v/>
      </c>
      <c r="B75" s="6" t="str">
        <f>'Cenários'!C1082</f>
        <v/>
      </c>
      <c r="C75" s="7" t="str">
        <f t="shared" si="1"/>
        <v/>
      </c>
      <c r="D75" s="7" t="str">
        <f>IFERROR(VLOOKUP(C:C,Roteiro!$C$9:$C$1016,1,0),"")</f>
        <v/>
      </c>
      <c r="I75" s="5" t="str">
        <f>Roteiro!B82</f>
        <v>74</v>
      </c>
      <c r="J75" s="5" t="str">
        <f>Roteiro!F82</f>
        <v/>
      </c>
      <c r="K75" s="7" t="str">
        <f t="shared" si="2"/>
        <v/>
      </c>
      <c r="M75" s="9">
        <v>18.5</v>
      </c>
    </row>
    <row r="76">
      <c r="A76" s="6" t="str">
        <f>'Cenários'!B1083</f>
        <v/>
      </c>
      <c r="B76" s="6" t="str">
        <f>'Cenários'!C1083</f>
        <v/>
      </c>
      <c r="C76" s="7" t="str">
        <f t="shared" si="1"/>
        <v/>
      </c>
      <c r="D76" s="7" t="str">
        <f>IFERROR(VLOOKUP(C:C,Roteiro!$C$9:$C$1016,1,0),"")</f>
        <v/>
      </c>
      <c r="I76" s="5" t="str">
        <f>Roteiro!B83</f>
        <v>75</v>
      </c>
      <c r="J76" s="5" t="str">
        <f>Roteiro!F83</f>
        <v/>
      </c>
      <c r="K76" s="7" t="str">
        <f t="shared" si="2"/>
        <v/>
      </c>
      <c r="M76" s="9">
        <v>18.75</v>
      </c>
    </row>
    <row r="77">
      <c r="A77" s="6" t="str">
        <f>'Cenários'!B1084</f>
        <v/>
      </c>
      <c r="B77" s="6" t="str">
        <f>'Cenários'!C1084</f>
        <v/>
      </c>
      <c r="C77" s="7" t="str">
        <f t="shared" si="1"/>
        <v/>
      </c>
      <c r="D77" s="7" t="str">
        <f>IFERROR(VLOOKUP(C:C,Roteiro!$C$9:$C$1016,1,0),"")</f>
        <v/>
      </c>
      <c r="I77" s="5" t="str">
        <f>Roteiro!B84</f>
        <v>76</v>
      </c>
      <c r="J77" s="5" t="str">
        <f>Roteiro!F84</f>
        <v/>
      </c>
      <c r="K77" s="7" t="str">
        <f t="shared" si="2"/>
        <v/>
      </c>
      <c r="M77" s="9">
        <v>19.0</v>
      </c>
    </row>
    <row r="78">
      <c r="A78" s="6" t="str">
        <f>'Cenários'!B1085</f>
        <v/>
      </c>
      <c r="B78" s="6" t="str">
        <f>'Cenários'!C1085</f>
        <v/>
      </c>
      <c r="C78" s="7" t="str">
        <f t="shared" si="1"/>
        <v/>
      </c>
      <c r="D78" s="7" t="str">
        <f>IFERROR(VLOOKUP(C:C,Roteiro!$C$9:$C$1016,1,0),"")</f>
        <v/>
      </c>
      <c r="I78" s="5" t="str">
        <f>Roteiro!B85</f>
        <v>77</v>
      </c>
      <c r="J78" s="5" t="str">
        <f>Roteiro!F85</f>
        <v/>
      </c>
      <c r="K78" s="7" t="str">
        <f t="shared" si="2"/>
        <v/>
      </c>
      <c r="M78" s="9">
        <v>19.25</v>
      </c>
    </row>
    <row r="79">
      <c r="A79" s="6" t="str">
        <f>'Cenários'!B1086</f>
        <v/>
      </c>
      <c r="B79" s="6" t="str">
        <f>'Cenários'!C1086</f>
        <v/>
      </c>
      <c r="C79" s="7" t="str">
        <f t="shared" si="1"/>
        <v/>
      </c>
      <c r="D79" s="7" t="str">
        <f>IFERROR(VLOOKUP(C:C,Roteiro!$C$9:$C$1016,1,0),"")</f>
        <v/>
      </c>
      <c r="I79" s="5" t="str">
        <f>Roteiro!B86</f>
        <v>78</v>
      </c>
      <c r="J79" s="5" t="str">
        <f>Roteiro!F86</f>
        <v/>
      </c>
      <c r="K79" s="7" t="str">
        <f t="shared" si="2"/>
        <v/>
      </c>
      <c r="M79" s="9">
        <v>19.5</v>
      </c>
    </row>
    <row r="80">
      <c r="A80" s="6" t="str">
        <f>'Cenários'!B1087</f>
        <v/>
      </c>
      <c r="B80" s="6" t="str">
        <f>'Cenários'!C1087</f>
        <v/>
      </c>
      <c r="C80" s="7" t="str">
        <f t="shared" si="1"/>
        <v/>
      </c>
      <c r="D80" s="7" t="str">
        <f>IFERROR(VLOOKUP(C:C,Roteiro!$C$9:$C$1016,1,0),"")</f>
        <v/>
      </c>
      <c r="I80" s="5" t="str">
        <f>Roteiro!B87</f>
        <v>79</v>
      </c>
      <c r="J80" s="5" t="str">
        <f>Roteiro!F87</f>
        <v/>
      </c>
      <c r="K80" s="7" t="str">
        <f t="shared" si="2"/>
        <v/>
      </c>
      <c r="M80" s="9">
        <v>19.75</v>
      </c>
    </row>
    <row r="81">
      <c r="A81" s="6" t="str">
        <f>'Cenários'!B1088</f>
        <v/>
      </c>
      <c r="B81" s="6" t="str">
        <f>'Cenários'!C1088</f>
        <v/>
      </c>
      <c r="C81" s="7" t="str">
        <f t="shared" si="1"/>
        <v/>
      </c>
      <c r="D81" s="7" t="str">
        <f>IFERROR(VLOOKUP(C:C,Roteiro!$C$9:$C$1016,1,0),"")</f>
        <v/>
      </c>
      <c r="I81" s="5" t="str">
        <f>Roteiro!B88</f>
        <v>80</v>
      </c>
      <c r="J81" s="5" t="str">
        <f>Roteiro!F88</f>
        <v/>
      </c>
      <c r="K81" s="7" t="str">
        <f t="shared" si="2"/>
        <v/>
      </c>
      <c r="M81" s="9">
        <v>20.0</v>
      </c>
    </row>
    <row r="82">
      <c r="A82" s="6" t="str">
        <f>'Cenários'!B1089</f>
        <v/>
      </c>
      <c r="B82" s="6" t="str">
        <f>'Cenários'!C1089</f>
        <v/>
      </c>
      <c r="C82" s="7" t="str">
        <f t="shared" si="1"/>
        <v/>
      </c>
      <c r="D82" s="7" t="str">
        <f>IFERROR(VLOOKUP(C:C,Roteiro!$C$9:$C$1016,1,0),"")</f>
        <v/>
      </c>
      <c r="I82" s="5" t="str">
        <f>Roteiro!B89</f>
        <v>81</v>
      </c>
      <c r="J82" s="5" t="str">
        <f>Roteiro!F89</f>
        <v/>
      </c>
      <c r="K82" s="7" t="str">
        <f t="shared" si="2"/>
        <v/>
      </c>
      <c r="M82" s="9">
        <v>20.25</v>
      </c>
    </row>
    <row r="83">
      <c r="A83" s="6" t="str">
        <f>'Cenários'!B1090</f>
        <v/>
      </c>
      <c r="B83" s="6" t="str">
        <f>'Cenários'!C1090</f>
        <v/>
      </c>
      <c r="C83" s="7" t="str">
        <f t="shared" si="1"/>
        <v/>
      </c>
      <c r="D83" s="7" t="str">
        <f>IFERROR(VLOOKUP(C:C,Roteiro!$C$9:$C$1016,1,0),"")</f>
        <v/>
      </c>
      <c r="I83" s="5" t="str">
        <f>Roteiro!B90</f>
        <v>82</v>
      </c>
      <c r="J83" s="5" t="str">
        <f>Roteiro!F90</f>
        <v/>
      </c>
      <c r="K83" s="7" t="str">
        <f t="shared" si="2"/>
        <v/>
      </c>
      <c r="M83" s="9">
        <v>20.5</v>
      </c>
    </row>
    <row r="84">
      <c r="A84" s="6" t="str">
        <f>'Cenários'!B1091</f>
        <v/>
      </c>
      <c r="B84" s="6" t="str">
        <f>'Cenários'!C1091</f>
        <v/>
      </c>
      <c r="C84" s="7" t="str">
        <f t="shared" si="1"/>
        <v/>
      </c>
      <c r="D84" s="7" t="str">
        <f>IFERROR(VLOOKUP(C:C,Roteiro!$C$9:$C$1016,1,0),"")</f>
        <v/>
      </c>
      <c r="I84" s="5" t="str">
        <f>Roteiro!B91</f>
        <v>83</v>
      </c>
      <c r="J84" s="5" t="str">
        <f>Roteiro!F91</f>
        <v/>
      </c>
      <c r="K84" s="7" t="str">
        <f t="shared" si="2"/>
        <v/>
      </c>
      <c r="M84" s="9">
        <v>20.75</v>
      </c>
    </row>
    <row r="85">
      <c r="A85" s="6" t="str">
        <f>'Cenários'!B1092</f>
        <v/>
      </c>
      <c r="B85" s="6" t="str">
        <f>'Cenários'!C1092</f>
        <v/>
      </c>
      <c r="C85" s="7" t="str">
        <f t="shared" si="1"/>
        <v/>
      </c>
      <c r="D85" s="7" t="str">
        <f>IFERROR(VLOOKUP(C:C,Roteiro!$C$9:$C$1016,1,0),"")</f>
        <v/>
      </c>
      <c r="I85" s="5" t="str">
        <f>Roteiro!B92</f>
        <v>84</v>
      </c>
      <c r="J85" s="5" t="str">
        <f>Roteiro!F92</f>
        <v/>
      </c>
      <c r="K85" s="7" t="str">
        <f t="shared" si="2"/>
        <v/>
      </c>
      <c r="M85" s="9">
        <v>21.0</v>
      </c>
    </row>
    <row r="86">
      <c r="A86" s="6" t="str">
        <f>'Cenários'!B1093</f>
        <v/>
      </c>
      <c r="B86" s="6" t="str">
        <f>'Cenários'!C1093</f>
        <v/>
      </c>
      <c r="C86" s="7" t="str">
        <f t="shared" si="1"/>
        <v/>
      </c>
      <c r="D86" s="7" t="str">
        <f>IFERROR(VLOOKUP(C:C,Roteiro!$C$9:$C$1016,1,0),"")</f>
        <v/>
      </c>
      <c r="I86" s="5" t="str">
        <f>Roteiro!B93</f>
        <v>85</v>
      </c>
      <c r="J86" s="5" t="str">
        <f>Roteiro!F93</f>
        <v/>
      </c>
      <c r="K86" s="7" t="str">
        <f t="shared" si="2"/>
        <v/>
      </c>
      <c r="M86" s="9">
        <v>21.25</v>
      </c>
    </row>
    <row r="87">
      <c r="A87" s="6" t="str">
        <f>'Cenários'!B1094</f>
        <v/>
      </c>
      <c r="B87" s="6" t="str">
        <f>'Cenários'!C1094</f>
        <v/>
      </c>
      <c r="C87" s="7" t="str">
        <f t="shared" si="1"/>
        <v/>
      </c>
      <c r="D87" s="7" t="str">
        <f>IFERROR(VLOOKUP(C:C,Roteiro!$C$9:$C$1016,1,0),"")</f>
        <v/>
      </c>
      <c r="I87" s="5" t="str">
        <f>Roteiro!B94</f>
        <v>86</v>
      </c>
      <c r="J87" s="5" t="str">
        <f>Roteiro!F94</f>
        <v/>
      </c>
      <c r="K87" s="7" t="str">
        <f t="shared" si="2"/>
        <v/>
      </c>
      <c r="M87" s="9">
        <v>21.5</v>
      </c>
    </row>
    <row r="88">
      <c r="A88" s="6" t="str">
        <f>'Cenários'!B1095</f>
        <v/>
      </c>
      <c r="B88" s="6" t="str">
        <f>'Cenários'!C1095</f>
        <v/>
      </c>
      <c r="C88" s="7" t="str">
        <f t="shared" si="1"/>
        <v/>
      </c>
      <c r="D88" s="7" t="str">
        <f>IFERROR(VLOOKUP(C:C,Roteiro!$C$9:$C$1016,1,0),"")</f>
        <v/>
      </c>
      <c r="I88" s="5" t="str">
        <f>Roteiro!B95</f>
        <v>87</v>
      </c>
      <c r="J88" s="5" t="str">
        <f>Roteiro!F95</f>
        <v/>
      </c>
      <c r="K88" s="7" t="str">
        <f t="shared" si="2"/>
        <v/>
      </c>
      <c r="M88" s="9">
        <v>21.75</v>
      </c>
    </row>
    <row r="89">
      <c r="A89" s="6" t="str">
        <f>'Cenários'!B1096</f>
        <v/>
      </c>
      <c r="B89" s="6" t="str">
        <f>'Cenários'!C1096</f>
        <v/>
      </c>
      <c r="C89" s="7" t="str">
        <f t="shared" si="1"/>
        <v/>
      </c>
      <c r="D89" s="7" t="str">
        <f>IFERROR(VLOOKUP(C:C,Roteiro!$C$9:$C$1016,1,0),"")</f>
        <v/>
      </c>
      <c r="I89" s="5" t="str">
        <f>Roteiro!B96</f>
        <v>88</v>
      </c>
      <c r="J89" s="5" t="str">
        <f>Roteiro!F96</f>
        <v/>
      </c>
      <c r="K89" s="7" t="str">
        <f t="shared" si="2"/>
        <v/>
      </c>
      <c r="M89" s="9">
        <v>22.0</v>
      </c>
    </row>
    <row r="90">
      <c r="A90" s="6" t="str">
        <f>'Cenários'!B1097</f>
        <v/>
      </c>
      <c r="B90" s="6" t="str">
        <f>'Cenários'!C1097</f>
        <v/>
      </c>
      <c r="C90" s="7" t="str">
        <f t="shared" si="1"/>
        <v/>
      </c>
      <c r="D90" s="7" t="str">
        <f>IFERROR(VLOOKUP(C:C,Roteiro!$C$9:$C$1016,1,0),"")</f>
        <v/>
      </c>
      <c r="I90" s="5" t="str">
        <f>Roteiro!B97</f>
        <v>89</v>
      </c>
      <c r="J90" s="5" t="str">
        <f>Roteiro!F97</f>
        <v/>
      </c>
      <c r="K90" s="7" t="str">
        <f t="shared" si="2"/>
        <v/>
      </c>
      <c r="M90" s="9">
        <v>22.25</v>
      </c>
    </row>
    <row r="91">
      <c r="A91" s="6" t="str">
        <f>'Cenários'!B1098</f>
        <v/>
      </c>
      <c r="B91" s="6" t="str">
        <f>'Cenários'!C1098</f>
        <v/>
      </c>
      <c r="C91" s="7" t="str">
        <f t="shared" si="1"/>
        <v/>
      </c>
      <c r="D91" s="7" t="str">
        <f>IFERROR(VLOOKUP(C:C,Roteiro!$C$9:$C$1016,1,0),"")</f>
        <v/>
      </c>
      <c r="I91" s="5" t="str">
        <f>Roteiro!B98</f>
        <v>90</v>
      </c>
      <c r="J91" s="5" t="str">
        <f>Roteiro!F98</f>
        <v/>
      </c>
      <c r="K91" s="7" t="str">
        <f t="shared" si="2"/>
        <v/>
      </c>
      <c r="M91" s="9">
        <v>22.5</v>
      </c>
    </row>
    <row r="92">
      <c r="A92" s="6" t="str">
        <f>'Cenários'!B1099</f>
        <v/>
      </c>
      <c r="B92" s="6" t="str">
        <f>'Cenários'!C1099</f>
        <v/>
      </c>
      <c r="C92" s="7" t="str">
        <f t="shared" si="1"/>
        <v/>
      </c>
      <c r="D92" s="7" t="str">
        <f>IFERROR(VLOOKUP(C:C,Roteiro!$C$9:$C$1016,1,0),"")</f>
        <v/>
      </c>
      <c r="I92" s="5" t="str">
        <f>Roteiro!B99</f>
        <v>91</v>
      </c>
      <c r="J92" s="5" t="str">
        <f>Roteiro!F99</f>
        <v/>
      </c>
      <c r="K92" s="7" t="str">
        <f t="shared" si="2"/>
        <v/>
      </c>
      <c r="M92" s="9">
        <v>22.75</v>
      </c>
    </row>
    <row r="93">
      <c r="A93" s="6" t="str">
        <f>'Cenários'!B1100</f>
        <v/>
      </c>
      <c r="B93" s="6" t="str">
        <f>'Cenários'!C1100</f>
        <v/>
      </c>
      <c r="C93" s="7" t="str">
        <f t="shared" si="1"/>
        <v/>
      </c>
      <c r="D93" s="7" t="str">
        <f>IFERROR(VLOOKUP(C:C,Roteiro!$C$9:$C$1016,1,0),"")</f>
        <v/>
      </c>
      <c r="I93" s="5" t="str">
        <f>Roteiro!B100</f>
        <v>92</v>
      </c>
      <c r="J93" s="5" t="str">
        <f>Roteiro!F100</f>
        <v/>
      </c>
      <c r="K93" s="7" t="str">
        <f t="shared" si="2"/>
        <v/>
      </c>
      <c r="M93" s="9">
        <v>23.0</v>
      </c>
    </row>
    <row r="94">
      <c r="A94" s="6" t="str">
        <f>'Cenários'!B1101</f>
        <v/>
      </c>
      <c r="B94" s="6" t="str">
        <f>'Cenários'!C1101</f>
        <v/>
      </c>
      <c r="C94" s="7" t="str">
        <f t="shared" si="1"/>
        <v/>
      </c>
      <c r="D94" s="7" t="str">
        <f>IFERROR(VLOOKUP(C:C,Roteiro!$C$9:$C$1016,1,0),"")</f>
        <v/>
      </c>
      <c r="I94" s="5" t="str">
        <f>Roteiro!B101</f>
        <v>93</v>
      </c>
      <c r="J94" s="5" t="str">
        <f>Roteiro!F101</f>
        <v/>
      </c>
      <c r="K94" s="7" t="str">
        <f t="shared" si="2"/>
        <v/>
      </c>
      <c r="M94" s="9">
        <v>23.25</v>
      </c>
    </row>
    <row r="95">
      <c r="A95" s="6" t="str">
        <f>'Cenários'!B1102</f>
        <v/>
      </c>
      <c r="B95" s="6" t="str">
        <f>'Cenários'!C1102</f>
        <v/>
      </c>
      <c r="C95" s="7" t="str">
        <f t="shared" si="1"/>
        <v/>
      </c>
      <c r="D95" s="7" t="str">
        <f>IFERROR(VLOOKUP(C:C,Roteiro!$C$9:$C$1016,1,0),"")</f>
        <v/>
      </c>
      <c r="I95" s="5" t="str">
        <f>Roteiro!B102</f>
        <v>94</v>
      </c>
      <c r="J95" s="5" t="str">
        <f>Roteiro!F102</f>
        <v/>
      </c>
      <c r="K95" s="7" t="str">
        <f t="shared" si="2"/>
        <v/>
      </c>
      <c r="M95" s="9">
        <v>23.5</v>
      </c>
    </row>
    <row r="96">
      <c r="A96" s="6" t="str">
        <f>'Cenários'!B1103</f>
        <v/>
      </c>
      <c r="B96" s="6" t="str">
        <f>'Cenários'!C1103</f>
        <v/>
      </c>
      <c r="C96" s="7" t="str">
        <f t="shared" si="1"/>
        <v/>
      </c>
      <c r="D96" s="7" t="str">
        <f>IFERROR(VLOOKUP(C:C,Roteiro!$C$9:$C$1016,1,0),"")</f>
        <v/>
      </c>
      <c r="I96" s="5" t="str">
        <f>Roteiro!B103</f>
        <v>95</v>
      </c>
      <c r="J96" s="5" t="str">
        <f>Roteiro!F103</f>
        <v/>
      </c>
      <c r="K96" s="7" t="str">
        <f t="shared" si="2"/>
        <v/>
      </c>
      <c r="M96" s="9">
        <v>23.75</v>
      </c>
    </row>
    <row r="97">
      <c r="A97" s="6" t="str">
        <f>'Cenários'!B1104</f>
        <v/>
      </c>
      <c r="B97" s="6" t="str">
        <f>'Cenários'!C1104</f>
        <v/>
      </c>
      <c r="C97" s="7" t="str">
        <f t="shared" si="1"/>
        <v/>
      </c>
      <c r="D97" s="7" t="str">
        <f>IFERROR(VLOOKUP(C:C,Roteiro!$C$9:$C$1016,1,0),"")</f>
        <v/>
      </c>
      <c r="I97" s="5" t="str">
        <f>Roteiro!B104</f>
        <v>96</v>
      </c>
      <c r="J97" s="5" t="str">
        <f>Roteiro!F104</f>
        <v/>
      </c>
      <c r="K97" s="7" t="str">
        <f t="shared" si="2"/>
        <v/>
      </c>
      <c r="M97" s="9">
        <v>24.0</v>
      </c>
    </row>
    <row r="98">
      <c r="A98" s="6" t="str">
        <f>'Cenários'!B1105</f>
        <v/>
      </c>
      <c r="B98" s="6" t="str">
        <f>'Cenários'!C1105</f>
        <v/>
      </c>
      <c r="C98" s="7" t="str">
        <f t="shared" si="1"/>
        <v/>
      </c>
      <c r="D98" s="7" t="str">
        <f>IFERROR(VLOOKUP(C:C,Roteiro!$C$9:$C$1016,1,0),"")</f>
        <v/>
      </c>
      <c r="I98" s="5" t="str">
        <f>Roteiro!B105</f>
        <v>97</v>
      </c>
      <c r="J98" s="5" t="str">
        <f>Roteiro!F105</f>
        <v/>
      </c>
      <c r="K98" s="7" t="str">
        <f t="shared" si="2"/>
        <v/>
      </c>
      <c r="M98" s="9">
        <v>24.25</v>
      </c>
    </row>
    <row r="99">
      <c r="A99" s="6" t="str">
        <f>'Cenários'!B1106</f>
        <v/>
      </c>
      <c r="B99" s="6" t="str">
        <f>'Cenários'!C1106</f>
        <v/>
      </c>
      <c r="C99" s="7" t="str">
        <f t="shared" si="1"/>
        <v/>
      </c>
      <c r="D99" s="7" t="str">
        <f>IFERROR(VLOOKUP(C:C,Roteiro!$C$9:$C$1016,1,0),"")</f>
        <v/>
      </c>
      <c r="I99" s="5" t="str">
        <f>Roteiro!B106</f>
        <v>98</v>
      </c>
      <c r="J99" s="5" t="str">
        <f>Roteiro!F106</f>
        <v/>
      </c>
      <c r="K99" s="7" t="str">
        <f t="shared" si="2"/>
        <v/>
      </c>
      <c r="M99" s="9">
        <v>24.5</v>
      </c>
    </row>
    <row r="100">
      <c r="A100" s="6" t="str">
        <f>'Cenários'!B1107</f>
        <v/>
      </c>
      <c r="B100" s="6" t="str">
        <f>'Cenários'!C1107</f>
        <v/>
      </c>
      <c r="C100" s="7" t="str">
        <f t="shared" si="1"/>
        <v/>
      </c>
      <c r="D100" s="7" t="str">
        <f>IFERROR(VLOOKUP(C:C,Roteiro!$C$9:$C$1016,1,0),"")</f>
        <v/>
      </c>
      <c r="I100" s="5" t="str">
        <f>Roteiro!B107</f>
        <v>99</v>
      </c>
      <c r="J100" s="5" t="str">
        <f>Roteiro!F107</f>
        <v/>
      </c>
      <c r="K100" s="7" t="str">
        <f t="shared" si="2"/>
        <v/>
      </c>
      <c r="M100" s="9">
        <v>24.75</v>
      </c>
    </row>
    <row r="101">
      <c r="A101" s="6" t="str">
        <f>'Cenários'!B1108</f>
        <v/>
      </c>
      <c r="B101" s="6" t="str">
        <f>'Cenários'!C1108</f>
        <v/>
      </c>
      <c r="C101" s="7" t="str">
        <f t="shared" si="1"/>
        <v/>
      </c>
      <c r="D101" s="7" t="str">
        <f>IFERROR(VLOOKUP(C:C,Roteiro!$C$9:$C$1016,1,0),"")</f>
        <v/>
      </c>
      <c r="I101" s="5" t="str">
        <f>Roteiro!B108</f>
        <v>100</v>
      </c>
      <c r="J101" s="5" t="str">
        <f>Roteiro!F108</f>
        <v/>
      </c>
      <c r="K101" s="7" t="str">
        <f t="shared" si="2"/>
        <v/>
      </c>
      <c r="M101" s="9">
        <v>25.0</v>
      </c>
    </row>
    <row r="102">
      <c r="A102" s="6" t="str">
        <f>'Cenários'!B1109</f>
        <v/>
      </c>
      <c r="B102" s="6" t="str">
        <f>'Cenários'!C1109</f>
        <v/>
      </c>
      <c r="C102" s="7" t="str">
        <f t="shared" si="1"/>
        <v/>
      </c>
      <c r="D102" s="7" t="str">
        <f>IFERROR(VLOOKUP(C:C,Roteiro!$C$9:$C$1016,1,0),"")</f>
        <v/>
      </c>
      <c r="I102" s="5" t="str">
        <f>Roteiro!B109</f>
        <v>101</v>
      </c>
      <c r="J102" s="5" t="str">
        <f>Roteiro!F109</f>
        <v/>
      </c>
      <c r="K102" s="7" t="str">
        <f t="shared" si="2"/>
        <v/>
      </c>
      <c r="M102" s="9">
        <v>25.25</v>
      </c>
    </row>
    <row r="103">
      <c r="A103" s="6" t="str">
        <f>'Cenários'!B1110</f>
        <v/>
      </c>
      <c r="B103" s="6" t="str">
        <f>'Cenários'!C1110</f>
        <v/>
      </c>
      <c r="C103" s="7" t="str">
        <f t="shared" si="1"/>
        <v/>
      </c>
      <c r="D103" s="7" t="str">
        <f>IFERROR(VLOOKUP(C:C,Roteiro!$C$9:$C$1016,1,0),"")</f>
        <v/>
      </c>
      <c r="I103" s="5" t="str">
        <f>Roteiro!B110</f>
        <v>102</v>
      </c>
      <c r="J103" s="5" t="str">
        <f>Roteiro!F110</f>
        <v/>
      </c>
      <c r="K103" s="7" t="str">
        <f t="shared" si="2"/>
        <v/>
      </c>
      <c r="M103" s="9">
        <v>25.5</v>
      </c>
    </row>
    <row r="104">
      <c r="A104" s="6" t="str">
        <f>'Cenários'!B1111</f>
        <v/>
      </c>
      <c r="B104" s="6" t="str">
        <f>'Cenários'!C1111</f>
        <v/>
      </c>
      <c r="C104" s="7" t="str">
        <f t="shared" si="1"/>
        <v/>
      </c>
      <c r="D104" s="7" t="str">
        <f>IFERROR(VLOOKUP(C:C,Roteiro!$C$9:$C$1016,1,0),"")</f>
        <v/>
      </c>
      <c r="I104" s="5" t="str">
        <f>Roteiro!B111</f>
        <v>103</v>
      </c>
      <c r="J104" s="5" t="str">
        <f>Roteiro!F111</f>
        <v/>
      </c>
      <c r="K104" s="7" t="str">
        <f t="shared" si="2"/>
        <v/>
      </c>
      <c r="M104" s="9">
        <v>25.75</v>
      </c>
    </row>
    <row r="105">
      <c r="A105" s="6" t="str">
        <f>'Cenários'!B1112</f>
        <v/>
      </c>
      <c r="B105" s="6" t="str">
        <f>'Cenários'!C1112</f>
        <v/>
      </c>
      <c r="C105" s="7" t="str">
        <f t="shared" si="1"/>
        <v/>
      </c>
      <c r="D105" s="7" t="str">
        <f>IFERROR(VLOOKUP(C:C,Roteiro!$C$9:$C$1016,1,0),"")</f>
        <v/>
      </c>
      <c r="I105" s="5" t="str">
        <f>Roteiro!B112</f>
        <v>104</v>
      </c>
      <c r="J105" s="5" t="str">
        <f>Roteiro!F112</f>
        <v/>
      </c>
      <c r="K105" s="7" t="str">
        <f t="shared" si="2"/>
        <v/>
      </c>
      <c r="M105" s="9">
        <v>26.0</v>
      </c>
    </row>
    <row r="106">
      <c r="A106" s="6" t="str">
        <f>'Cenários'!B1113</f>
        <v/>
      </c>
      <c r="B106" s="6" t="str">
        <f>'Cenários'!C1113</f>
        <v/>
      </c>
      <c r="C106" s="7" t="str">
        <f t="shared" si="1"/>
        <v/>
      </c>
      <c r="D106" s="7" t="str">
        <f>IFERROR(VLOOKUP(C:C,Roteiro!$C$9:$C$1016,1,0),"")</f>
        <v/>
      </c>
      <c r="I106" s="5" t="str">
        <f>Roteiro!B113</f>
        <v>105</v>
      </c>
      <c r="J106" s="5" t="str">
        <f>Roteiro!F113</f>
        <v/>
      </c>
      <c r="K106" s="7" t="str">
        <f t="shared" si="2"/>
        <v/>
      </c>
      <c r="M106" s="9">
        <v>26.25</v>
      </c>
    </row>
    <row r="107">
      <c r="A107" s="6" t="str">
        <f>'Cenários'!B1114</f>
        <v/>
      </c>
      <c r="B107" s="6" t="str">
        <f>'Cenários'!C1114</f>
        <v/>
      </c>
      <c r="C107" s="7" t="str">
        <f t="shared" si="1"/>
        <v/>
      </c>
      <c r="D107" s="7" t="str">
        <f>IFERROR(VLOOKUP(C:C,Roteiro!$C$9:$C$1016,1,0),"")</f>
        <v/>
      </c>
      <c r="I107" s="5" t="str">
        <f>Roteiro!B114</f>
        <v>106</v>
      </c>
      <c r="J107" s="5" t="str">
        <f>Roteiro!F114</f>
        <v/>
      </c>
      <c r="K107" s="7" t="str">
        <f t="shared" si="2"/>
        <v/>
      </c>
      <c r="M107" s="9">
        <v>26.5</v>
      </c>
    </row>
    <row r="108">
      <c r="A108" s="6" t="str">
        <f>'Cenários'!B1115</f>
        <v/>
      </c>
      <c r="B108" s="6" t="str">
        <f>'Cenários'!C1115</f>
        <v/>
      </c>
      <c r="C108" s="7" t="str">
        <f t="shared" si="1"/>
        <v/>
      </c>
      <c r="D108" s="7" t="str">
        <f>IFERROR(VLOOKUP(C:C,Roteiro!$C$9:$C$1016,1,0),"")</f>
        <v/>
      </c>
      <c r="I108" s="5" t="str">
        <f>Roteiro!B115</f>
        <v>107</v>
      </c>
      <c r="J108" s="5" t="str">
        <f>Roteiro!F115</f>
        <v/>
      </c>
      <c r="K108" s="7" t="str">
        <f t="shared" si="2"/>
        <v/>
      </c>
      <c r="M108" s="9">
        <v>26.75</v>
      </c>
    </row>
    <row r="109">
      <c r="A109" s="6" t="str">
        <f>'Cenários'!B1116</f>
        <v/>
      </c>
      <c r="B109" s="6" t="str">
        <f>'Cenários'!C1116</f>
        <v/>
      </c>
      <c r="C109" s="7" t="str">
        <f t="shared" si="1"/>
        <v/>
      </c>
      <c r="D109" s="7" t="str">
        <f>IFERROR(VLOOKUP(C:C,Roteiro!$C$9:$C$1016,1,0),"")</f>
        <v/>
      </c>
      <c r="I109" s="5" t="str">
        <f>Roteiro!B116</f>
        <v>108</v>
      </c>
      <c r="J109" s="5" t="str">
        <f>Roteiro!F116</f>
        <v/>
      </c>
      <c r="K109" s="7" t="str">
        <f t="shared" si="2"/>
        <v/>
      </c>
      <c r="M109" s="9">
        <v>27.0</v>
      </c>
    </row>
    <row r="110">
      <c r="A110" s="6" t="str">
        <f>'Cenários'!B1117</f>
        <v/>
      </c>
      <c r="B110" s="6" t="str">
        <f>'Cenários'!C1117</f>
        <v/>
      </c>
      <c r="C110" s="7" t="str">
        <f t="shared" si="1"/>
        <v/>
      </c>
      <c r="D110" s="7" t="str">
        <f>IFERROR(VLOOKUP(C:C,Roteiro!$C$9:$C$1016,1,0),"")</f>
        <v/>
      </c>
      <c r="I110" s="5" t="str">
        <f>Roteiro!B117</f>
        <v>109</v>
      </c>
      <c r="J110" s="5" t="str">
        <f>Roteiro!F117</f>
        <v/>
      </c>
      <c r="K110" s="7" t="str">
        <f t="shared" si="2"/>
        <v/>
      </c>
      <c r="M110" s="9">
        <v>27.25</v>
      </c>
    </row>
    <row r="111">
      <c r="A111" s="6" t="str">
        <f>'Cenários'!B1118</f>
        <v/>
      </c>
      <c r="B111" s="6" t="str">
        <f>'Cenários'!C1118</f>
        <v/>
      </c>
      <c r="C111" s="7" t="str">
        <f t="shared" si="1"/>
        <v/>
      </c>
      <c r="D111" s="7" t="str">
        <f>IFERROR(VLOOKUP(C:C,Roteiro!$C$9:$C$1016,1,0),"")</f>
        <v/>
      </c>
      <c r="I111" s="5" t="str">
        <f>Roteiro!B118</f>
        <v>110</v>
      </c>
      <c r="J111" s="5" t="str">
        <f>Roteiro!F118</f>
        <v/>
      </c>
      <c r="K111" s="7" t="str">
        <f t="shared" si="2"/>
        <v/>
      </c>
      <c r="M111" s="9">
        <v>27.5</v>
      </c>
    </row>
    <row r="112">
      <c r="A112" s="6" t="str">
        <f>'Cenários'!B1119</f>
        <v/>
      </c>
      <c r="B112" s="6" t="str">
        <f>'Cenários'!C1119</f>
        <v/>
      </c>
      <c r="C112" s="7" t="str">
        <f t="shared" si="1"/>
        <v/>
      </c>
      <c r="D112" s="7" t="str">
        <f>IFERROR(VLOOKUP(C:C,Roteiro!$C$9:$C$1016,1,0),"")</f>
        <v/>
      </c>
      <c r="I112" s="5" t="str">
        <f>Roteiro!B119</f>
        <v>111</v>
      </c>
      <c r="J112" s="5" t="str">
        <f>Roteiro!F119</f>
        <v/>
      </c>
      <c r="K112" s="7" t="str">
        <f t="shared" si="2"/>
        <v/>
      </c>
      <c r="M112" s="9">
        <v>27.75</v>
      </c>
    </row>
    <row r="113">
      <c r="A113" s="6" t="str">
        <f>'Cenários'!B1120</f>
        <v/>
      </c>
      <c r="B113" s="6" t="str">
        <f>'Cenários'!C1120</f>
        <v/>
      </c>
      <c r="C113" s="7" t="str">
        <f t="shared" si="1"/>
        <v/>
      </c>
      <c r="D113" s="7" t="str">
        <f>IFERROR(VLOOKUP(C:C,Roteiro!$C$9:$C$1016,1,0),"")</f>
        <v/>
      </c>
      <c r="I113" s="5" t="str">
        <f>Roteiro!B120</f>
        <v>112</v>
      </c>
      <c r="J113" s="5" t="str">
        <f>Roteiro!F120</f>
        <v/>
      </c>
      <c r="K113" s="7" t="str">
        <f t="shared" si="2"/>
        <v/>
      </c>
      <c r="M113" s="9">
        <v>28.0</v>
      </c>
    </row>
    <row r="114">
      <c r="A114" s="6" t="str">
        <f>'Cenários'!B1121</f>
        <v/>
      </c>
      <c r="B114" s="6" t="str">
        <f>'Cenários'!C1121</f>
        <v/>
      </c>
      <c r="C114" s="7" t="str">
        <f t="shared" si="1"/>
        <v/>
      </c>
      <c r="D114" s="7" t="str">
        <f>IFERROR(VLOOKUP(C:C,Roteiro!$C$9:$C$1016,1,0),"")</f>
        <v/>
      </c>
      <c r="I114" s="5" t="str">
        <f>Roteiro!B121</f>
        <v>113</v>
      </c>
      <c r="J114" s="5" t="str">
        <f>Roteiro!F121</f>
        <v/>
      </c>
      <c r="K114" s="7" t="str">
        <f t="shared" si="2"/>
        <v/>
      </c>
      <c r="M114" s="9">
        <v>28.25</v>
      </c>
    </row>
    <row r="115">
      <c r="A115" s="6" t="str">
        <f>'Cenários'!B1122</f>
        <v/>
      </c>
      <c r="B115" s="6" t="str">
        <f>'Cenários'!C1122</f>
        <v/>
      </c>
      <c r="C115" s="7" t="str">
        <f t="shared" si="1"/>
        <v/>
      </c>
      <c r="D115" s="7" t="str">
        <f>IFERROR(VLOOKUP(C:C,Roteiro!$C$9:$C$1016,1,0),"")</f>
        <v/>
      </c>
      <c r="I115" s="5" t="str">
        <f>Roteiro!B122</f>
        <v>114</v>
      </c>
      <c r="J115" s="5" t="str">
        <f>Roteiro!F122</f>
        <v/>
      </c>
      <c r="K115" s="7" t="str">
        <f t="shared" si="2"/>
        <v/>
      </c>
      <c r="M115" s="9">
        <v>28.5</v>
      </c>
    </row>
    <row r="116">
      <c r="A116" s="6" t="str">
        <f>'Cenários'!B1123</f>
        <v/>
      </c>
      <c r="B116" s="6" t="str">
        <f>'Cenários'!C1123</f>
        <v/>
      </c>
      <c r="C116" s="7" t="str">
        <f t="shared" si="1"/>
        <v/>
      </c>
      <c r="D116" s="7" t="str">
        <f>IFERROR(VLOOKUP(C:C,Roteiro!$C$9:$C$1016,1,0),"")</f>
        <v/>
      </c>
      <c r="I116" s="5" t="str">
        <f>Roteiro!B123</f>
        <v>115</v>
      </c>
      <c r="J116" s="5" t="str">
        <f>Roteiro!F123</f>
        <v/>
      </c>
      <c r="K116" s="7" t="str">
        <f t="shared" si="2"/>
        <v/>
      </c>
      <c r="M116" s="9">
        <v>28.75</v>
      </c>
    </row>
    <row r="117">
      <c r="A117" s="6" t="str">
        <f>'Cenários'!B1124</f>
        <v/>
      </c>
      <c r="B117" s="6" t="str">
        <f>'Cenários'!C1124</f>
        <v/>
      </c>
      <c r="C117" s="7" t="str">
        <f t="shared" si="1"/>
        <v/>
      </c>
      <c r="D117" s="7" t="str">
        <f>IFERROR(VLOOKUP(C:C,Roteiro!$C$9:$C$1016,1,0),"")</f>
        <v/>
      </c>
      <c r="I117" s="5" t="str">
        <f>Roteiro!B124</f>
        <v>116</v>
      </c>
      <c r="J117" s="5" t="str">
        <f>Roteiro!F124</f>
        <v/>
      </c>
      <c r="K117" s="7" t="str">
        <f t="shared" si="2"/>
        <v/>
      </c>
      <c r="M117" s="9">
        <v>29.0</v>
      </c>
    </row>
    <row r="118">
      <c r="A118" s="6" t="str">
        <f>'Cenários'!B1125</f>
        <v/>
      </c>
      <c r="B118" s="6" t="str">
        <f>'Cenários'!C1125</f>
        <v/>
      </c>
      <c r="C118" s="7" t="str">
        <f t="shared" si="1"/>
        <v/>
      </c>
      <c r="D118" s="7" t="str">
        <f>IFERROR(VLOOKUP(C:C,Roteiro!$C$9:$C$1016,1,0),"")</f>
        <v/>
      </c>
      <c r="I118" s="5" t="str">
        <f>Roteiro!B125</f>
        <v>117</v>
      </c>
      <c r="J118" s="5" t="str">
        <f>Roteiro!F125</f>
        <v/>
      </c>
      <c r="K118" s="7" t="str">
        <f t="shared" si="2"/>
        <v/>
      </c>
      <c r="M118" s="9">
        <v>29.25</v>
      </c>
    </row>
    <row r="119">
      <c r="A119" s="6" t="str">
        <f>'Cenários'!B1126</f>
        <v/>
      </c>
      <c r="B119" s="6" t="str">
        <f>'Cenários'!C1126</f>
        <v/>
      </c>
      <c r="C119" s="7" t="str">
        <f t="shared" si="1"/>
        <v/>
      </c>
      <c r="D119" s="7" t="str">
        <f>IFERROR(VLOOKUP(C:C,Roteiro!$C$9:$C$1016,1,0),"")</f>
        <v/>
      </c>
      <c r="I119" s="5" t="str">
        <f>Roteiro!B126</f>
        <v>118</v>
      </c>
      <c r="J119" s="5" t="str">
        <f>Roteiro!F126</f>
        <v/>
      </c>
      <c r="K119" s="7" t="str">
        <f t="shared" si="2"/>
        <v/>
      </c>
      <c r="M119" s="9">
        <v>29.5</v>
      </c>
    </row>
    <row r="120">
      <c r="A120" s="6" t="str">
        <f>'Cenários'!B1127</f>
        <v/>
      </c>
      <c r="B120" s="6" t="str">
        <f>'Cenários'!C1127</f>
        <v/>
      </c>
      <c r="C120" s="7" t="str">
        <f t="shared" si="1"/>
        <v/>
      </c>
      <c r="D120" s="7" t="str">
        <f>IFERROR(VLOOKUP(C:C,Roteiro!$C$9:$C$1016,1,0),"")</f>
        <v/>
      </c>
      <c r="I120" s="5" t="str">
        <f>Roteiro!B127</f>
        <v>119</v>
      </c>
      <c r="J120" s="5" t="str">
        <f>Roteiro!F127</f>
        <v/>
      </c>
      <c r="K120" s="7" t="str">
        <f t="shared" si="2"/>
        <v/>
      </c>
      <c r="M120" s="9">
        <v>29.75</v>
      </c>
    </row>
    <row r="121">
      <c r="A121" s="6" t="str">
        <f>'Cenários'!B1128</f>
        <v/>
      </c>
      <c r="B121" s="6" t="str">
        <f>'Cenários'!C1128</f>
        <v/>
      </c>
      <c r="C121" s="7" t="str">
        <f t="shared" si="1"/>
        <v/>
      </c>
      <c r="D121" s="7" t="str">
        <f>IFERROR(VLOOKUP(C:C,Roteiro!$C$9:$C$1016,1,0),"")</f>
        <v/>
      </c>
      <c r="I121" s="5" t="str">
        <f>Roteiro!B128</f>
        <v>120</v>
      </c>
      <c r="J121" s="5" t="str">
        <f>Roteiro!F128</f>
        <v/>
      </c>
      <c r="K121" s="7" t="str">
        <f t="shared" si="2"/>
        <v/>
      </c>
      <c r="M121" s="9">
        <v>30.0</v>
      </c>
    </row>
    <row r="122">
      <c r="A122" s="6" t="str">
        <f>'Cenários'!B1129</f>
        <v/>
      </c>
      <c r="B122" s="6" t="str">
        <f>'Cenários'!C1129</f>
        <v/>
      </c>
      <c r="C122" s="7" t="str">
        <f t="shared" si="1"/>
        <v/>
      </c>
      <c r="D122" s="7" t="str">
        <f>IFERROR(VLOOKUP(C:C,Roteiro!$C$9:$C$1016,1,0),"")</f>
        <v/>
      </c>
      <c r="I122" s="5" t="str">
        <f>Roteiro!B129</f>
        <v>121</v>
      </c>
      <c r="J122" s="5" t="str">
        <f>Roteiro!F129</f>
        <v/>
      </c>
      <c r="K122" s="7" t="str">
        <f t="shared" si="2"/>
        <v/>
      </c>
      <c r="M122" s="9">
        <v>30.25</v>
      </c>
    </row>
    <row r="123">
      <c r="A123" s="6" t="str">
        <f>'Cenários'!B1130</f>
        <v/>
      </c>
      <c r="B123" s="6" t="str">
        <f>'Cenários'!C1130</f>
        <v/>
      </c>
      <c r="C123" s="7" t="str">
        <f t="shared" si="1"/>
        <v/>
      </c>
      <c r="D123" s="7" t="str">
        <f>IFERROR(VLOOKUP(C:C,Roteiro!$C$9:$C$1016,1,0),"")</f>
        <v/>
      </c>
      <c r="I123" s="5" t="str">
        <f>Roteiro!B130</f>
        <v>122</v>
      </c>
      <c r="J123" s="5" t="str">
        <f>Roteiro!F130</f>
        <v/>
      </c>
      <c r="K123" s="7" t="str">
        <f t="shared" si="2"/>
        <v/>
      </c>
      <c r="M123" s="9">
        <v>30.5</v>
      </c>
    </row>
    <row r="124">
      <c r="A124" s="6" t="str">
        <f>'Cenários'!B1131</f>
        <v/>
      </c>
      <c r="B124" s="6" t="str">
        <f>'Cenários'!C1131</f>
        <v/>
      </c>
      <c r="C124" s="7" t="str">
        <f t="shared" si="1"/>
        <v/>
      </c>
      <c r="D124" s="7" t="str">
        <f>IFERROR(VLOOKUP(C:C,Roteiro!$C$9:$C$1016,1,0),"")</f>
        <v/>
      </c>
      <c r="I124" s="5" t="str">
        <f>Roteiro!B131</f>
        <v>123</v>
      </c>
      <c r="J124" s="5" t="str">
        <f>Roteiro!F131</f>
        <v/>
      </c>
      <c r="K124" s="7" t="str">
        <f t="shared" si="2"/>
        <v/>
      </c>
      <c r="M124" s="9">
        <v>30.75</v>
      </c>
    </row>
    <row r="125">
      <c r="A125" s="6" t="str">
        <f>'Cenários'!B1132</f>
        <v/>
      </c>
      <c r="B125" s="6" t="str">
        <f>'Cenários'!C1132</f>
        <v/>
      </c>
      <c r="C125" s="7" t="str">
        <f t="shared" si="1"/>
        <v/>
      </c>
      <c r="D125" s="7" t="str">
        <f>IFERROR(VLOOKUP(C:C,Roteiro!$C$9:$C$1016,1,0),"")</f>
        <v/>
      </c>
      <c r="I125" s="5" t="str">
        <f>Roteiro!B132</f>
        <v>124</v>
      </c>
      <c r="J125" s="5" t="str">
        <f>Roteiro!F132</f>
        <v/>
      </c>
      <c r="K125" s="7" t="str">
        <f t="shared" si="2"/>
        <v/>
      </c>
      <c r="M125" s="9">
        <v>31.0</v>
      </c>
    </row>
    <row r="126">
      <c r="A126" s="6" t="str">
        <f>'Cenários'!B1133</f>
        <v/>
      </c>
      <c r="B126" s="6" t="str">
        <f>'Cenários'!C1133</f>
        <v/>
      </c>
      <c r="C126" s="7" t="str">
        <f t="shared" si="1"/>
        <v/>
      </c>
      <c r="D126" s="7" t="str">
        <f>IFERROR(VLOOKUP(C:C,Roteiro!$C$9:$C$1016,1,0),"")</f>
        <v/>
      </c>
      <c r="I126" s="5" t="str">
        <f>Roteiro!B133</f>
        <v>125</v>
      </c>
      <c r="J126" s="5" t="str">
        <f>Roteiro!F133</f>
        <v/>
      </c>
      <c r="K126" s="7" t="str">
        <f t="shared" si="2"/>
        <v/>
      </c>
      <c r="M126" s="9">
        <v>31.25</v>
      </c>
    </row>
    <row r="127">
      <c r="A127" s="6" t="str">
        <f>'Cenários'!B1134</f>
        <v/>
      </c>
      <c r="B127" s="6" t="str">
        <f>'Cenários'!C1134</f>
        <v/>
      </c>
      <c r="C127" s="7" t="str">
        <f t="shared" si="1"/>
        <v/>
      </c>
      <c r="D127" s="7" t="str">
        <f>IFERROR(VLOOKUP(C:C,Roteiro!$C$9:$C$1016,1,0),"")</f>
        <v/>
      </c>
      <c r="I127" s="5" t="str">
        <f>Roteiro!B134</f>
        <v>126</v>
      </c>
      <c r="J127" s="5" t="str">
        <f>Roteiro!F134</f>
        <v/>
      </c>
      <c r="K127" s="7" t="str">
        <f t="shared" si="2"/>
        <v/>
      </c>
      <c r="M127" s="9">
        <v>31.5</v>
      </c>
    </row>
    <row r="128">
      <c r="A128" s="6" t="str">
        <f>'Cenários'!B1135</f>
        <v/>
      </c>
      <c r="B128" s="6" t="str">
        <f>'Cenários'!C1135</f>
        <v/>
      </c>
      <c r="C128" s="7" t="str">
        <f t="shared" si="1"/>
        <v/>
      </c>
      <c r="D128" s="7" t="str">
        <f>IFERROR(VLOOKUP(C:C,Roteiro!$C$9:$C$1016,1,0),"")</f>
        <v/>
      </c>
      <c r="I128" s="5" t="str">
        <f>Roteiro!B135</f>
        <v>127</v>
      </c>
      <c r="J128" s="5" t="str">
        <f>Roteiro!F135</f>
        <v/>
      </c>
      <c r="K128" s="7" t="str">
        <f t="shared" si="2"/>
        <v/>
      </c>
      <c r="M128" s="9">
        <v>31.75</v>
      </c>
    </row>
    <row r="129">
      <c r="A129" s="6" t="str">
        <f>'Cenários'!B1136</f>
        <v/>
      </c>
      <c r="B129" s="6" t="str">
        <f>'Cenários'!C1136</f>
        <v/>
      </c>
      <c r="C129" s="7" t="str">
        <f t="shared" si="1"/>
        <v/>
      </c>
      <c r="D129" s="7" t="str">
        <f>IFERROR(VLOOKUP(C:C,Roteiro!$C$9:$C$1016,1,0),"")</f>
        <v/>
      </c>
      <c r="I129" s="5" t="str">
        <f>Roteiro!B136</f>
        <v>128</v>
      </c>
      <c r="J129" s="5" t="str">
        <f>Roteiro!F136</f>
        <v/>
      </c>
      <c r="K129" s="7" t="str">
        <f t="shared" si="2"/>
        <v/>
      </c>
      <c r="M129" s="9">
        <v>32.0</v>
      </c>
    </row>
    <row r="130">
      <c r="A130" s="6" t="str">
        <f>'Cenários'!B1137</f>
        <v/>
      </c>
      <c r="B130" s="6" t="str">
        <f>'Cenários'!C1137</f>
        <v/>
      </c>
      <c r="C130" s="7" t="str">
        <f t="shared" si="1"/>
        <v/>
      </c>
      <c r="D130" s="7" t="str">
        <f>IFERROR(VLOOKUP(C:C,Roteiro!$C$9:$C$1016,1,0),"")</f>
        <v/>
      </c>
      <c r="I130" s="5" t="str">
        <f>Roteiro!B137</f>
        <v>129</v>
      </c>
      <c r="J130" s="5" t="str">
        <f>Roteiro!F137</f>
        <v/>
      </c>
      <c r="K130" s="7" t="str">
        <f t="shared" si="2"/>
        <v/>
      </c>
      <c r="M130" s="9">
        <v>32.25</v>
      </c>
    </row>
    <row r="131">
      <c r="A131" s="6" t="str">
        <f>'Cenários'!B1138</f>
        <v/>
      </c>
      <c r="B131" s="6" t="str">
        <f>'Cenários'!C1138</f>
        <v/>
      </c>
      <c r="C131" s="7" t="str">
        <f t="shared" si="1"/>
        <v/>
      </c>
      <c r="D131" s="7" t="str">
        <f>IFERROR(VLOOKUP(C:C,Roteiro!$C$9:$C$1016,1,0),"")</f>
        <v/>
      </c>
      <c r="I131" s="5" t="str">
        <f>Roteiro!B138</f>
        <v>130</v>
      </c>
      <c r="J131" s="5" t="str">
        <f>Roteiro!F138</f>
        <v/>
      </c>
      <c r="K131" s="7" t="str">
        <f t="shared" si="2"/>
        <v/>
      </c>
      <c r="M131" s="9">
        <v>32.5</v>
      </c>
    </row>
    <row r="132">
      <c r="A132" s="6" t="str">
        <f>'Cenários'!B1139</f>
        <v/>
      </c>
      <c r="B132" s="6" t="str">
        <f>'Cenários'!C1139</f>
        <v/>
      </c>
      <c r="C132" s="7" t="str">
        <f t="shared" si="1"/>
        <v/>
      </c>
      <c r="D132" s="7" t="str">
        <f>IFERROR(VLOOKUP(C:C,Roteiro!$C$9:$C$1016,1,0),"")</f>
        <v/>
      </c>
      <c r="I132" s="5" t="str">
        <f>Roteiro!B139</f>
        <v>131</v>
      </c>
      <c r="J132" s="5" t="str">
        <f>Roteiro!F139</f>
        <v/>
      </c>
      <c r="K132" s="7" t="str">
        <f t="shared" si="2"/>
        <v/>
      </c>
      <c r="M132" s="9">
        <v>32.75</v>
      </c>
    </row>
    <row r="133">
      <c r="A133" s="6" t="str">
        <f>'Cenários'!B1140</f>
        <v/>
      </c>
      <c r="B133" s="6" t="str">
        <f>'Cenários'!C1140</f>
        <v/>
      </c>
      <c r="C133" s="7" t="str">
        <f t="shared" si="1"/>
        <v/>
      </c>
      <c r="D133" s="7" t="str">
        <f>IFERROR(VLOOKUP(C:C,Roteiro!$C$9:$C$1016,1,0),"")</f>
        <v/>
      </c>
      <c r="I133" s="5" t="str">
        <f>Roteiro!B140</f>
        <v>132</v>
      </c>
      <c r="J133" s="5" t="str">
        <f>Roteiro!F140</f>
        <v/>
      </c>
      <c r="K133" s="7" t="str">
        <f t="shared" si="2"/>
        <v/>
      </c>
      <c r="M133" s="9">
        <v>33.0</v>
      </c>
    </row>
    <row r="134">
      <c r="A134" s="6" t="str">
        <f>'Cenários'!B1141</f>
        <v/>
      </c>
      <c r="B134" s="6" t="str">
        <f>'Cenários'!C1141</f>
        <v/>
      </c>
      <c r="C134" s="7" t="str">
        <f t="shared" si="1"/>
        <v/>
      </c>
      <c r="D134" s="7" t="str">
        <f>IFERROR(VLOOKUP(C:C,Roteiro!$C$9:$C$1016,1,0),"")</f>
        <v/>
      </c>
      <c r="I134" s="5" t="str">
        <f>Roteiro!B141</f>
        <v>133</v>
      </c>
      <c r="J134" s="5" t="str">
        <f>Roteiro!F141</f>
        <v/>
      </c>
      <c r="K134" s="7" t="str">
        <f t="shared" si="2"/>
        <v/>
      </c>
      <c r="M134" s="9">
        <v>33.25</v>
      </c>
    </row>
    <row r="135">
      <c r="A135" s="6" t="str">
        <f>'Cenários'!B1142</f>
        <v/>
      </c>
      <c r="B135" s="6" t="str">
        <f>'Cenários'!C1142</f>
        <v/>
      </c>
      <c r="C135" s="7" t="str">
        <f t="shared" si="1"/>
        <v/>
      </c>
      <c r="D135" s="7" t="str">
        <f>IFERROR(VLOOKUP(C:C,Roteiro!$C$9:$C$1016,1,0),"")</f>
        <v/>
      </c>
      <c r="I135" s="5" t="str">
        <f>Roteiro!B142</f>
        <v>134</v>
      </c>
      <c r="J135" s="5" t="str">
        <f>Roteiro!F142</f>
        <v/>
      </c>
      <c r="K135" s="7" t="str">
        <f t="shared" si="2"/>
        <v/>
      </c>
      <c r="M135" s="9">
        <v>33.5</v>
      </c>
    </row>
    <row r="136">
      <c r="A136" s="6" t="str">
        <f>'Cenários'!B1143</f>
        <v/>
      </c>
      <c r="B136" s="6" t="str">
        <f>'Cenários'!C1143</f>
        <v/>
      </c>
      <c r="C136" s="7" t="str">
        <f t="shared" si="1"/>
        <v/>
      </c>
      <c r="D136" s="7" t="str">
        <f>IFERROR(VLOOKUP(C:C,Roteiro!$C$9:$C$1016,1,0),"")</f>
        <v/>
      </c>
      <c r="I136" s="5" t="str">
        <f>Roteiro!B143</f>
        <v>135</v>
      </c>
      <c r="J136" s="5" t="str">
        <f>Roteiro!F143</f>
        <v/>
      </c>
      <c r="K136" s="7" t="str">
        <f t="shared" si="2"/>
        <v/>
      </c>
      <c r="M136" s="9">
        <v>33.75</v>
      </c>
    </row>
    <row r="137">
      <c r="A137" s="6" t="str">
        <f>'Cenários'!B1144</f>
        <v/>
      </c>
      <c r="B137" s="6" t="str">
        <f>'Cenários'!C1144</f>
        <v/>
      </c>
      <c r="C137" s="7" t="str">
        <f t="shared" si="1"/>
        <v/>
      </c>
      <c r="D137" s="7" t="str">
        <f>IFERROR(VLOOKUP(C:C,Roteiro!$C$9:$C$1016,1,0),"")</f>
        <v/>
      </c>
      <c r="I137" s="5" t="str">
        <f>Roteiro!B144</f>
        <v>136</v>
      </c>
      <c r="J137" s="5" t="str">
        <f>Roteiro!F144</f>
        <v/>
      </c>
      <c r="K137" s="7" t="str">
        <f t="shared" si="2"/>
        <v/>
      </c>
      <c r="M137" s="9">
        <v>34.0</v>
      </c>
    </row>
    <row r="138">
      <c r="A138" s="6" t="str">
        <f>'Cenários'!B1145</f>
        <v/>
      </c>
      <c r="B138" s="6" t="str">
        <f>'Cenários'!C1145</f>
        <v/>
      </c>
      <c r="C138" s="7" t="str">
        <f t="shared" si="1"/>
        <v/>
      </c>
      <c r="D138" s="7" t="str">
        <f>IFERROR(VLOOKUP(C:C,Roteiro!$C$9:$C$1016,1,0),"")</f>
        <v/>
      </c>
      <c r="I138" s="5" t="str">
        <f>Roteiro!B145</f>
        <v>137</v>
      </c>
      <c r="J138" s="5" t="str">
        <f>Roteiro!F145</f>
        <v/>
      </c>
      <c r="K138" s="7" t="str">
        <f t="shared" si="2"/>
        <v/>
      </c>
      <c r="M138" s="9">
        <v>34.25</v>
      </c>
    </row>
    <row r="139">
      <c r="A139" s="6" t="str">
        <f>'Cenários'!B1146</f>
        <v/>
      </c>
      <c r="B139" s="6" t="str">
        <f>'Cenários'!C1146</f>
        <v/>
      </c>
      <c r="C139" s="7" t="str">
        <f t="shared" si="1"/>
        <v/>
      </c>
      <c r="D139" s="7" t="str">
        <f>IFERROR(VLOOKUP(C:C,Roteiro!$C$9:$C$1016,1,0),"")</f>
        <v/>
      </c>
      <c r="I139" s="5" t="str">
        <f>Roteiro!B146</f>
        <v>138</v>
      </c>
      <c r="J139" s="5" t="str">
        <f>Roteiro!F146</f>
        <v/>
      </c>
      <c r="K139" s="7" t="str">
        <f t="shared" si="2"/>
        <v/>
      </c>
      <c r="M139" s="9">
        <v>34.5</v>
      </c>
    </row>
    <row r="140">
      <c r="A140" s="6" t="str">
        <f>'Cenários'!B1147</f>
        <v/>
      </c>
      <c r="B140" s="6" t="str">
        <f>'Cenários'!C1147</f>
        <v/>
      </c>
      <c r="C140" s="7" t="str">
        <f t="shared" si="1"/>
        <v/>
      </c>
      <c r="D140" s="7" t="str">
        <f>IFERROR(VLOOKUP(C:C,Roteiro!$C$9:$C$1016,1,0),"")</f>
        <v/>
      </c>
      <c r="I140" s="5" t="str">
        <f>Roteiro!B147</f>
        <v>139</v>
      </c>
      <c r="J140" s="5" t="str">
        <f>Roteiro!F147</f>
        <v/>
      </c>
      <c r="K140" s="7" t="str">
        <f t="shared" si="2"/>
        <v/>
      </c>
      <c r="M140" s="9">
        <v>34.75</v>
      </c>
    </row>
    <row r="141">
      <c r="A141" s="6" t="str">
        <f>'Cenários'!B1148</f>
        <v/>
      </c>
      <c r="B141" s="6" t="str">
        <f>'Cenários'!C1148</f>
        <v/>
      </c>
      <c r="C141" s="7" t="str">
        <f t="shared" si="1"/>
        <v/>
      </c>
      <c r="D141" s="7" t="str">
        <f>IFERROR(VLOOKUP(C:C,Roteiro!$C$9:$C$1016,1,0),"")</f>
        <v/>
      </c>
      <c r="I141" s="5" t="str">
        <f>Roteiro!B148</f>
        <v>140</v>
      </c>
      <c r="J141" s="5" t="str">
        <f>Roteiro!F148</f>
        <v/>
      </c>
      <c r="K141" s="7" t="str">
        <f t="shared" si="2"/>
        <v/>
      </c>
      <c r="M141" s="9">
        <v>35.0</v>
      </c>
    </row>
    <row r="142">
      <c r="A142" s="6" t="str">
        <f>'Cenários'!B1149</f>
        <v/>
      </c>
      <c r="B142" s="6" t="str">
        <f>'Cenários'!C1149</f>
        <v/>
      </c>
      <c r="C142" s="7" t="str">
        <f t="shared" si="1"/>
        <v/>
      </c>
      <c r="D142" s="7" t="str">
        <f>IFERROR(VLOOKUP(C:C,Roteiro!$C$9:$C$1016,1,0),"")</f>
        <v/>
      </c>
      <c r="I142" s="5" t="str">
        <f>Roteiro!B149</f>
        <v>141</v>
      </c>
      <c r="J142" s="5" t="str">
        <f>Roteiro!F149</f>
        <v/>
      </c>
      <c r="K142" s="7" t="str">
        <f t="shared" si="2"/>
        <v/>
      </c>
      <c r="M142" s="9">
        <v>35.25</v>
      </c>
    </row>
    <row r="143">
      <c r="A143" s="6" t="str">
        <f>'Cenários'!B1150</f>
        <v/>
      </c>
      <c r="B143" s="6" t="str">
        <f>'Cenários'!C1150</f>
        <v/>
      </c>
      <c r="C143" s="7" t="str">
        <f t="shared" si="1"/>
        <v/>
      </c>
      <c r="D143" s="7" t="str">
        <f>IFERROR(VLOOKUP(C:C,Roteiro!$C$9:$C$1016,1,0),"")</f>
        <v/>
      </c>
      <c r="I143" s="5" t="str">
        <f>Roteiro!B150</f>
        <v>142</v>
      </c>
      <c r="J143" s="5" t="str">
        <f>Roteiro!F150</f>
        <v/>
      </c>
      <c r="K143" s="7" t="str">
        <f t="shared" si="2"/>
        <v/>
      </c>
      <c r="M143" s="9">
        <v>35.5</v>
      </c>
    </row>
    <row r="144">
      <c r="A144" s="6" t="str">
        <f>'Cenários'!B1151</f>
        <v/>
      </c>
      <c r="B144" s="6" t="str">
        <f>'Cenários'!C1151</f>
        <v/>
      </c>
      <c r="C144" s="7" t="str">
        <f t="shared" si="1"/>
        <v/>
      </c>
      <c r="D144" s="7" t="str">
        <f>IFERROR(VLOOKUP(C:C,Roteiro!$C$9:$C$1016,1,0),"")</f>
        <v/>
      </c>
      <c r="I144" s="5" t="str">
        <f>Roteiro!B151</f>
        <v>143</v>
      </c>
      <c r="J144" s="5" t="str">
        <f>Roteiro!F151</f>
        <v/>
      </c>
      <c r="K144" s="7" t="str">
        <f t="shared" si="2"/>
        <v/>
      </c>
      <c r="M144" s="9">
        <v>35.75</v>
      </c>
    </row>
    <row r="145">
      <c r="A145" s="6" t="str">
        <f>'Cenários'!B1152</f>
        <v/>
      </c>
      <c r="B145" s="6" t="str">
        <f>'Cenários'!C1152</f>
        <v/>
      </c>
      <c r="C145" s="7" t="str">
        <f t="shared" si="1"/>
        <v/>
      </c>
      <c r="D145" s="7" t="str">
        <f>IFERROR(VLOOKUP(C:C,Roteiro!$C$9:$C$1016,1,0),"")</f>
        <v/>
      </c>
      <c r="I145" s="5" t="str">
        <f>Roteiro!B152</f>
        <v>144</v>
      </c>
      <c r="J145" s="5" t="str">
        <f>Roteiro!F152</f>
        <v/>
      </c>
      <c r="K145" s="7" t="str">
        <f t="shared" si="2"/>
        <v/>
      </c>
      <c r="M145" s="9">
        <v>36.0</v>
      </c>
    </row>
    <row r="146">
      <c r="A146" s="6" t="str">
        <f>'Cenários'!B1153</f>
        <v/>
      </c>
      <c r="B146" s="6" t="str">
        <f>'Cenários'!C1153</f>
        <v/>
      </c>
      <c r="C146" s="7" t="str">
        <f t="shared" si="1"/>
        <v/>
      </c>
      <c r="D146" s="7" t="str">
        <f>IFERROR(VLOOKUP(C:C,Roteiro!$C$9:$C$1016,1,0),"")</f>
        <v/>
      </c>
      <c r="I146" s="5" t="str">
        <f>Roteiro!B153</f>
        <v>145</v>
      </c>
      <c r="J146" s="5" t="str">
        <f>Roteiro!F153</f>
        <v/>
      </c>
      <c r="K146" s="7" t="str">
        <f t="shared" si="2"/>
        <v/>
      </c>
      <c r="M146" s="9">
        <v>36.25</v>
      </c>
    </row>
    <row r="147">
      <c r="A147" s="6" t="str">
        <f>'Cenários'!B1154</f>
        <v/>
      </c>
      <c r="B147" s="6" t="str">
        <f>'Cenários'!C1154</f>
        <v/>
      </c>
      <c r="C147" s="7" t="str">
        <f t="shared" si="1"/>
        <v/>
      </c>
      <c r="D147" s="7" t="str">
        <f>IFERROR(VLOOKUP(C:C,Roteiro!$C$9:$C$1016,1,0),"")</f>
        <v/>
      </c>
      <c r="I147" s="5" t="str">
        <f>Roteiro!B154</f>
        <v>146</v>
      </c>
      <c r="J147" s="5" t="str">
        <f>Roteiro!F154</f>
        <v/>
      </c>
      <c r="K147" s="7" t="str">
        <f t="shared" si="2"/>
        <v/>
      </c>
      <c r="M147" s="9">
        <v>36.5</v>
      </c>
    </row>
    <row r="148">
      <c r="A148" s="6" t="str">
        <f>'Cenários'!B1155</f>
        <v/>
      </c>
      <c r="B148" s="6" t="str">
        <f>'Cenários'!C1155</f>
        <v/>
      </c>
      <c r="C148" s="7" t="str">
        <f t="shared" si="1"/>
        <v/>
      </c>
      <c r="D148" s="7" t="str">
        <f>IFERROR(VLOOKUP(C:C,Roteiro!$C$9:$C$1016,1,0),"")</f>
        <v/>
      </c>
      <c r="I148" s="5" t="str">
        <f>Roteiro!B155</f>
        <v>147</v>
      </c>
      <c r="J148" s="5" t="str">
        <f>Roteiro!F155</f>
        <v/>
      </c>
      <c r="K148" s="7" t="str">
        <f t="shared" si="2"/>
        <v/>
      </c>
      <c r="M148" s="9">
        <v>36.75</v>
      </c>
    </row>
    <row r="149">
      <c r="A149" s="6" t="str">
        <f>'Cenários'!B1156</f>
        <v/>
      </c>
      <c r="B149" s="6" t="str">
        <f>'Cenários'!C1156</f>
        <v/>
      </c>
      <c r="C149" s="7" t="str">
        <f t="shared" si="1"/>
        <v/>
      </c>
      <c r="D149" s="7" t="str">
        <f>IFERROR(VLOOKUP(C:C,Roteiro!$C$9:$C$1016,1,0),"")</f>
        <v/>
      </c>
      <c r="I149" s="5" t="str">
        <f>Roteiro!B156</f>
        <v>148</v>
      </c>
      <c r="J149" s="5" t="str">
        <f>Roteiro!F156</f>
        <v/>
      </c>
      <c r="K149" s="7" t="str">
        <f t="shared" si="2"/>
        <v/>
      </c>
      <c r="M149" s="9">
        <v>37.0</v>
      </c>
    </row>
    <row r="150">
      <c r="A150" s="6" t="str">
        <f>'Cenários'!B1157</f>
        <v/>
      </c>
      <c r="B150" s="6" t="str">
        <f>'Cenários'!C1157</f>
        <v/>
      </c>
      <c r="C150" s="7" t="str">
        <f t="shared" si="1"/>
        <v/>
      </c>
      <c r="D150" s="7" t="str">
        <f>IFERROR(VLOOKUP(C:C,Roteiro!$C$9:$C$1016,1,0),"")</f>
        <v/>
      </c>
      <c r="I150" s="5" t="str">
        <f>Roteiro!B157</f>
        <v>149</v>
      </c>
      <c r="J150" s="5" t="str">
        <f>Roteiro!F157</f>
        <v/>
      </c>
      <c r="K150" s="7" t="str">
        <f t="shared" si="2"/>
        <v/>
      </c>
      <c r="M150" s="9">
        <v>37.25</v>
      </c>
    </row>
    <row r="151">
      <c r="A151" s="6" t="str">
        <f>'Cenários'!B1158</f>
        <v/>
      </c>
      <c r="B151" s="6" t="str">
        <f>'Cenários'!C1158</f>
        <v/>
      </c>
      <c r="C151" s="7" t="str">
        <f t="shared" si="1"/>
        <v/>
      </c>
      <c r="D151" s="7" t="str">
        <f>IFERROR(VLOOKUP(C:C,Roteiro!$C$9:$C$1016,1,0),"")</f>
        <v/>
      </c>
      <c r="I151" s="5" t="str">
        <f>Roteiro!B158</f>
        <v>150</v>
      </c>
      <c r="J151" s="5" t="str">
        <f>Roteiro!F158</f>
        <v/>
      </c>
      <c r="K151" s="7" t="str">
        <f t="shared" si="2"/>
        <v/>
      </c>
      <c r="M151" s="9">
        <v>37.5</v>
      </c>
    </row>
    <row r="152">
      <c r="A152" s="6" t="str">
        <f>'Cenários'!B1159</f>
        <v/>
      </c>
      <c r="B152" s="6" t="str">
        <f>'Cenários'!C1159</f>
        <v/>
      </c>
      <c r="C152" s="7" t="str">
        <f t="shared" si="1"/>
        <v/>
      </c>
      <c r="D152" s="7" t="str">
        <f>IFERROR(VLOOKUP(C:C,Roteiro!$C$9:$C$1016,1,0),"")</f>
        <v/>
      </c>
      <c r="I152" s="5" t="str">
        <f>Roteiro!B159</f>
        <v>151</v>
      </c>
      <c r="J152" s="5" t="str">
        <f>Roteiro!F159</f>
        <v/>
      </c>
      <c r="K152" s="7" t="str">
        <f t="shared" si="2"/>
        <v/>
      </c>
      <c r="M152" s="9">
        <v>37.75</v>
      </c>
    </row>
    <row r="153">
      <c r="A153" s="6" t="str">
        <f>'Cenários'!B1160</f>
        <v/>
      </c>
      <c r="B153" s="6" t="str">
        <f>'Cenários'!C1160</f>
        <v/>
      </c>
      <c r="C153" s="7" t="str">
        <f t="shared" si="1"/>
        <v/>
      </c>
      <c r="D153" s="7" t="str">
        <f>IFERROR(VLOOKUP(C:C,Roteiro!$C$9:$C$1016,1,0),"")</f>
        <v/>
      </c>
      <c r="I153" s="5" t="str">
        <f>Roteiro!B160</f>
        <v>152</v>
      </c>
      <c r="J153" s="5" t="str">
        <f>Roteiro!F160</f>
        <v/>
      </c>
      <c r="K153" s="7" t="str">
        <f t="shared" si="2"/>
        <v/>
      </c>
      <c r="M153" s="9">
        <v>38.0</v>
      </c>
    </row>
    <row r="154">
      <c r="A154" s="6" t="str">
        <f>'Cenários'!B1161</f>
        <v/>
      </c>
      <c r="B154" s="6" t="str">
        <f>'Cenários'!C1161</f>
        <v/>
      </c>
      <c r="C154" s="7" t="str">
        <f t="shared" si="1"/>
        <v/>
      </c>
      <c r="D154" s="7" t="str">
        <f>IFERROR(VLOOKUP(C:C,Roteiro!$C$9:$C$1016,1,0),"")</f>
        <v/>
      </c>
      <c r="I154" s="5" t="str">
        <f>Roteiro!B161</f>
        <v>153</v>
      </c>
      <c r="J154" s="5" t="str">
        <f>Roteiro!F161</f>
        <v/>
      </c>
      <c r="K154" s="7" t="str">
        <f t="shared" si="2"/>
        <v/>
      </c>
      <c r="M154" s="9">
        <v>38.25</v>
      </c>
    </row>
    <row r="155">
      <c r="A155" s="6" t="str">
        <f>'Cenários'!B1162</f>
        <v/>
      </c>
      <c r="B155" s="6" t="str">
        <f>'Cenários'!C1162</f>
        <v/>
      </c>
      <c r="C155" s="7" t="str">
        <f t="shared" si="1"/>
        <v/>
      </c>
      <c r="D155" s="7" t="str">
        <f>IFERROR(VLOOKUP(C:C,Roteiro!$C$9:$C$1016,1,0),"")</f>
        <v/>
      </c>
      <c r="I155" s="5" t="str">
        <f>Roteiro!B162</f>
        <v>154</v>
      </c>
      <c r="J155" s="5" t="str">
        <f>Roteiro!F162</f>
        <v/>
      </c>
      <c r="K155" s="7" t="str">
        <f t="shared" si="2"/>
        <v/>
      </c>
      <c r="M155" s="9">
        <v>38.5</v>
      </c>
    </row>
    <row r="156">
      <c r="A156" s="6" t="str">
        <f>'Cenários'!B1163</f>
        <v/>
      </c>
      <c r="B156" s="6" t="str">
        <f>'Cenários'!C1163</f>
        <v/>
      </c>
      <c r="C156" s="7" t="str">
        <f t="shared" si="1"/>
        <v/>
      </c>
      <c r="D156" s="7" t="str">
        <f>IFERROR(VLOOKUP(C:C,Roteiro!$C$9:$C$1016,1,0),"")</f>
        <v/>
      </c>
      <c r="I156" s="5" t="str">
        <f>Roteiro!B163</f>
        <v>155</v>
      </c>
      <c r="J156" s="5" t="str">
        <f>Roteiro!F163</f>
        <v/>
      </c>
      <c r="K156" s="7" t="str">
        <f t="shared" si="2"/>
        <v/>
      </c>
      <c r="M156" s="9">
        <v>38.75</v>
      </c>
    </row>
    <row r="157">
      <c r="A157" s="6" t="str">
        <f>'Cenários'!B1164</f>
        <v/>
      </c>
      <c r="B157" s="6" t="str">
        <f>'Cenários'!C1164</f>
        <v/>
      </c>
      <c r="C157" s="7" t="str">
        <f t="shared" si="1"/>
        <v/>
      </c>
      <c r="D157" s="7" t="str">
        <f>IFERROR(VLOOKUP(C:C,Roteiro!$C$9:$C$1016,1,0),"")</f>
        <v/>
      </c>
      <c r="I157" s="5" t="str">
        <f>Roteiro!B164</f>
        <v>156</v>
      </c>
      <c r="J157" s="5" t="str">
        <f>Roteiro!F164</f>
        <v/>
      </c>
      <c r="K157" s="7" t="str">
        <f t="shared" si="2"/>
        <v/>
      </c>
      <c r="M157" s="9">
        <v>39.0</v>
      </c>
    </row>
    <row r="158">
      <c r="A158" s="6" t="str">
        <f>'Cenários'!B1165</f>
        <v/>
      </c>
      <c r="B158" s="6" t="str">
        <f>'Cenários'!C1165</f>
        <v/>
      </c>
      <c r="C158" s="7" t="str">
        <f t="shared" si="1"/>
        <v/>
      </c>
      <c r="D158" s="7" t="str">
        <f>IFERROR(VLOOKUP(C:C,Roteiro!$C$9:$C$1016,1,0),"")</f>
        <v/>
      </c>
      <c r="I158" s="5" t="str">
        <f>Roteiro!B165</f>
        <v>157</v>
      </c>
      <c r="J158" s="5" t="str">
        <f>Roteiro!F165</f>
        <v/>
      </c>
      <c r="K158" s="7" t="str">
        <f t="shared" si="2"/>
        <v/>
      </c>
      <c r="M158" s="9">
        <v>39.25</v>
      </c>
    </row>
    <row r="159">
      <c r="A159" s="6" t="str">
        <f>'Cenários'!B1166</f>
        <v/>
      </c>
      <c r="B159" s="6" t="str">
        <f>'Cenários'!C1166</f>
        <v/>
      </c>
      <c r="C159" s="7" t="str">
        <f t="shared" si="1"/>
        <v/>
      </c>
      <c r="D159" s="7" t="str">
        <f>IFERROR(VLOOKUP(C:C,Roteiro!$C$9:$C$1016,1,0),"")</f>
        <v/>
      </c>
      <c r="I159" s="5" t="str">
        <f>Roteiro!B166</f>
        <v>158</v>
      </c>
      <c r="J159" s="5" t="str">
        <f>Roteiro!F166</f>
        <v/>
      </c>
      <c r="K159" s="7" t="str">
        <f t="shared" si="2"/>
        <v/>
      </c>
      <c r="M159" s="9">
        <v>39.5</v>
      </c>
    </row>
    <row r="160">
      <c r="A160" s="6" t="str">
        <f>'Cenários'!B1167</f>
        <v/>
      </c>
      <c r="B160" s="6" t="str">
        <f>'Cenários'!C1167</f>
        <v/>
      </c>
      <c r="C160" s="7" t="str">
        <f t="shared" si="1"/>
        <v/>
      </c>
      <c r="D160" s="7" t="str">
        <f>IFERROR(VLOOKUP(C:C,Roteiro!$C$9:$C$1016,1,0),"")</f>
        <v/>
      </c>
      <c r="I160" s="5" t="str">
        <f>Roteiro!B167</f>
        <v>159</v>
      </c>
      <c r="J160" s="5" t="str">
        <f>Roteiro!F167</f>
        <v/>
      </c>
      <c r="K160" s="7" t="str">
        <f t="shared" si="2"/>
        <v/>
      </c>
      <c r="M160" s="9">
        <v>39.75</v>
      </c>
    </row>
    <row r="161">
      <c r="A161" s="6" t="str">
        <f>'Cenários'!B1168</f>
        <v/>
      </c>
      <c r="B161" s="6" t="str">
        <f>'Cenários'!C1168</f>
        <v/>
      </c>
      <c r="C161" s="7" t="str">
        <f t="shared" si="1"/>
        <v/>
      </c>
      <c r="D161" s="7" t="str">
        <f>IFERROR(VLOOKUP(C:C,Roteiro!$C$9:$C$1016,1,0),"")</f>
        <v/>
      </c>
      <c r="I161" s="5" t="str">
        <f>Roteiro!B168</f>
        <v>160</v>
      </c>
      <c r="J161" s="5" t="str">
        <f>Roteiro!F168</f>
        <v/>
      </c>
      <c r="K161" s="7" t="str">
        <f t="shared" si="2"/>
        <v/>
      </c>
      <c r="M161" s="9">
        <v>40.0</v>
      </c>
    </row>
    <row r="162">
      <c r="A162" s="6" t="str">
        <f>'Cenários'!B1169</f>
        <v/>
      </c>
      <c r="B162" s="6" t="str">
        <f>'Cenários'!C1169</f>
        <v/>
      </c>
      <c r="C162" s="7" t="str">
        <f t="shared" si="1"/>
        <v/>
      </c>
      <c r="D162" s="7" t="str">
        <f>IFERROR(VLOOKUP(C:C,Roteiro!$C$9:$C$1016,1,0),"")</f>
        <v/>
      </c>
      <c r="I162" s="5" t="str">
        <f>Roteiro!B169</f>
        <v>161</v>
      </c>
      <c r="J162" s="5" t="str">
        <f>Roteiro!F169</f>
        <v/>
      </c>
      <c r="K162" s="7" t="str">
        <f t="shared" si="2"/>
        <v/>
      </c>
      <c r="M162" s="9">
        <v>40.25</v>
      </c>
    </row>
    <row r="163">
      <c r="A163" s="6" t="str">
        <f>'Cenários'!B1170</f>
        <v/>
      </c>
      <c r="B163" s="6" t="str">
        <f>'Cenários'!C1170</f>
        <v/>
      </c>
      <c r="C163" s="7" t="str">
        <f t="shared" si="1"/>
        <v/>
      </c>
      <c r="D163" s="7" t="str">
        <f>IFERROR(VLOOKUP(C:C,Roteiro!$C$9:$C$1016,1,0),"")</f>
        <v/>
      </c>
      <c r="I163" s="5" t="str">
        <f>Roteiro!B170</f>
        <v>162</v>
      </c>
      <c r="J163" s="5" t="str">
        <f>Roteiro!F170</f>
        <v/>
      </c>
      <c r="K163" s="7" t="str">
        <f t="shared" si="2"/>
        <v/>
      </c>
      <c r="M163" s="9">
        <v>40.5</v>
      </c>
    </row>
    <row r="164">
      <c r="A164" s="6" t="str">
        <f>'Cenários'!B1171</f>
        <v/>
      </c>
      <c r="B164" s="6" t="str">
        <f>'Cenários'!C1171</f>
        <v/>
      </c>
      <c r="C164" s="7" t="str">
        <f t="shared" si="1"/>
        <v/>
      </c>
      <c r="D164" s="7" t="str">
        <f>IFERROR(VLOOKUP(C:C,Roteiro!$C$9:$C$1016,1,0),"")</f>
        <v/>
      </c>
      <c r="I164" s="5" t="str">
        <f>Roteiro!B171</f>
        <v>163</v>
      </c>
      <c r="J164" s="5" t="str">
        <f>Roteiro!F171</f>
        <v/>
      </c>
      <c r="K164" s="7" t="str">
        <f t="shared" si="2"/>
        <v/>
      </c>
      <c r="M164" s="9">
        <v>40.75</v>
      </c>
    </row>
    <row r="165">
      <c r="A165" s="6" t="str">
        <f>'Cenários'!B1172</f>
        <v/>
      </c>
      <c r="B165" s="6" t="str">
        <f>'Cenários'!C1172</f>
        <v/>
      </c>
      <c r="C165" s="7" t="str">
        <f t="shared" si="1"/>
        <v/>
      </c>
      <c r="D165" s="7" t="str">
        <f>IFERROR(VLOOKUP(C:C,Roteiro!$C$9:$C$1016,1,0),"")</f>
        <v/>
      </c>
      <c r="I165" s="5" t="str">
        <f>Roteiro!B172</f>
        <v>164</v>
      </c>
      <c r="J165" s="5" t="str">
        <f>Roteiro!F172</f>
        <v/>
      </c>
      <c r="K165" s="7" t="str">
        <f t="shared" si="2"/>
        <v/>
      </c>
      <c r="M165" s="9">
        <v>41.0</v>
      </c>
    </row>
    <row r="166">
      <c r="A166" s="6" t="str">
        <f>'Cenários'!B1173</f>
        <v/>
      </c>
      <c r="B166" s="6" t="str">
        <f>'Cenários'!C1173</f>
        <v/>
      </c>
      <c r="C166" s="7" t="str">
        <f t="shared" si="1"/>
        <v/>
      </c>
      <c r="D166" s="7" t="str">
        <f>IFERROR(VLOOKUP(C:C,Roteiro!$C$9:$C$1016,1,0),"")</f>
        <v/>
      </c>
      <c r="I166" s="5" t="str">
        <f>Roteiro!B173</f>
        <v>165</v>
      </c>
      <c r="J166" s="5" t="str">
        <f>Roteiro!F173</f>
        <v/>
      </c>
      <c r="K166" s="7" t="str">
        <f t="shared" si="2"/>
        <v/>
      </c>
      <c r="M166" s="9">
        <v>41.25</v>
      </c>
    </row>
    <row r="167">
      <c r="A167" s="6" t="str">
        <f>'Cenários'!B1174</f>
        <v/>
      </c>
      <c r="B167" s="6" t="str">
        <f>'Cenários'!C1174</f>
        <v/>
      </c>
      <c r="C167" s="7" t="str">
        <f t="shared" si="1"/>
        <v/>
      </c>
      <c r="D167" s="7" t="str">
        <f>IFERROR(VLOOKUP(C:C,Roteiro!$C$9:$C$1016,1,0),"")</f>
        <v/>
      </c>
      <c r="I167" s="5" t="str">
        <f>Roteiro!B174</f>
        <v>166</v>
      </c>
      <c r="J167" s="5" t="str">
        <f>Roteiro!F174</f>
        <v/>
      </c>
      <c r="K167" s="7" t="str">
        <f t="shared" si="2"/>
        <v/>
      </c>
      <c r="M167" s="9">
        <v>41.5</v>
      </c>
    </row>
    <row r="168">
      <c r="A168" s="6" t="str">
        <f>'Cenários'!B1175</f>
        <v/>
      </c>
      <c r="B168" s="6" t="str">
        <f>'Cenários'!C1175</f>
        <v/>
      </c>
      <c r="C168" s="7" t="str">
        <f t="shared" si="1"/>
        <v/>
      </c>
      <c r="D168" s="7" t="str">
        <f>IFERROR(VLOOKUP(C:C,Roteiro!$C$9:$C$1016,1,0),"")</f>
        <v/>
      </c>
      <c r="I168" s="5" t="str">
        <f>Roteiro!B175</f>
        <v>167</v>
      </c>
      <c r="J168" s="5" t="str">
        <f>Roteiro!F175</f>
        <v/>
      </c>
      <c r="K168" s="7" t="str">
        <f t="shared" si="2"/>
        <v/>
      </c>
      <c r="M168" s="9">
        <v>41.75</v>
      </c>
    </row>
    <row r="169">
      <c r="A169" s="6" t="str">
        <f>'Cenários'!B1176</f>
        <v/>
      </c>
      <c r="B169" s="6" t="str">
        <f>'Cenários'!C1176</f>
        <v/>
      </c>
      <c r="C169" s="7" t="str">
        <f t="shared" si="1"/>
        <v/>
      </c>
      <c r="D169" s="7" t="str">
        <f>IFERROR(VLOOKUP(C:C,Roteiro!$C$9:$C$1016,1,0),"")</f>
        <v/>
      </c>
      <c r="I169" s="5" t="str">
        <f>Roteiro!B176</f>
        <v>168</v>
      </c>
      <c r="J169" s="5" t="str">
        <f>Roteiro!F176</f>
        <v/>
      </c>
      <c r="K169" s="7" t="str">
        <f t="shared" si="2"/>
        <v/>
      </c>
      <c r="M169" s="9">
        <v>42.0</v>
      </c>
    </row>
    <row r="170">
      <c r="A170" s="6" t="str">
        <f>'Cenários'!B1177</f>
        <v/>
      </c>
      <c r="B170" s="6" t="str">
        <f>'Cenários'!C1177</f>
        <v/>
      </c>
      <c r="C170" s="7" t="str">
        <f t="shared" si="1"/>
        <v/>
      </c>
      <c r="D170" s="7" t="str">
        <f>IFERROR(VLOOKUP(C:C,Roteiro!$C$9:$C$1016,1,0),"")</f>
        <v/>
      </c>
      <c r="I170" s="5" t="str">
        <f>Roteiro!B177</f>
        <v>169</v>
      </c>
      <c r="J170" s="5" t="str">
        <f>Roteiro!F177</f>
        <v/>
      </c>
      <c r="K170" s="7" t="str">
        <f t="shared" si="2"/>
        <v/>
      </c>
      <c r="M170" s="9">
        <v>42.25</v>
      </c>
    </row>
    <row r="171">
      <c r="A171" s="6" t="str">
        <f>'Cenários'!B1178</f>
        <v/>
      </c>
      <c r="B171" s="6" t="str">
        <f>'Cenários'!C1178</f>
        <v/>
      </c>
      <c r="C171" s="7" t="str">
        <f t="shared" si="1"/>
        <v/>
      </c>
      <c r="D171" s="7" t="str">
        <f>IFERROR(VLOOKUP(C:C,Roteiro!$C$9:$C$1016,1,0),"")</f>
        <v/>
      </c>
      <c r="I171" s="5" t="str">
        <f>Roteiro!B178</f>
        <v>170</v>
      </c>
      <c r="J171" s="5" t="str">
        <f>Roteiro!F178</f>
        <v/>
      </c>
      <c r="K171" s="7" t="str">
        <f t="shared" si="2"/>
        <v/>
      </c>
      <c r="M171" s="9">
        <v>42.5</v>
      </c>
    </row>
    <row r="172">
      <c r="A172" s="6" t="str">
        <f>'Cenários'!B1179</f>
        <v/>
      </c>
      <c r="B172" s="6" t="str">
        <f>'Cenários'!C1179</f>
        <v/>
      </c>
      <c r="C172" s="7" t="str">
        <f t="shared" si="1"/>
        <v/>
      </c>
      <c r="D172" s="7" t="str">
        <f>IFERROR(VLOOKUP(C:C,Roteiro!$C$9:$C$1016,1,0),"")</f>
        <v/>
      </c>
      <c r="I172" s="5" t="str">
        <f>Roteiro!B179</f>
        <v>171</v>
      </c>
      <c r="J172" s="5" t="str">
        <f>Roteiro!F179</f>
        <v/>
      </c>
      <c r="K172" s="7" t="str">
        <f t="shared" si="2"/>
        <v/>
      </c>
      <c r="M172" s="9">
        <v>42.75</v>
      </c>
    </row>
    <row r="173">
      <c r="A173" s="6" t="str">
        <f>'Cenários'!B1180</f>
        <v/>
      </c>
      <c r="B173" s="6" t="str">
        <f>'Cenários'!C1180</f>
        <v/>
      </c>
      <c r="C173" s="7" t="str">
        <f t="shared" si="1"/>
        <v/>
      </c>
      <c r="D173" s="7" t="str">
        <f>IFERROR(VLOOKUP(C:C,Roteiro!$C$9:$C$1016,1,0),"")</f>
        <v/>
      </c>
      <c r="I173" s="5" t="str">
        <f>Roteiro!B180</f>
        <v>172</v>
      </c>
      <c r="J173" s="5" t="str">
        <f>Roteiro!F180</f>
        <v/>
      </c>
      <c r="K173" s="7" t="str">
        <f t="shared" si="2"/>
        <v/>
      </c>
      <c r="M173" s="9">
        <v>43.0</v>
      </c>
    </row>
    <row r="174">
      <c r="A174" s="6" t="str">
        <f>'Cenários'!B1181</f>
        <v/>
      </c>
      <c r="B174" s="6" t="str">
        <f>'Cenários'!C1181</f>
        <v/>
      </c>
      <c r="C174" s="7" t="str">
        <f t="shared" si="1"/>
        <v/>
      </c>
      <c r="D174" s="7" t="str">
        <f>IFERROR(VLOOKUP(C:C,Roteiro!$C$9:$C$1016,1,0),"")</f>
        <v/>
      </c>
      <c r="I174" s="5" t="str">
        <f>Roteiro!B181</f>
        <v>173</v>
      </c>
      <c r="J174" s="5" t="str">
        <f>Roteiro!F181</f>
        <v/>
      </c>
      <c r="K174" s="7" t="str">
        <f t="shared" si="2"/>
        <v/>
      </c>
      <c r="M174" s="9">
        <v>43.25</v>
      </c>
    </row>
    <row r="175">
      <c r="A175" s="6" t="str">
        <f>'Cenários'!B1182</f>
        <v/>
      </c>
      <c r="B175" s="6" t="str">
        <f>'Cenários'!C1182</f>
        <v/>
      </c>
      <c r="C175" s="7" t="str">
        <f t="shared" si="1"/>
        <v/>
      </c>
      <c r="D175" s="7" t="str">
        <f>IFERROR(VLOOKUP(C:C,Roteiro!$C$9:$C$1016,1,0),"")</f>
        <v/>
      </c>
      <c r="I175" s="5" t="str">
        <f>Roteiro!B182</f>
        <v>174</v>
      </c>
      <c r="J175" s="5" t="str">
        <f>Roteiro!F182</f>
        <v/>
      </c>
      <c r="K175" s="7" t="str">
        <f t="shared" si="2"/>
        <v/>
      </c>
      <c r="M175" s="9">
        <v>43.5</v>
      </c>
    </row>
    <row r="176">
      <c r="A176" s="6" t="str">
        <f>'Cenários'!B1183</f>
        <v/>
      </c>
      <c r="B176" s="6" t="str">
        <f>'Cenários'!C1183</f>
        <v/>
      </c>
      <c r="C176" s="7" t="str">
        <f t="shared" si="1"/>
        <v/>
      </c>
      <c r="D176" s="7" t="str">
        <f>IFERROR(VLOOKUP(C:C,Roteiro!$C$9:$C$1016,1,0),"")</f>
        <v/>
      </c>
      <c r="I176" s="5" t="str">
        <f>Roteiro!B183</f>
        <v>175</v>
      </c>
      <c r="J176" s="5" t="str">
        <f>Roteiro!F183</f>
        <v/>
      </c>
      <c r="K176" s="7" t="str">
        <f t="shared" si="2"/>
        <v/>
      </c>
      <c r="M176" s="9">
        <v>43.75</v>
      </c>
    </row>
    <row r="177">
      <c r="A177" s="6" t="str">
        <f>'Cenários'!B1184</f>
        <v/>
      </c>
      <c r="B177" s="6" t="str">
        <f>'Cenários'!C1184</f>
        <v/>
      </c>
      <c r="C177" s="7" t="str">
        <f t="shared" si="1"/>
        <v/>
      </c>
      <c r="D177" s="7" t="str">
        <f>IFERROR(VLOOKUP(C:C,Roteiro!$C$9:$C$1016,1,0),"")</f>
        <v/>
      </c>
      <c r="I177" s="5" t="str">
        <f>Roteiro!B184</f>
        <v>176</v>
      </c>
      <c r="J177" s="5" t="str">
        <f>Roteiro!F184</f>
        <v/>
      </c>
      <c r="K177" s="7" t="str">
        <f t="shared" si="2"/>
        <v/>
      </c>
      <c r="M177" s="9">
        <v>44.0</v>
      </c>
    </row>
    <row r="178">
      <c r="A178" s="6" t="str">
        <f>'Cenários'!B1185</f>
        <v/>
      </c>
      <c r="B178" s="6" t="str">
        <f>'Cenários'!C1185</f>
        <v/>
      </c>
      <c r="C178" s="7" t="str">
        <f t="shared" si="1"/>
        <v/>
      </c>
      <c r="D178" s="7" t="str">
        <f>IFERROR(VLOOKUP(C:C,Roteiro!$C$9:$C$1016,1,0),"")</f>
        <v/>
      </c>
      <c r="I178" s="5" t="str">
        <f>Roteiro!B185</f>
        <v>177</v>
      </c>
      <c r="J178" s="5" t="str">
        <f>Roteiro!F185</f>
        <v/>
      </c>
      <c r="K178" s="7" t="str">
        <f t="shared" si="2"/>
        <v/>
      </c>
      <c r="M178" s="9">
        <v>44.25</v>
      </c>
    </row>
    <row r="179">
      <c r="A179" s="6" t="str">
        <f>'Cenários'!B1186</f>
        <v/>
      </c>
      <c r="B179" s="6" t="str">
        <f>'Cenários'!C1186</f>
        <v/>
      </c>
      <c r="C179" s="7" t="str">
        <f t="shared" si="1"/>
        <v/>
      </c>
      <c r="D179" s="7" t="str">
        <f>IFERROR(VLOOKUP(C:C,Roteiro!$C$9:$C$1016,1,0),"")</f>
        <v/>
      </c>
      <c r="I179" s="5" t="str">
        <f>Roteiro!B186</f>
        <v>178</v>
      </c>
      <c r="J179" s="5" t="str">
        <f>Roteiro!F186</f>
        <v/>
      </c>
      <c r="K179" s="7" t="str">
        <f t="shared" si="2"/>
        <v/>
      </c>
      <c r="M179" s="9">
        <v>44.5</v>
      </c>
    </row>
    <row r="180">
      <c r="A180" s="6" t="str">
        <f>'Cenários'!B1187</f>
        <v/>
      </c>
      <c r="B180" s="6" t="str">
        <f>'Cenários'!C1187</f>
        <v/>
      </c>
      <c r="C180" s="7" t="str">
        <f t="shared" si="1"/>
        <v/>
      </c>
      <c r="D180" s="7" t="str">
        <f>IFERROR(VLOOKUP(C:C,Roteiro!$C$9:$C$1016,1,0),"")</f>
        <v/>
      </c>
      <c r="I180" s="5" t="str">
        <f>Roteiro!B187</f>
        <v>179</v>
      </c>
      <c r="J180" s="5" t="str">
        <f>Roteiro!F187</f>
        <v/>
      </c>
      <c r="K180" s="7" t="str">
        <f t="shared" si="2"/>
        <v/>
      </c>
      <c r="M180" s="9">
        <v>44.75</v>
      </c>
    </row>
    <row r="181">
      <c r="A181" s="6" t="str">
        <f>'Cenários'!B1188</f>
        <v/>
      </c>
      <c r="B181" s="6" t="str">
        <f>'Cenários'!C1188</f>
        <v/>
      </c>
      <c r="C181" s="7" t="str">
        <f t="shared" si="1"/>
        <v/>
      </c>
      <c r="D181" s="7" t="str">
        <f>IFERROR(VLOOKUP(C:C,Roteiro!$C$9:$C$1016,1,0),"")</f>
        <v/>
      </c>
      <c r="I181" s="5" t="str">
        <f>Roteiro!B188</f>
        <v>180</v>
      </c>
      <c r="J181" s="5" t="str">
        <f>Roteiro!F188</f>
        <v/>
      </c>
      <c r="K181" s="7" t="str">
        <f t="shared" si="2"/>
        <v/>
      </c>
      <c r="M181" s="9">
        <v>45.0</v>
      </c>
    </row>
    <row r="182">
      <c r="A182" s="6" t="str">
        <f>'Cenários'!B1189</f>
        <v/>
      </c>
      <c r="B182" s="6" t="str">
        <f>'Cenários'!C1189</f>
        <v/>
      </c>
      <c r="C182" s="7" t="str">
        <f t="shared" si="1"/>
        <v/>
      </c>
      <c r="D182" s="7" t="str">
        <f>IFERROR(VLOOKUP(C:C,Roteiro!$C$9:$C$1016,1,0),"")</f>
        <v/>
      </c>
      <c r="I182" s="5" t="str">
        <f>Roteiro!B189</f>
        <v>181</v>
      </c>
      <c r="J182" s="5" t="str">
        <f>Roteiro!F189</f>
        <v/>
      </c>
      <c r="K182" s="7" t="str">
        <f t="shared" si="2"/>
        <v/>
      </c>
      <c r="M182" s="9">
        <v>45.25</v>
      </c>
    </row>
    <row r="183">
      <c r="A183" s="6" t="str">
        <f>'Cenários'!B1190</f>
        <v/>
      </c>
      <c r="B183" s="6" t="str">
        <f>'Cenários'!C1190</f>
        <v/>
      </c>
      <c r="C183" s="7" t="str">
        <f t="shared" si="1"/>
        <v/>
      </c>
      <c r="D183" s="7" t="str">
        <f>IFERROR(VLOOKUP(C:C,Roteiro!$C$9:$C$1016,1,0),"")</f>
        <v/>
      </c>
      <c r="I183" s="5" t="str">
        <f>Roteiro!B190</f>
        <v>182</v>
      </c>
      <c r="J183" s="5" t="str">
        <f>Roteiro!F190</f>
        <v/>
      </c>
      <c r="K183" s="7" t="str">
        <f t="shared" si="2"/>
        <v/>
      </c>
      <c r="M183" s="9">
        <v>45.5</v>
      </c>
    </row>
    <row r="184">
      <c r="A184" s="6" t="str">
        <f>'Cenários'!B1191</f>
        <v/>
      </c>
      <c r="B184" s="6" t="str">
        <f>'Cenários'!C1191</f>
        <v/>
      </c>
      <c r="C184" s="7" t="str">
        <f t="shared" si="1"/>
        <v/>
      </c>
      <c r="D184" s="7" t="str">
        <f>IFERROR(VLOOKUP(C:C,Roteiro!$C$9:$C$1016,1,0),"")</f>
        <v/>
      </c>
      <c r="I184" s="5" t="str">
        <f>Roteiro!B191</f>
        <v>183</v>
      </c>
      <c r="J184" s="5" t="str">
        <f>Roteiro!F191</f>
        <v/>
      </c>
      <c r="K184" s="7" t="str">
        <f t="shared" si="2"/>
        <v/>
      </c>
      <c r="M184" s="9">
        <v>45.75</v>
      </c>
    </row>
    <row r="185">
      <c r="A185" s="6" t="str">
        <f>'Cenários'!B1192</f>
        <v/>
      </c>
      <c r="B185" s="6" t="str">
        <f>'Cenários'!C1192</f>
        <v/>
      </c>
      <c r="C185" s="7" t="str">
        <f t="shared" si="1"/>
        <v/>
      </c>
      <c r="D185" s="7" t="str">
        <f>IFERROR(VLOOKUP(C:C,Roteiro!$C$9:$C$1016,1,0),"")</f>
        <v/>
      </c>
      <c r="I185" s="5" t="str">
        <f>Roteiro!B192</f>
        <v>184</v>
      </c>
      <c r="J185" s="5" t="str">
        <f>Roteiro!F192</f>
        <v/>
      </c>
      <c r="K185" s="7" t="str">
        <f t="shared" si="2"/>
        <v/>
      </c>
      <c r="M185" s="9">
        <v>46.0</v>
      </c>
    </row>
    <row r="186">
      <c r="A186" s="6" t="str">
        <f>'Cenários'!B1193</f>
        <v/>
      </c>
      <c r="B186" s="6" t="str">
        <f>'Cenários'!C1193</f>
        <v/>
      </c>
      <c r="C186" s="7" t="str">
        <f t="shared" si="1"/>
        <v/>
      </c>
      <c r="D186" s="7" t="str">
        <f>IFERROR(VLOOKUP(C:C,Roteiro!$C$9:$C$1016,1,0),"")</f>
        <v/>
      </c>
      <c r="I186" s="5" t="str">
        <f>Roteiro!B193</f>
        <v>185</v>
      </c>
      <c r="J186" s="5" t="str">
        <f>Roteiro!F193</f>
        <v/>
      </c>
      <c r="K186" s="7" t="str">
        <f t="shared" si="2"/>
        <v/>
      </c>
      <c r="M186" s="9">
        <v>46.25</v>
      </c>
    </row>
    <row r="187">
      <c r="A187" s="6" t="str">
        <f>'Cenários'!B1194</f>
        <v/>
      </c>
      <c r="B187" s="6" t="str">
        <f>'Cenários'!C1194</f>
        <v/>
      </c>
      <c r="C187" s="7" t="str">
        <f t="shared" si="1"/>
        <v/>
      </c>
      <c r="D187" s="7" t="str">
        <f>IFERROR(VLOOKUP(C:C,Roteiro!$C$9:$C$1016,1,0),"")</f>
        <v/>
      </c>
      <c r="I187" s="5" t="str">
        <f>Roteiro!B194</f>
        <v>186</v>
      </c>
      <c r="J187" s="5" t="str">
        <f>Roteiro!F194</f>
        <v/>
      </c>
      <c r="K187" s="7" t="str">
        <f t="shared" si="2"/>
        <v/>
      </c>
      <c r="M187" s="9">
        <v>46.5</v>
      </c>
    </row>
    <row r="188">
      <c r="A188" s="6" t="str">
        <f>'Cenários'!B1195</f>
        <v/>
      </c>
      <c r="B188" s="6" t="str">
        <f>'Cenários'!C1195</f>
        <v/>
      </c>
      <c r="C188" s="7" t="str">
        <f t="shared" si="1"/>
        <v/>
      </c>
      <c r="D188" s="7" t="str">
        <f>IFERROR(VLOOKUP(C:C,Roteiro!$C$9:$C$1016,1,0),"")</f>
        <v/>
      </c>
      <c r="I188" s="5" t="str">
        <f>Roteiro!B195</f>
        <v>187</v>
      </c>
      <c r="J188" s="5" t="str">
        <f>Roteiro!F195</f>
        <v/>
      </c>
      <c r="K188" s="7" t="str">
        <f t="shared" si="2"/>
        <v/>
      </c>
      <c r="M188" s="9">
        <v>46.75</v>
      </c>
    </row>
    <row r="189">
      <c r="A189" s="6" t="str">
        <f>'Cenários'!B1196</f>
        <v/>
      </c>
      <c r="B189" s="6" t="str">
        <f>'Cenários'!C1196</f>
        <v/>
      </c>
      <c r="C189" s="7" t="str">
        <f t="shared" si="1"/>
        <v/>
      </c>
      <c r="D189" s="7" t="str">
        <f>IFERROR(VLOOKUP(C:C,Roteiro!$C$9:$C$1016,1,0),"")</f>
        <v/>
      </c>
      <c r="I189" s="5" t="str">
        <f>Roteiro!B196</f>
        <v>188</v>
      </c>
      <c r="J189" s="5" t="str">
        <f>Roteiro!F196</f>
        <v/>
      </c>
      <c r="K189" s="7" t="str">
        <f t="shared" si="2"/>
        <v/>
      </c>
      <c r="M189" s="9">
        <v>47.0</v>
      </c>
    </row>
    <row r="190">
      <c r="A190" s="6" t="str">
        <f>'Cenários'!B1197</f>
        <v/>
      </c>
      <c r="B190" s="6" t="str">
        <f>'Cenários'!C1197</f>
        <v/>
      </c>
      <c r="C190" s="7" t="str">
        <f t="shared" si="1"/>
        <v/>
      </c>
      <c r="D190" s="7" t="str">
        <f>IFERROR(VLOOKUP(C:C,Roteiro!$C$9:$C$1016,1,0),"")</f>
        <v/>
      </c>
      <c r="I190" s="5" t="str">
        <f>Roteiro!B197</f>
        <v>189</v>
      </c>
      <c r="J190" s="5" t="str">
        <f>Roteiro!F197</f>
        <v/>
      </c>
      <c r="K190" s="7" t="str">
        <f t="shared" si="2"/>
        <v/>
      </c>
      <c r="M190" s="9">
        <v>47.25</v>
      </c>
    </row>
    <row r="191">
      <c r="A191" s="6" t="str">
        <f>'Cenários'!B1198</f>
        <v/>
      </c>
      <c r="B191" s="6" t="str">
        <f>'Cenários'!C1198</f>
        <v/>
      </c>
      <c r="C191" s="7" t="str">
        <f t="shared" si="1"/>
        <v/>
      </c>
      <c r="D191" s="7" t="str">
        <f>IFERROR(VLOOKUP(C:C,Roteiro!$C$9:$C$1016,1,0),"")</f>
        <v/>
      </c>
      <c r="I191" s="5" t="str">
        <f>Roteiro!B198</f>
        <v>190</v>
      </c>
      <c r="J191" s="5" t="str">
        <f>Roteiro!F198</f>
        <v/>
      </c>
      <c r="K191" s="7" t="str">
        <f t="shared" si="2"/>
        <v/>
      </c>
      <c r="M191" s="9">
        <v>47.5</v>
      </c>
    </row>
    <row r="192">
      <c r="A192" s="6" t="str">
        <f>'Cenários'!B1199</f>
        <v/>
      </c>
      <c r="B192" s="6" t="str">
        <f>'Cenários'!C1199</f>
        <v/>
      </c>
      <c r="C192" s="7" t="str">
        <f t="shared" si="1"/>
        <v/>
      </c>
      <c r="D192" s="7" t="str">
        <f>IFERROR(VLOOKUP(C:C,Roteiro!$C$9:$C$1016,1,0),"")</f>
        <v/>
      </c>
      <c r="I192" s="5" t="str">
        <f>Roteiro!B199</f>
        <v>191</v>
      </c>
      <c r="J192" s="5" t="str">
        <f>Roteiro!F199</f>
        <v/>
      </c>
      <c r="K192" s="7" t="str">
        <f t="shared" si="2"/>
        <v/>
      </c>
      <c r="M192" s="9">
        <v>47.75</v>
      </c>
    </row>
    <row r="193">
      <c r="A193" s="6" t="str">
        <f>'Cenários'!B1200</f>
        <v/>
      </c>
      <c r="B193" s="6" t="str">
        <f>'Cenários'!C1200</f>
        <v/>
      </c>
      <c r="C193" s="7" t="str">
        <f t="shared" si="1"/>
        <v/>
      </c>
      <c r="D193" s="7" t="str">
        <f>IFERROR(VLOOKUP(C:C,Roteiro!$C$9:$C$1016,1,0),"")</f>
        <v/>
      </c>
      <c r="I193" s="5" t="str">
        <f>Roteiro!B200</f>
        <v>192</v>
      </c>
      <c r="J193" s="5" t="str">
        <f>Roteiro!F200</f>
        <v/>
      </c>
      <c r="K193" s="7" t="str">
        <f t="shared" si="2"/>
        <v/>
      </c>
      <c r="M193" s="9">
        <v>48.0</v>
      </c>
    </row>
    <row r="194">
      <c r="A194" s="6" t="str">
        <f>'Cenários'!B1201</f>
        <v/>
      </c>
      <c r="B194" s="6" t="str">
        <f>'Cenários'!C1201</f>
        <v/>
      </c>
      <c r="C194" s="7" t="str">
        <f t="shared" si="1"/>
        <v/>
      </c>
      <c r="D194" s="7" t="str">
        <f>IFERROR(VLOOKUP(C:C,Roteiro!$C$9:$C$1016,1,0),"")</f>
        <v/>
      </c>
      <c r="I194" s="5" t="str">
        <f>Roteiro!B201</f>
        <v>193</v>
      </c>
      <c r="J194" s="5" t="str">
        <f>Roteiro!F201</f>
        <v/>
      </c>
      <c r="K194" s="7" t="str">
        <f t="shared" si="2"/>
        <v/>
      </c>
      <c r="M194" s="9">
        <v>48.25</v>
      </c>
    </row>
    <row r="195">
      <c r="A195" s="6" t="str">
        <f>'Cenários'!B1202</f>
        <v/>
      </c>
      <c r="B195" s="6" t="str">
        <f>'Cenários'!C1202</f>
        <v/>
      </c>
      <c r="C195" s="7" t="str">
        <f t="shared" si="1"/>
        <v/>
      </c>
      <c r="D195" s="7" t="str">
        <f>IFERROR(VLOOKUP(C:C,Roteiro!$C$9:$C$1016,1,0),"")</f>
        <v/>
      </c>
      <c r="I195" s="5" t="str">
        <f>Roteiro!B202</f>
        <v>194</v>
      </c>
      <c r="J195" s="5" t="str">
        <f>Roteiro!F202</f>
        <v/>
      </c>
      <c r="K195" s="7" t="str">
        <f t="shared" si="2"/>
        <v/>
      </c>
      <c r="M195" s="9">
        <v>48.5</v>
      </c>
    </row>
    <row r="196">
      <c r="A196" s="6" t="str">
        <f>'Cenários'!B1203</f>
        <v/>
      </c>
      <c r="B196" s="6" t="str">
        <f>'Cenários'!C1203</f>
        <v/>
      </c>
      <c r="C196" s="7" t="str">
        <f t="shared" si="1"/>
        <v/>
      </c>
      <c r="D196" s="7" t="str">
        <f>IFERROR(VLOOKUP(C:C,Roteiro!$C$9:$C$1016,1,0),"")</f>
        <v/>
      </c>
      <c r="I196" s="5" t="str">
        <f>Roteiro!B203</f>
        <v>195</v>
      </c>
      <c r="J196" s="5" t="str">
        <f>Roteiro!F203</f>
        <v/>
      </c>
      <c r="K196" s="7" t="str">
        <f t="shared" si="2"/>
        <v/>
      </c>
      <c r="M196" s="9">
        <v>48.75</v>
      </c>
    </row>
    <row r="197">
      <c r="A197" s="6" t="str">
        <f>'Cenários'!B1204</f>
        <v/>
      </c>
      <c r="B197" s="6" t="str">
        <f>'Cenários'!C1204</f>
        <v/>
      </c>
      <c r="C197" s="7" t="str">
        <f t="shared" si="1"/>
        <v/>
      </c>
      <c r="D197" s="7" t="str">
        <f>IFERROR(VLOOKUP(C:C,Roteiro!$C$9:$C$1016,1,0),"")</f>
        <v/>
      </c>
      <c r="I197" s="5" t="str">
        <f>Roteiro!B204</f>
        <v>196</v>
      </c>
      <c r="J197" s="5" t="str">
        <f>Roteiro!F204</f>
        <v/>
      </c>
      <c r="K197" s="7" t="str">
        <f t="shared" si="2"/>
        <v/>
      </c>
      <c r="M197" s="9">
        <v>49.0</v>
      </c>
    </row>
    <row r="198">
      <c r="A198" s="6" t="str">
        <f>'Cenários'!B1205</f>
        <v/>
      </c>
      <c r="B198" s="6" t="str">
        <f>'Cenários'!C1205</f>
        <v/>
      </c>
      <c r="C198" s="7" t="str">
        <f t="shared" si="1"/>
        <v/>
      </c>
      <c r="D198" s="7" t="str">
        <f>IFERROR(VLOOKUP(C:C,Roteiro!$C$9:$C$1016,1,0),"")</f>
        <v/>
      </c>
      <c r="I198" s="5" t="str">
        <f>Roteiro!B205</f>
        <v>197</v>
      </c>
      <c r="J198" s="5" t="str">
        <f>Roteiro!F205</f>
        <v/>
      </c>
      <c r="K198" s="7" t="str">
        <f t="shared" si="2"/>
        <v/>
      </c>
      <c r="M198" s="9">
        <v>49.25</v>
      </c>
    </row>
    <row r="199">
      <c r="A199" s="6" t="str">
        <f>'Cenários'!B1206</f>
        <v/>
      </c>
      <c r="B199" s="6" t="str">
        <f>'Cenários'!C1206</f>
        <v/>
      </c>
      <c r="C199" s="7" t="str">
        <f t="shared" si="1"/>
        <v/>
      </c>
      <c r="D199" s="7" t="str">
        <f>IFERROR(VLOOKUP(C:C,Roteiro!$C$9:$C$1016,1,0),"")</f>
        <v/>
      </c>
      <c r="I199" s="5" t="str">
        <f>Roteiro!B206</f>
        <v>198</v>
      </c>
      <c r="J199" s="5" t="str">
        <f>Roteiro!F206</f>
        <v/>
      </c>
      <c r="K199" s="7" t="str">
        <f t="shared" si="2"/>
        <v/>
      </c>
      <c r="M199" s="9">
        <v>49.5</v>
      </c>
    </row>
    <row r="200">
      <c r="A200" s="6" t="str">
        <f>'Cenários'!B1207</f>
        <v/>
      </c>
      <c r="B200" s="6" t="str">
        <f>'Cenários'!C1207</f>
        <v/>
      </c>
      <c r="C200" s="7" t="str">
        <f t="shared" si="1"/>
        <v/>
      </c>
      <c r="D200" s="7" t="str">
        <f>IFERROR(VLOOKUP(C:C,Roteiro!$C$9:$C$1016,1,0),"")</f>
        <v/>
      </c>
      <c r="I200" s="5" t="str">
        <f>Roteiro!B207</f>
        <v>199</v>
      </c>
      <c r="J200" s="5" t="str">
        <f>Roteiro!F207</f>
        <v/>
      </c>
      <c r="K200" s="7" t="str">
        <f t="shared" si="2"/>
        <v/>
      </c>
      <c r="M200" s="9">
        <v>49.75</v>
      </c>
    </row>
    <row r="201">
      <c r="A201" s="6" t="str">
        <f>'Cenários'!B1208</f>
        <v/>
      </c>
      <c r="B201" s="6" t="str">
        <f>'Cenários'!C1208</f>
        <v/>
      </c>
      <c r="C201" s="7" t="str">
        <f t="shared" si="1"/>
        <v/>
      </c>
      <c r="D201" s="7" t="str">
        <f>IFERROR(VLOOKUP(C:C,Roteiro!$C$9:$C$1016,1,0),"")</f>
        <v/>
      </c>
      <c r="I201" s="5" t="str">
        <f>Roteiro!B208</f>
        <v>200</v>
      </c>
      <c r="J201" s="5" t="str">
        <f>Roteiro!F208</f>
        <v/>
      </c>
      <c r="K201" s="7" t="str">
        <f t="shared" si="2"/>
        <v/>
      </c>
      <c r="M201" s="9">
        <v>50.0</v>
      </c>
    </row>
    <row r="202">
      <c r="A202" s="6" t="str">
        <f>'Cenários'!B1209</f>
        <v/>
      </c>
      <c r="B202" s="6" t="str">
        <f>'Cenários'!C1209</f>
        <v/>
      </c>
      <c r="C202" s="7" t="str">
        <f t="shared" si="1"/>
        <v/>
      </c>
      <c r="D202" s="7" t="str">
        <f>IFERROR(VLOOKUP(C:C,Roteiro!$C$9:$C$1016,1,0),"")</f>
        <v/>
      </c>
      <c r="I202" s="5" t="str">
        <f>Roteiro!B209</f>
        <v>201</v>
      </c>
      <c r="J202" s="5" t="str">
        <f>Roteiro!F209</f>
        <v/>
      </c>
      <c r="K202" s="7" t="str">
        <f t="shared" si="2"/>
        <v/>
      </c>
      <c r="M202" s="9">
        <v>50.25</v>
      </c>
    </row>
    <row r="203">
      <c r="A203" s="6" t="str">
        <f>'Cenários'!B1210</f>
        <v/>
      </c>
      <c r="B203" s="6" t="str">
        <f>'Cenários'!C1210</f>
        <v/>
      </c>
      <c r="C203" s="7" t="str">
        <f t="shared" si="1"/>
        <v/>
      </c>
      <c r="D203" s="7" t="str">
        <f>IFERROR(VLOOKUP(C:C,Roteiro!$C$9:$C$1016,1,0),"")</f>
        <v/>
      </c>
      <c r="I203" s="5" t="str">
        <f>Roteiro!B210</f>
        <v>202</v>
      </c>
      <c r="J203" s="5" t="str">
        <f>Roteiro!F210</f>
        <v/>
      </c>
      <c r="K203" s="7" t="str">
        <f t="shared" si="2"/>
        <v/>
      </c>
      <c r="M203" s="9">
        <v>50.5</v>
      </c>
    </row>
    <row r="204">
      <c r="A204" s="6" t="str">
        <f>'Cenários'!B1211</f>
        <v/>
      </c>
      <c r="B204" s="6" t="str">
        <f>'Cenários'!C1211</f>
        <v/>
      </c>
      <c r="C204" s="7" t="str">
        <f t="shared" si="1"/>
        <v/>
      </c>
      <c r="D204" s="7" t="str">
        <f>IFERROR(VLOOKUP(C:C,Roteiro!$C$9:$C$1016,1,0),"")</f>
        <v/>
      </c>
      <c r="I204" s="5" t="str">
        <f>Roteiro!B211</f>
        <v>203</v>
      </c>
      <c r="J204" s="5" t="str">
        <f>Roteiro!F211</f>
        <v/>
      </c>
      <c r="K204" s="7" t="str">
        <f t="shared" si="2"/>
        <v/>
      </c>
      <c r="M204" s="9">
        <v>50.75</v>
      </c>
    </row>
    <row r="205">
      <c r="A205" s="6" t="str">
        <f>'Cenários'!B1212</f>
        <v/>
      </c>
      <c r="B205" s="6" t="str">
        <f>'Cenários'!C1212</f>
        <v/>
      </c>
      <c r="C205" s="7" t="str">
        <f t="shared" si="1"/>
        <v/>
      </c>
      <c r="D205" s="7" t="str">
        <f>IFERROR(VLOOKUP(C:C,Roteiro!$C$9:$C$1016,1,0),"")</f>
        <v/>
      </c>
      <c r="I205" s="5" t="str">
        <f>Roteiro!B212</f>
        <v>204</v>
      </c>
      <c r="J205" s="5" t="str">
        <f>Roteiro!F212</f>
        <v/>
      </c>
      <c r="K205" s="7" t="str">
        <f t="shared" si="2"/>
        <v/>
      </c>
      <c r="M205" s="9">
        <v>51.0</v>
      </c>
    </row>
    <row r="206">
      <c r="A206" s="6" t="str">
        <f>'Cenários'!B1213</f>
        <v/>
      </c>
      <c r="B206" s="6" t="str">
        <f>'Cenários'!C1213</f>
        <v/>
      </c>
      <c r="C206" s="7" t="str">
        <f t="shared" si="1"/>
        <v/>
      </c>
      <c r="D206" s="7" t="str">
        <f>IFERROR(VLOOKUP(C:C,Roteiro!$C$9:$C$1016,1,0),"")</f>
        <v/>
      </c>
      <c r="I206" s="5" t="str">
        <f>Roteiro!B213</f>
        <v>205</v>
      </c>
      <c r="J206" s="5" t="str">
        <f>Roteiro!F213</f>
        <v/>
      </c>
      <c r="K206" s="7" t="str">
        <f t="shared" si="2"/>
        <v/>
      </c>
      <c r="M206" s="9">
        <v>51.25</v>
      </c>
    </row>
    <row r="207">
      <c r="A207" s="6" t="str">
        <f>'Cenários'!B1214</f>
        <v/>
      </c>
      <c r="B207" s="6" t="str">
        <f>'Cenários'!C1214</f>
        <v/>
      </c>
      <c r="C207" s="7" t="str">
        <f t="shared" si="1"/>
        <v/>
      </c>
      <c r="D207" s="7" t="str">
        <f>IFERROR(VLOOKUP(C:C,Roteiro!$C$9:$C$1016,1,0),"")</f>
        <v/>
      </c>
      <c r="I207" s="5" t="str">
        <f>Roteiro!B214</f>
        <v>206</v>
      </c>
      <c r="J207" s="5" t="str">
        <f>Roteiro!F214</f>
        <v/>
      </c>
      <c r="K207" s="7" t="str">
        <f t="shared" si="2"/>
        <v/>
      </c>
      <c r="M207" s="9">
        <v>51.5</v>
      </c>
    </row>
    <row r="208">
      <c r="A208" s="6" t="str">
        <f>'Cenários'!B1215</f>
        <v/>
      </c>
      <c r="B208" s="6" t="str">
        <f>'Cenários'!C1215</f>
        <v/>
      </c>
      <c r="C208" s="7" t="str">
        <f t="shared" si="1"/>
        <v/>
      </c>
      <c r="D208" s="7" t="str">
        <f>IFERROR(VLOOKUP(C:C,Roteiro!$C$9:$C$1016,1,0),"")</f>
        <v/>
      </c>
      <c r="I208" s="5" t="str">
        <f>Roteiro!B215</f>
        <v>207</v>
      </c>
      <c r="J208" s="5" t="str">
        <f>Roteiro!F215</f>
        <v/>
      </c>
      <c r="K208" s="7" t="str">
        <f t="shared" si="2"/>
        <v/>
      </c>
      <c r="M208" s="9">
        <v>51.75</v>
      </c>
    </row>
    <row r="209">
      <c r="A209" s="6" t="str">
        <f>'Cenários'!B1216</f>
        <v/>
      </c>
      <c r="B209" s="6" t="str">
        <f>'Cenários'!C1216</f>
        <v/>
      </c>
      <c r="C209" s="7" t="str">
        <f t="shared" si="1"/>
        <v/>
      </c>
      <c r="D209" s="7" t="str">
        <f>IFERROR(VLOOKUP(C:C,Roteiro!$C$9:$C$1016,1,0),"")</f>
        <v/>
      </c>
      <c r="I209" s="5" t="str">
        <f>Roteiro!B216</f>
        <v>208</v>
      </c>
      <c r="J209" s="5" t="str">
        <f>Roteiro!F216</f>
        <v/>
      </c>
      <c r="K209" s="7" t="str">
        <f t="shared" si="2"/>
        <v/>
      </c>
      <c r="M209" s="9">
        <v>52.0</v>
      </c>
    </row>
    <row r="210">
      <c r="A210" s="6" t="str">
        <f>'Cenários'!B1217</f>
        <v/>
      </c>
      <c r="B210" s="6" t="str">
        <f>'Cenários'!C1217</f>
        <v/>
      </c>
      <c r="C210" s="7" t="str">
        <f t="shared" si="1"/>
        <v/>
      </c>
      <c r="D210" s="7" t="str">
        <f>IFERROR(VLOOKUP(C:C,Roteiro!$C$9:$C$1016,1,0),"")</f>
        <v/>
      </c>
      <c r="I210" s="5" t="str">
        <f>Roteiro!B217</f>
        <v>209</v>
      </c>
      <c r="J210" s="5" t="str">
        <f>Roteiro!F217</f>
        <v/>
      </c>
      <c r="K210" s="7" t="str">
        <f t="shared" si="2"/>
        <v/>
      </c>
      <c r="M210" s="9">
        <v>52.25</v>
      </c>
    </row>
    <row r="211">
      <c r="A211" s="6" t="str">
        <f>'Cenários'!B1218</f>
        <v/>
      </c>
      <c r="B211" s="6" t="str">
        <f>'Cenários'!C1218</f>
        <v/>
      </c>
      <c r="C211" s="7" t="str">
        <f t="shared" si="1"/>
        <v/>
      </c>
      <c r="D211" s="7" t="str">
        <f>IFERROR(VLOOKUP(C:C,Roteiro!$C$9:$C$1016,1,0),"")</f>
        <v/>
      </c>
      <c r="I211" s="5" t="str">
        <f>Roteiro!B218</f>
        <v>210</v>
      </c>
      <c r="J211" s="5" t="str">
        <f>Roteiro!F218</f>
        <v/>
      </c>
      <c r="K211" s="7" t="str">
        <f t="shared" si="2"/>
        <v/>
      </c>
      <c r="M211" s="9">
        <v>52.5</v>
      </c>
    </row>
    <row r="212">
      <c r="A212" s="6" t="str">
        <f>'Cenários'!B1219</f>
        <v/>
      </c>
      <c r="B212" s="6" t="str">
        <f>'Cenários'!C1219</f>
        <v/>
      </c>
      <c r="C212" s="7" t="str">
        <f t="shared" si="1"/>
        <v/>
      </c>
      <c r="D212" s="7" t="str">
        <f>IFERROR(VLOOKUP(C:C,Roteiro!$C$9:$C$1016,1,0),"")</f>
        <v/>
      </c>
      <c r="I212" s="5" t="str">
        <f>Roteiro!B219</f>
        <v>211</v>
      </c>
      <c r="J212" s="5" t="str">
        <f>Roteiro!F219</f>
        <v/>
      </c>
      <c r="K212" s="7" t="str">
        <f t="shared" si="2"/>
        <v/>
      </c>
      <c r="M212" s="9">
        <v>52.75</v>
      </c>
    </row>
    <row r="213">
      <c r="A213" s="6" t="str">
        <f>'Cenários'!B1220</f>
        <v/>
      </c>
      <c r="B213" s="6" t="str">
        <f>'Cenários'!C1220</f>
        <v/>
      </c>
      <c r="C213" s="7" t="str">
        <f t="shared" si="1"/>
        <v/>
      </c>
      <c r="D213" s="7" t="str">
        <f>IFERROR(VLOOKUP(C:C,Roteiro!$C$9:$C$1016,1,0),"")</f>
        <v/>
      </c>
      <c r="I213" s="5" t="str">
        <f>Roteiro!B220</f>
        <v>212</v>
      </c>
      <c r="J213" s="5" t="str">
        <f>Roteiro!F220</f>
        <v/>
      </c>
      <c r="K213" s="7" t="str">
        <f t="shared" si="2"/>
        <v/>
      </c>
      <c r="M213" s="9">
        <v>53.0</v>
      </c>
    </row>
    <row r="214">
      <c r="A214" s="6" t="str">
        <f>'Cenários'!B1221</f>
        <v/>
      </c>
      <c r="B214" s="6" t="str">
        <f>'Cenários'!C1221</f>
        <v/>
      </c>
      <c r="C214" s="7" t="str">
        <f t="shared" si="1"/>
        <v/>
      </c>
      <c r="D214" s="7" t="str">
        <f>IFERROR(VLOOKUP(C:C,Roteiro!$C$9:$C$1016,1,0),"")</f>
        <v/>
      </c>
      <c r="I214" s="5" t="str">
        <f>Roteiro!B221</f>
        <v>213</v>
      </c>
      <c r="J214" s="5" t="str">
        <f>Roteiro!F221</f>
        <v/>
      </c>
      <c r="K214" s="7" t="str">
        <f t="shared" si="2"/>
        <v/>
      </c>
      <c r="M214" s="9">
        <v>53.25</v>
      </c>
    </row>
    <row r="215">
      <c r="A215" s="6" t="str">
        <f>'Cenários'!B1222</f>
        <v/>
      </c>
      <c r="B215" s="6" t="str">
        <f>'Cenários'!C1222</f>
        <v/>
      </c>
      <c r="C215" s="7" t="str">
        <f t="shared" si="1"/>
        <v/>
      </c>
      <c r="D215" s="7" t="str">
        <f>IFERROR(VLOOKUP(C:C,Roteiro!$C$9:$C$1016,1,0),"")</f>
        <v/>
      </c>
      <c r="I215" s="5" t="str">
        <f>Roteiro!B222</f>
        <v>214</v>
      </c>
      <c r="J215" s="5" t="str">
        <f>Roteiro!F222</f>
        <v/>
      </c>
      <c r="K215" s="7" t="str">
        <f t="shared" si="2"/>
        <v/>
      </c>
      <c r="M215" s="9">
        <v>53.5</v>
      </c>
    </row>
    <row r="216">
      <c r="A216" s="6" t="str">
        <f>'Cenários'!B1223</f>
        <v/>
      </c>
      <c r="B216" s="6" t="str">
        <f>'Cenários'!C1223</f>
        <v/>
      </c>
      <c r="C216" s="7" t="str">
        <f t="shared" si="1"/>
        <v/>
      </c>
      <c r="D216" s="7" t="str">
        <f>IFERROR(VLOOKUP(C:C,Roteiro!$C$9:$C$1016,1,0),"")</f>
        <v/>
      </c>
      <c r="I216" s="5" t="str">
        <f>Roteiro!B223</f>
        <v>215</v>
      </c>
      <c r="J216" s="5" t="str">
        <f>Roteiro!F223</f>
        <v/>
      </c>
      <c r="K216" s="7" t="str">
        <f t="shared" si="2"/>
        <v/>
      </c>
      <c r="M216" s="9">
        <v>53.75</v>
      </c>
    </row>
    <row r="217">
      <c r="A217" s="6" t="str">
        <f>'Cenários'!B1224</f>
        <v/>
      </c>
      <c r="B217" s="6" t="str">
        <f>'Cenários'!C1224</f>
        <v/>
      </c>
      <c r="C217" s="7" t="str">
        <f t="shared" si="1"/>
        <v/>
      </c>
      <c r="D217" s="7" t="str">
        <f>IFERROR(VLOOKUP(C:C,Roteiro!$C$9:$C$1016,1,0),"")</f>
        <v/>
      </c>
      <c r="I217" s="5" t="str">
        <f>Roteiro!B224</f>
        <v>216</v>
      </c>
      <c r="J217" s="5" t="str">
        <f>Roteiro!F224</f>
        <v/>
      </c>
      <c r="K217" s="7" t="str">
        <f t="shared" si="2"/>
        <v/>
      </c>
      <c r="M217" s="9">
        <v>54.0</v>
      </c>
    </row>
    <row r="218">
      <c r="A218" s="6" t="str">
        <f>'Cenários'!B1225</f>
        <v/>
      </c>
      <c r="B218" s="6" t="str">
        <f>'Cenários'!C1225</f>
        <v/>
      </c>
      <c r="C218" s="7" t="str">
        <f t="shared" si="1"/>
        <v/>
      </c>
      <c r="D218" s="7" t="str">
        <f>IFERROR(VLOOKUP(C:C,Roteiro!$C$9:$C$1016,1,0),"")</f>
        <v/>
      </c>
      <c r="I218" s="5" t="str">
        <f>Roteiro!B225</f>
        <v>217</v>
      </c>
      <c r="J218" s="5" t="str">
        <f>Roteiro!F225</f>
        <v/>
      </c>
      <c r="K218" s="7" t="str">
        <f t="shared" si="2"/>
        <v/>
      </c>
      <c r="M218" s="9">
        <v>54.25</v>
      </c>
    </row>
    <row r="219">
      <c r="A219" s="6" t="str">
        <f>'Cenários'!B1226</f>
        <v/>
      </c>
      <c r="B219" s="6" t="str">
        <f>'Cenários'!C1226</f>
        <v/>
      </c>
      <c r="C219" s="7" t="str">
        <f t="shared" si="1"/>
        <v/>
      </c>
      <c r="D219" s="7" t="str">
        <f>IFERROR(VLOOKUP(C:C,Roteiro!$C$9:$C$1016,1,0),"")</f>
        <v/>
      </c>
      <c r="I219" s="5" t="str">
        <f>Roteiro!B226</f>
        <v>218</v>
      </c>
      <c r="J219" s="5" t="str">
        <f>Roteiro!F226</f>
        <v/>
      </c>
      <c r="K219" s="7" t="str">
        <f t="shared" si="2"/>
        <v/>
      </c>
      <c r="M219" s="9">
        <v>54.5</v>
      </c>
    </row>
    <row r="220">
      <c r="A220" s="6" t="str">
        <f>'Cenários'!B1227</f>
        <v/>
      </c>
      <c r="B220" s="6" t="str">
        <f>'Cenários'!C1227</f>
        <v/>
      </c>
      <c r="C220" s="7" t="str">
        <f t="shared" si="1"/>
        <v/>
      </c>
      <c r="D220" s="7" t="str">
        <f>IFERROR(VLOOKUP(C:C,Roteiro!$C$9:$C$1016,1,0),"")</f>
        <v/>
      </c>
      <c r="I220" s="5" t="str">
        <f>Roteiro!B227</f>
        <v>219</v>
      </c>
      <c r="J220" s="5" t="str">
        <f>Roteiro!F227</f>
        <v/>
      </c>
      <c r="K220" s="7" t="str">
        <f t="shared" si="2"/>
        <v/>
      </c>
      <c r="M220" s="9">
        <v>54.75</v>
      </c>
    </row>
    <row r="221">
      <c r="A221" s="6" t="str">
        <f>'Cenários'!B1228</f>
        <v/>
      </c>
      <c r="B221" s="6" t="str">
        <f>'Cenários'!C1228</f>
        <v/>
      </c>
      <c r="C221" s="7" t="str">
        <f t="shared" si="1"/>
        <v/>
      </c>
      <c r="D221" s="7" t="str">
        <f>IFERROR(VLOOKUP(C:C,Roteiro!$C$9:$C$1016,1,0),"")</f>
        <v/>
      </c>
      <c r="I221" s="5" t="str">
        <f>Roteiro!B228</f>
        <v>220</v>
      </c>
      <c r="J221" s="5" t="str">
        <f>Roteiro!F228</f>
        <v/>
      </c>
      <c r="K221" s="7" t="str">
        <f t="shared" si="2"/>
        <v/>
      </c>
      <c r="M221" s="9">
        <v>55.0</v>
      </c>
    </row>
    <row r="222">
      <c r="A222" s="6" t="str">
        <f>'Cenários'!B1229</f>
        <v/>
      </c>
      <c r="B222" s="6" t="str">
        <f>'Cenários'!C1229</f>
        <v/>
      </c>
      <c r="C222" s="7" t="str">
        <f t="shared" si="1"/>
        <v/>
      </c>
      <c r="D222" s="7" t="str">
        <f>IFERROR(VLOOKUP(C:C,Roteiro!$C$9:$C$1016,1,0),"")</f>
        <v/>
      </c>
      <c r="I222" s="5" t="str">
        <f>Roteiro!B229</f>
        <v>221</v>
      </c>
      <c r="J222" s="5" t="str">
        <f>Roteiro!F229</f>
        <v/>
      </c>
      <c r="K222" s="7" t="str">
        <f t="shared" si="2"/>
        <v/>
      </c>
      <c r="M222" s="9">
        <v>55.25</v>
      </c>
    </row>
    <row r="223">
      <c r="A223" s="6" t="str">
        <f>'Cenários'!B1230</f>
        <v/>
      </c>
      <c r="B223" s="6" t="str">
        <f>'Cenários'!C1230</f>
        <v/>
      </c>
      <c r="C223" s="7" t="str">
        <f t="shared" si="1"/>
        <v/>
      </c>
      <c r="D223" s="7" t="str">
        <f>IFERROR(VLOOKUP(C:C,Roteiro!$C$9:$C$1016,1,0),"")</f>
        <v/>
      </c>
      <c r="I223" s="5" t="str">
        <f>Roteiro!B230</f>
        <v>222</v>
      </c>
      <c r="J223" s="5" t="str">
        <f>Roteiro!F230</f>
        <v/>
      </c>
      <c r="K223" s="7" t="str">
        <f t="shared" si="2"/>
        <v/>
      </c>
      <c r="M223" s="9">
        <v>55.5</v>
      </c>
    </row>
    <row r="224">
      <c r="A224" s="6" t="str">
        <f>'Cenários'!B1231</f>
        <v/>
      </c>
      <c r="B224" s="6" t="str">
        <f>'Cenários'!C1231</f>
        <v/>
      </c>
      <c r="C224" s="7" t="str">
        <f t="shared" si="1"/>
        <v/>
      </c>
      <c r="D224" s="7" t="str">
        <f>IFERROR(VLOOKUP(C:C,Roteiro!$C$9:$C$1016,1,0),"")</f>
        <v/>
      </c>
      <c r="I224" s="5" t="str">
        <f>Roteiro!B231</f>
        <v>223</v>
      </c>
      <c r="J224" s="5" t="str">
        <f>Roteiro!F231</f>
        <v/>
      </c>
      <c r="K224" s="7" t="str">
        <f t="shared" si="2"/>
        <v/>
      </c>
      <c r="M224" s="9">
        <v>55.75</v>
      </c>
    </row>
    <row r="225">
      <c r="A225" s="6" t="str">
        <f>'Cenários'!B1232</f>
        <v/>
      </c>
      <c r="B225" s="6" t="str">
        <f>'Cenários'!C1232</f>
        <v/>
      </c>
      <c r="C225" s="7" t="str">
        <f t="shared" si="1"/>
        <v/>
      </c>
      <c r="D225" s="7" t="str">
        <f>IFERROR(VLOOKUP(C:C,Roteiro!$C$9:$C$1016,1,0),"")</f>
        <v/>
      </c>
      <c r="I225" s="5" t="str">
        <f>Roteiro!B232</f>
        <v>224</v>
      </c>
      <c r="J225" s="5" t="str">
        <f>Roteiro!F232</f>
        <v/>
      </c>
      <c r="K225" s="7" t="str">
        <f t="shared" si="2"/>
        <v/>
      </c>
      <c r="M225" s="9">
        <v>56.0</v>
      </c>
    </row>
    <row r="226">
      <c r="A226" s="6" t="str">
        <f>'Cenários'!B1233</f>
        <v/>
      </c>
      <c r="B226" s="6" t="str">
        <f>'Cenários'!C1233</f>
        <v/>
      </c>
      <c r="C226" s="7" t="str">
        <f t="shared" si="1"/>
        <v/>
      </c>
      <c r="D226" s="7" t="str">
        <f>IFERROR(VLOOKUP(C:C,Roteiro!$C$9:$C$1016,1,0),"")</f>
        <v/>
      </c>
      <c r="I226" s="5" t="str">
        <f>Roteiro!B233</f>
        <v>225</v>
      </c>
      <c r="J226" s="5" t="str">
        <f>Roteiro!F233</f>
        <v/>
      </c>
      <c r="K226" s="7" t="str">
        <f t="shared" si="2"/>
        <v/>
      </c>
      <c r="M226" s="9">
        <v>56.25</v>
      </c>
    </row>
    <row r="227">
      <c r="A227" s="6" t="str">
        <f>'Cenários'!B1234</f>
        <v/>
      </c>
      <c r="B227" s="6" t="str">
        <f>'Cenários'!C1234</f>
        <v/>
      </c>
      <c r="C227" s="7" t="str">
        <f t="shared" si="1"/>
        <v/>
      </c>
      <c r="D227" s="7" t="str">
        <f>IFERROR(VLOOKUP(C:C,Roteiro!$C$9:$C$1016,1,0),"")</f>
        <v/>
      </c>
      <c r="I227" s="5" t="str">
        <f>Roteiro!B234</f>
        <v>226</v>
      </c>
      <c r="J227" s="5" t="str">
        <f>Roteiro!F234</f>
        <v/>
      </c>
      <c r="K227" s="7" t="str">
        <f t="shared" si="2"/>
        <v/>
      </c>
      <c r="M227" s="9">
        <v>56.5</v>
      </c>
    </row>
    <row r="228">
      <c r="A228" s="6" t="str">
        <f>'Cenários'!B1235</f>
        <v/>
      </c>
      <c r="B228" s="6" t="str">
        <f>'Cenários'!C1235</f>
        <v/>
      </c>
      <c r="C228" s="7" t="str">
        <f t="shared" si="1"/>
        <v/>
      </c>
      <c r="D228" s="7" t="str">
        <f>IFERROR(VLOOKUP(C:C,Roteiro!$C$9:$C$1016,1,0),"")</f>
        <v/>
      </c>
      <c r="I228" s="5" t="str">
        <f>Roteiro!B235</f>
        <v>227</v>
      </c>
      <c r="J228" s="5" t="str">
        <f>Roteiro!F235</f>
        <v/>
      </c>
      <c r="K228" s="7" t="str">
        <f t="shared" si="2"/>
        <v/>
      </c>
      <c r="M228" s="9">
        <v>56.75</v>
      </c>
    </row>
    <row r="229">
      <c r="A229" s="6" t="str">
        <f>'Cenários'!B1236</f>
        <v/>
      </c>
      <c r="B229" s="6" t="str">
        <f>'Cenários'!C1236</f>
        <v/>
      </c>
      <c r="C229" s="7" t="str">
        <f t="shared" si="1"/>
        <v/>
      </c>
      <c r="D229" s="7" t="str">
        <f>IFERROR(VLOOKUP(C:C,Roteiro!$C$9:$C$1016,1,0),"")</f>
        <v/>
      </c>
      <c r="I229" s="5" t="str">
        <f>Roteiro!B236</f>
        <v>228</v>
      </c>
      <c r="J229" s="5" t="str">
        <f>Roteiro!F236</f>
        <v/>
      </c>
      <c r="K229" s="7" t="str">
        <f t="shared" si="2"/>
        <v/>
      </c>
      <c r="M229" s="9">
        <v>57.0</v>
      </c>
    </row>
    <row r="230">
      <c r="A230" s="6" t="str">
        <f>'Cenários'!B1237</f>
        <v/>
      </c>
      <c r="B230" s="6" t="str">
        <f>'Cenários'!C1237</f>
        <v/>
      </c>
      <c r="C230" s="7" t="str">
        <f t="shared" si="1"/>
        <v/>
      </c>
      <c r="D230" s="7" t="str">
        <f>IFERROR(VLOOKUP(C:C,Roteiro!$C$9:$C$1016,1,0),"")</f>
        <v/>
      </c>
      <c r="I230" s="5" t="str">
        <f>Roteiro!B237</f>
        <v>229</v>
      </c>
      <c r="J230" s="5" t="str">
        <f>Roteiro!F237</f>
        <v/>
      </c>
      <c r="K230" s="7" t="str">
        <f t="shared" si="2"/>
        <v/>
      </c>
      <c r="M230" s="9">
        <v>57.25</v>
      </c>
    </row>
    <row r="231">
      <c r="A231" s="6" t="str">
        <f>'Cenários'!B1238</f>
        <v/>
      </c>
      <c r="B231" s="6" t="str">
        <f>'Cenários'!C1238</f>
        <v/>
      </c>
      <c r="C231" s="7" t="str">
        <f t="shared" si="1"/>
        <v/>
      </c>
      <c r="D231" s="7" t="str">
        <f>IFERROR(VLOOKUP(C:C,Roteiro!$C$9:$C$1016,1,0),"")</f>
        <v/>
      </c>
      <c r="I231" s="5" t="str">
        <f>Roteiro!B238</f>
        <v>230</v>
      </c>
      <c r="J231" s="5" t="str">
        <f>Roteiro!F238</f>
        <v/>
      </c>
      <c r="K231" s="7" t="str">
        <f t="shared" si="2"/>
        <v/>
      </c>
      <c r="M231" s="9">
        <v>57.5</v>
      </c>
    </row>
    <row r="232">
      <c r="A232" s="6" t="str">
        <f>'Cenários'!B1239</f>
        <v/>
      </c>
      <c r="B232" s="6" t="str">
        <f>'Cenários'!C1239</f>
        <v/>
      </c>
      <c r="C232" s="7" t="str">
        <f t="shared" si="1"/>
        <v/>
      </c>
      <c r="D232" s="7" t="str">
        <f>IFERROR(VLOOKUP(C:C,Roteiro!$C$9:$C$1016,1,0),"")</f>
        <v/>
      </c>
      <c r="I232" s="5" t="str">
        <f>Roteiro!B239</f>
        <v>231</v>
      </c>
      <c r="J232" s="5" t="str">
        <f>Roteiro!F239</f>
        <v/>
      </c>
      <c r="K232" s="7" t="str">
        <f t="shared" si="2"/>
        <v/>
      </c>
      <c r="M232" s="9">
        <v>57.75</v>
      </c>
    </row>
    <row r="233">
      <c r="A233" s="6" t="str">
        <f>'Cenários'!B1240</f>
        <v/>
      </c>
      <c r="B233" s="6" t="str">
        <f>'Cenários'!C1240</f>
        <v/>
      </c>
      <c r="C233" s="7" t="str">
        <f t="shared" si="1"/>
        <v/>
      </c>
      <c r="D233" s="7" t="str">
        <f>IFERROR(VLOOKUP(C:C,Roteiro!$C$9:$C$1016,1,0),"")</f>
        <v/>
      </c>
      <c r="I233" s="5" t="str">
        <f>Roteiro!B240</f>
        <v>232</v>
      </c>
      <c r="J233" s="5" t="str">
        <f>Roteiro!F240</f>
        <v/>
      </c>
      <c r="K233" s="7" t="str">
        <f t="shared" si="2"/>
        <v/>
      </c>
      <c r="M233" s="9">
        <v>58.0</v>
      </c>
    </row>
    <row r="234">
      <c r="A234" s="6" t="str">
        <f>'Cenários'!B1241</f>
        <v/>
      </c>
      <c r="B234" s="6" t="str">
        <f>'Cenários'!C1241</f>
        <v/>
      </c>
      <c r="C234" s="7" t="str">
        <f t="shared" si="1"/>
        <v/>
      </c>
      <c r="D234" s="7" t="str">
        <f>IFERROR(VLOOKUP(C:C,Roteiro!$C$9:$C$1016,1,0),"")</f>
        <v/>
      </c>
      <c r="I234" s="5" t="str">
        <f>Roteiro!B241</f>
        <v>233</v>
      </c>
      <c r="J234" s="5" t="str">
        <f>Roteiro!F241</f>
        <v/>
      </c>
      <c r="K234" s="7" t="str">
        <f t="shared" si="2"/>
        <v/>
      </c>
      <c r="M234" s="9">
        <v>58.25</v>
      </c>
    </row>
    <row r="235">
      <c r="A235" s="6" t="str">
        <f>'Cenários'!B1242</f>
        <v/>
      </c>
      <c r="B235" s="6" t="str">
        <f>'Cenários'!C1242</f>
        <v/>
      </c>
      <c r="C235" s="7" t="str">
        <f t="shared" si="1"/>
        <v/>
      </c>
      <c r="D235" s="7" t="str">
        <f>IFERROR(VLOOKUP(C:C,Roteiro!$C$9:$C$1016,1,0),"")</f>
        <v/>
      </c>
      <c r="I235" s="5" t="str">
        <f>Roteiro!B242</f>
        <v>234</v>
      </c>
      <c r="J235" s="5" t="str">
        <f>Roteiro!F242</f>
        <v/>
      </c>
      <c r="K235" s="7" t="str">
        <f t="shared" si="2"/>
        <v/>
      </c>
      <c r="M235" s="9">
        <v>58.5</v>
      </c>
    </row>
    <row r="236">
      <c r="A236" s="6" t="str">
        <f>'Cenários'!B1243</f>
        <v/>
      </c>
      <c r="B236" s="6" t="str">
        <f>'Cenários'!C1243</f>
        <v/>
      </c>
      <c r="C236" s="7" t="str">
        <f t="shared" si="1"/>
        <v/>
      </c>
      <c r="D236" s="7" t="str">
        <f>IFERROR(VLOOKUP(C:C,Roteiro!$C$9:$C$1016,1,0),"")</f>
        <v/>
      </c>
      <c r="I236" s="5" t="str">
        <f>Roteiro!B243</f>
        <v>235</v>
      </c>
      <c r="J236" s="5" t="str">
        <f>Roteiro!F243</f>
        <v/>
      </c>
      <c r="K236" s="7" t="str">
        <f t="shared" si="2"/>
        <v/>
      </c>
      <c r="M236" s="9">
        <v>58.75</v>
      </c>
    </row>
    <row r="237">
      <c r="A237" s="6" t="str">
        <f>'Cenários'!B1244</f>
        <v/>
      </c>
      <c r="B237" s="6" t="str">
        <f>'Cenários'!C1244</f>
        <v/>
      </c>
      <c r="C237" s="7" t="str">
        <f t="shared" si="1"/>
        <v/>
      </c>
      <c r="D237" s="7" t="str">
        <f>IFERROR(VLOOKUP(C:C,Roteiro!$C$9:$C$1016,1,0),"")</f>
        <v/>
      </c>
      <c r="I237" s="5" t="str">
        <f>Roteiro!B244</f>
        <v>236</v>
      </c>
      <c r="J237" s="5" t="str">
        <f>Roteiro!F244</f>
        <v/>
      </c>
      <c r="K237" s="7" t="str">
        <f t="shared" si="2"/>
        <v/>
      </c>
      <c r="M237" s="9">
        <v>59.0</v>
      </c>
    </row>
    <row r="238">
      <c r="A238" s="6" t="str">
        <f>'Cenários'!B1245</f>
        <v/>
      </c>
      <c r="B238" s="6" t="str">
        <f>'Cenários'!C1245</f>
        <v/>
      </c>
      <c r="C238" s="7" t="str">
        <f t="shared" si="1"/>
        <v/>
      </c>
      <c r="D238" s="7" t="str">
        <f>IFERROR(VLOOKUP(C:C,Roteiro!$C$9:$C$1016,1,0),"")</f>
        <v/>
      </c>
      <c r="I238" s="5" t="str">
        <f>Roteiro!B245</f>
        <v>237</v>
      </c>
      <c r="J238" s="5" t="str">
        <f>Roteiro!F245</f>
        <v/>
      </c>
      <c r="K238" s="7" t="str">
        <f t="shared" si="2"/>
        <v/>
      </c>
      <c r="M238" s="9">
        <v>59.25</v>
      </c>
    </row>
    <row r="239">
      <c r="A239" s="6" t="str">
        <f>'Cenários'!B1246</f>
        <v/>
      </c>
      <c r="B239" s="6" t="str">
        <f>'Cenários'!C1246</f>
        <v/>
      </c>
      <c r="C239" s="7" t="str">
        <f t="shared" si="1"/>
        <v/>
      </c>
      <c r="D239" s="7" t="str">
        <f>IFERROR(VLOOKUP(C:C,Roteiro!$C$9:$C$1016,1,0),"")</f>
        <v/>
      </c>
      <c r="I239" s="5" t="str">
        <f>Roteiro!B246</f>
        <v>238</v>
      </c>
      <c r="J239" s="5" t="str">
        <f>Roteiro!F246</f>
        <v/>
      </c>
      <c r="K239" s="7" t="str">
        <f t="shared" si="2"/>
        <v/>
      </c>
      <c r="M239" s="9">
        <v>59.5</v>
      </c>
    </row>
    <row r="240">
      <c r="A240" s="6" t="str">
        <f>'Cenários'!B1247</f>
        <v/>
      </c>
      <c r="B240" s="6" t="str">
        <f>'Cenários'!C1247</f>
        <v/>
      </c>
      <c r="C240" s="7" t="str">
        <f t="shared" si="1"/>
        <v/>
      </c>
      <c r="D240" s="7" t="str">
        <f>IFERROR(VLOOKUP(C:C,Roteiro!$C$9:$C$1016,1,0),"")</f>
        <v/>
      </c>
      <c r="I240" s="5" t="str">
        <f>Roteiro!B247</f>
        <v>239</v>
      </c>
      <c r="J240" s="5" t="str">
        <f>Roteiro!F247</f>
        <v/>
      </c>
      <c r="K240" s="7" t="str">
        <f t="shared" si="2"/>
        <v/>
      </c>
      <c r="M240" s="9">
        <v>59.75</v>
      </c>
    </row>
    <row r="241">
      <c r="A241" s="6" t="str">
        <f>'Cenários'!B1248</f>
        <v/>
      </c>
      <c r="B241" s="6" t="str">
        <f>'Cenários'!C1248</f>
        <v/>
      </c>
      <c r="C241" s="7" t="str">
        <f t="shared" si="1"/>
        <v/>
      </c>
      <c r="D241" s="7" t="str">
        <f>IFERROR(VLOOKUP(C:C,Roteiro!$C$9:$C$1016,1,0),"")</f>
        <v/>
      </c>
      <c r="I241" s="5" t="str">
        <f>Roteiro!B248</f>
        <v>240</v>
      </c>
      <c r="J241" s="5" t="str">
        <f>Roteiro!F248</f>
        <v/>
      </c>
      <c r="K241" s="7" t="str">
        <f t="shared" si="2"/>
        <v/>
      </c>
      <c r="M241" s="9">
        <v>60.0</v>
      </c>
    </row>
    <row r="242">
      <c r="A242" s="6" t="str">
        <f>'Cenários'!B1249</f>
        <v/>
      </c>
      <c r="B242" s="6" t="str">
        <f>'Cenários'!C1249</f>
        <v/>
      </c>
      <c r="C242" s="7" t="str">
        <f t="shared" si="1"/>
        <v/>
      </c>
      <c r="D242" s="7" t="str">
        <f>IFERROR(VLOOKUP(C:C,Roteiro!$C$9:$C$1016,1,0),"")</f>
        <v/>
      </c>
      <c r="I242" s="5" t="str">
        <f>Roteiro!B249</f>
        <v>241</v>
      </c>
      <c r="J242" s="5" t="str">
        <f>Roteiro!F249</f>
        <v/>
      </c>
      <c r="K242" s="7" t="str">
        <f t="shared" si="2"/>
        <v/>
      </c>
      <c r="M242" s="9">
        <v>60.25</v>
      </c>
    </row>
    <row r="243">
      <c r="A243" s="6" t="str">
        <f>'Cenários'!B1250</f>
        <v/>
      </c>
      <c r="B243" s="6" t="str">
        <f>'Cenários'!C1250</f>
        <v/>
      </c>
      <c r="C243" s="7" t="str">
        <f t="shared" si="1"/>
        <v/>
      </c>
      <c r="D243" s="7" t="str">
        <f>IFERROR(VLOOKUP(C:C,Roteiro!$C$9:$C$1016,1,0),"")</f>
        <v/>
      </c>
      <c r="I243" s="5" t="str">
        <f>Roteiro!B250</f>
        <v>242</v>
      </c>
      <c r="J243" s="5" t="str">
        <f>Roteiro!F250</f>
        <v/>
      </c>
      <c r="K243" s="7" t="str">
        <f t="shared" si="2"/>
        <v/>
      </c>
      <c r="M243" s="9">
        <v>60.5</v>
      </c>
    </row>
    <row r="244">
      <c r="A244" s="6" t="str">
        <f>'Cenários'!B1251</f>
        <v/>
      </c>
      <c r="B244" s="6" t="str">
        <f>'Cenários'!C1251</f>
        <v/>
      </c>
      <c r="C244" s="7" t="str">
        <f t="shared" si="1"/>
        <v/>
      </c>
      <c r="D244" s="7" t="str">
        <f>IFERROR(VLOOKUP(C:C,Roteiro!$C$9:$C$1016,1,0),"")</f>
        <v/>
      </c>
      <c r="I244" s="5" t="str">
        <f>Roteiro!B251</f>
        <v>243</v>
      </c>
      <c r="J244" s="5" t="str">
        <f>Roteiro!F251</f>
        <v/>
      </c>
      <c r="K244" s="7" t="str">
        <f t="shared" si="2"/>
        <v/>
      </c>
      <c r="M244" s="9">
        <v>60.75</v>
      </c>
    </row>
    <row r="245">
      <c r="A245" s="6" t="str">
        <f>'Cenários'!B1252</f>
        <v/>
      </c>
      <c r="B245" s="6" t="str">
        <f>'Cenários'!C1252</f>
        <v/>
      </c>
      <c r="C245" s="7" t="str">
        <f t="shared" si="1"/>
        <v/>
      </c>
      <c r="D245" s="7" t="str">
        <f>IFERROR(VLOOKUP(C:C,Roteiro!$C$9:$C$1016,1,0),"")</f>
        <v/>
      </c>
      <c r="I245" s="5" t="str">
        <f>Roteiro!B252</f>
        <v>244</v>
      </c>
      <c r="J245" s="5" t="str">
        <f>Roteiro!F252</f>
        <v/>
      </c>
      <c r="K245" s="7" t="str">
        <f t="shared" si="2"/>
        <v/>
      </c>
      <c r="M245" s="9">
        <v>61.0</v>
      </c>
    </row>
    <row r="246">
      <c r="A246" s="6" t="str">
        <f>'Cenários'!B1253</f>
        <v/>
      </c>
      <c r="B246" s="6" t="str">
        <f>'Cenários'!C1253</f>
        <v/>
      </c>
      <c r="C246" s="7" t="str">
        <f t="shared" si="1"/>
        <v/>
      </c>
      <c r="D246" s="7" t="str">
        <f>IFERROR(VLOOKUP(C:C,Roteiro!$C$9:$C$1016,1,0),"")</f>
        <v/>
      </c>
      <c r="I246" s="5" t="str">
        <f>Roteiro!B253</f>
        <v>245</v>
      </c>
      <c r="J246" s="5" t="str">
        <f>Roteiro!F253</f>
        <v/>
      </c>
      <c r="K246" s="7" t="str">
        <f t="shared" si="2"/>
        <v/>
      </c>
      <c r="M246" s="9">
        <v>61.25</v>
      </c>
    </row>
    <row r="247">
      <c r="A247" s="6" t="str">
        <f>'Cenários'!B1254</f>
        <v/>
      </c>
      <c r="B247" s="6" t="str">
        <f>'Cenários'!C1254</f>
        <v/>
      </c>
      <c r="C247" s="7" t="str">
        <f t="shared" si="1"/>
        <v/>
      </c>
      <c r="D247" s="7" t="str">
        <f>IFERROR(VLOOKUP(C:C,Roteiro!$C$9:$C$1016,1,0),"")</f>
        <v/>
      </c>
      <c r="I247" s="5" t="str">
        <f>Roteiro!B254</f>
        <v>246</v>
      </c>
      <c r="J247" s="5" t="str">
        <f>Roteiro!F254</f>
        <v/>
      </c>
      <c r="K247" s="7" t="str">
        <f t="shared" si="2"/>
        <v/>
      </c>
      <c r="M247" s="9">
        <v>61.5</v>
      </c>
    </row>
    <row r="248">
      <c r="A248" s="6" t="str">
        <f>'Cenários'!B1255</f>
        <v/>
      </c>
      <c r="B248" s="6" t="str">
        <f>'Cenários'!C1255</f>
        <v/>
      </c>
      <c r="C248" s="7" t="str">
        <f t="shared" si="1"/>
        <v/>
      </c>
      <c r="D248" s="7" t="str">
        <f>IFERROR(VLOOKUP(C:C,Roteiro!$C$9:$C$1016,1,0),"")</f>
        <v/>
      </c>
      <c r="I248" s="5" t="str">
        <f>Roteiro!B255</f>
        <v>247</v>
      </c>
      <c r="J248" s="5" t="str">
        <f>Roteiro!F255</f>
        <v/>
      </c>
      <c r="K248" s="7" t="str">
        <f t="shared" si="2"/>
        <v/>
      </c>
      <c r="M248" s="9">
        <v>61.75</v>
      </c>
    </row>
    <row r="249">
      <c r="A249" s="6" t="str">
        <f>'Cenários'!B1256</f>
        <v/>
      </c>
      <c r="B249" s="6" t="str">
        <f>'Cenários'!C1256</f>
        <v/>
      </c>
      <c r="C249" s="7" t="str">
        <f t="shared" si="1"/>
        <v/>
      </c>
      <c r="D249" s="7" t="str">
        <f>IFERROR(VLOOKUP(C:C,Roteiro!$C$9:$C$1016,1,0),"")</f>
        <v/>
      </c>
      <c r="I249" s="5" t="str">
        <f>Roteiro!B256</f>
        <v>248</v>
      </c>
      <c r="J249" s="5" t="str">
        <f>Roteiro!F256</f>
        <v/>
      </c>
      <c r="K249" s="7" t="str">
        <f t="shared" si="2"/>
        <v/>
      </c>
      <c r="M249" s="9">
        <v>62.0</v>
      </c>
    </row>
    <row r="250">
      <c r="A250" s="6" t="str">
        <f>'Cenários'!B1257</f>
        <v/>
      </c>
      <c r="B250" s="6" t="str">
        <f>'Cenários'!C1257</f>
        <v/>
      </c>
      <c r="C250" s="7" t="str">
        <f t="shared" si="1"/>
        <v/>
      </c>
      <c r="D250" s="7" t="str">
        <f>IFERROR(VLOOKUP(C:C,Roteiro!$C$9:$C$1016,1,0),"")</f>
        <v/>
      </c>
      <c r="I250" s="5" t="str">
        <f>Roteiro!B257</f>
        <v>249</v>
      </c>
      <c r="J250" s="5" t="str">
        <f>Roteiro!F257</f>
        <v/>
      </c>
      <c r="K250" s="7" t="str">
        <f t="shared" si="2"/>
        <v/>
      </c>
      <c r="M250" s="9">
        <v>62.25</v>
      </c>
    </row>
    <row r="251">
      <c r="A251" s="6" t="str">
        <f>'Cenários'!B1258</f>
        <v/>
      </c>
      <c r="B251" s="6" t="str">
        <f>'Cenários'!C1258</f>
        <v/>
      </c>
      <c r="C251" s="7" t="str">
        <f t="shared" si="1"/>
        <v/>
      </c>
      <c r="D251" s="7" t="str">
        <f>IFERROR(VLOOKUP(C:C,Roteiro!$C$9:$C$1016,1,0),"")</f>
        <v/>
      </c>
      <c r="I251" s="5" t="str">
        <f>Roteiro!B258</f>
        <v>250</v>
      </c>
      <c r="J251" s="5" t="str">
        <f>Roteiro!F258</f>
        <v/>
      </c>
      <c r="K251" s="7" t="str">
        <f t="shared" si="2"/>
        <v/>
      </c>
      <c r="M251" s="9">
        <v>62.5</v>
      </c>
    </row>
    <row r="252">
      <c r="A252" s="6" t="str">
        <f>'Cenários'!B1259</f>
        <v/>
      </c>
      <c r="B252" s="6" t="str">
        <f>'Cenários'!C1259</f>
        <v/>
      </c>
      <c r="C252" s="7" t="str">
        <f t="shared" si="1"/>
        <v/>
      </c>
      <c r="D252" s="7" t="str">
        <f>IFERROR(VLOOKUP(C:C,Roteiro!$C$9:$C$1016,1,0),"")</f>
        <v/>
      </c>
      <c r="I252" s="5" t="str">
        <f>Roteiro!B259</f>
        <v>251</v>
      </c>
      <c r="J252" s="5" t="str">
        <f>Roteiro!F259</f>
        <v/>
      </c>
      <c r="K252" s="7" t="str">
        <f t="shared" si="2"/>
        <v/>
      </c>
      <c r="M252" s="9">
        <v>62.75</v>
      </c>
    </row>
    <row r="253">
      <c r="A253" s="6" t="str">
        <f>'Cenários'!B1260</f>
        <v/>
      </c>
      <c r="B253" s="6" t="str">
        <f>'Cenários'!C1260</f>
        <v/>
      </c>
      <c r="C253" s="7" t="str">
        <f t="shared" si="1"/>
        <v/>
      </c>
      <c r="D253" s="7" t="str">
        <f>IFERROR(VLOOKUP(C:C,Roteiro!$C$9:$C$1016,1,0),"")</f>
        <v/>
      </c>
      <c r="I253" s="5" t="str">
        <f>Roteiro!B260</f>
        <v>252</v>
      </c>
      <c r="J253" s="5" t="str">
        <f>Roteiro!F260</f>
        <v/>
      </c>
      <c r="K253" s="7" t="str">
        <f t="shared" si="2"/>
        <v/>
      </c>
      <c r="M253" s="9">
        <v>63.0</v>
      </c>
    </row>
    <row r="254">
      <c r="A254" s="6" t="str">
        <f>'Cenários'!B1261</f>
        <v/>
      </c>
      <c r="B254" s="6" t="str">
        <f>'Cenários'!C1261</f>
        <v/>
      </c>
      <c r="C254" s="7" t="str">
        <f t="shared" si="1"/>
        <v/>
      </c>
      <c r="D254" s="7" t="str">
        <f>IFERROR(VLOOKUP(C:C,Roteiro!$C$9:$C$1016,1,0),"")</f>
        <v/>
      </c>
      <c r="I254" s="5" t="str">
        <f>Roteiro!B261</f>
        <v>253</v>
      </c>
      <c r="J254" s="5" t="str">
        <f>Roteiro!F261</f>
        <v/>
      </c>
      <c r="K254" s="7" t="str">
        <f t="shared" si="2"/>
        <v/>
      </c>
      <c r="M254" s="9">
        <v>63.25</v>
      </c>
    </row>
    <row r="255">
      <c r="A255" s="6" t="str">
        <f>'Cenários'!B1262</f>
        <v/>
      </c>
      <c r="B255" s="6" t="str">
        <f>'Cenários'!C1262</f>
        <v/>
      </c>
      <c r="C255" s="7" t="str">
        <f t="shared" si="1"/>
        <v/>
      </c>
      <c r="D255" s="7" t="str">
        <f>IFERROR(VLOOKUP(C:C,Roteiro!$C$9:$C$1016,1,0),"")</f>
        <v/>
      </c>
      <c r="I255" s="5" t="str">
        <f>Roteiro!B262</f>
        <v>254</v>
      </c>
      <c r="J255" s="5" t="str">
        <f>Roteiro!F262</f>
        <v/>
      </c>
      <c r="K255" s="7" t="str">
        <f t="shared" si="2"/>
        <v/>
      </c>
      <c r="M255" s="9">
        <v>63.5</v>
      </c>
    </row>
    <row r="256">
      <c r="A256" s="6" t="str">
        <f>'Cenários'!B1263</f>
        <v/>
      </c>
      <c r="B256" s="6" t="str">
        <f>'Cenários'!C1263</f>
        <v/>
      </c>
      <c r="C256" s="7" t="str">
        <f t="shared" si="1"/>
        <v/>
      </c>
      <c r="D256" s="7" t="str">
        <f>IFERROR(VLOOKUP(C:C,Roteiro!$C$9:$C$1016,1,0),"")</f>
        <v/>
      </c>
      <c r="I256" s="5" t="str">
        <f>Roteiro!B263</f>
        <v>255</v>
      </c>
      <c r="J256" s="5" t="str">
        <f>Roteiro!F263</f>
        <v/>
      </c>
      <c r="K256" s="7" t="str">
        <f t="shared" si="2"/>
        <v/>
      </c>
      <c r="M256" s="9">
        <v>63.75</v>
      </c>
    </row>
    <row r="257">
      <c r="A257" s="6" t="str">
        <f>'Cenários'!B1264</f>
        <v/>
      </c>
      <c r="B257" s="6" t="str">
        <f>'Cenários'!C1264</f>
        <v/>
      </c>
      <c r="C257" s="7" t="str">
        <f t="shared" si="1"/>
        <v/>
      </c>
      <c r="D257" s="7" t="str">
        <f>IFERROR(VLOOKUP(C:C,Roteiro!$C$9:$C$1016,1,0),"")</f>
        <v/>
      </c>
      <c r="I257" s="5" t="str">
        <f>Roteiro!B264</f>
        <v>256</v>
      </c>
      <c r="J257" s="5" t="str">
        <f>Roteiro!F264</f>
        <v/>
      </c>
      <c r="K257" s="7" t="str">
        <f t="shared" si="2"/>
        <v/>
      </c>
      <c r="M257" s="9">
        <v>64.0</v>
      </c>
    </row>
    <row r="258">
      <c r="A258" s="6" t="str">
        <f>'Cenários'!B1265</f>
        <v/>
      </c>
      <c r="B258" s="6" t="str">
        <f>'Cenários'!C1265</f>
        <v/>
      </c>
      <c r="C258" s="7" t="str">
        <f t="shared" si="1"/>
        <v/>
      </c>
      <c r="D258" s="7" t="str">
        <f>IFERROR(VLOOKUP(C:C,Roteiro!$C$9:$C$1016,1,0),"")</f>
        <v/>
      </c>
      <c r="I258" s="5" t="str">
        <f>Roteiro!B265</f>
        <v>257</v>
      </c>
      <c r="J258" s="5" t="str">
        <f>Roteiro!F265</f>
        <v/>
      </c>
      <c r="K258" s="7" t="str">
        <f t="shared" si="2"/>
        <v/>
      </c>
      <c r="M258" s="9">
        <v>64.25</v>
      </c>
    </row>
    <row r="259">
      <c r="A259" s="6" t="str">
        <f>'Cenários'!B1266</f>
        <v/>
      </c>
      <c r="B259" s="6" t="str">
        <f>'Cenários'!C1266</f>
        <v/>
      </c>
      <c r="C259" s="7" t="str">
        <f t="shared" si="1"/>
        <v/>
      </c>
      <c r="D259" s="7" t="str">
        <f>IFERROR(VLOOKUP(C:C,Roteiro!$C$9:$C$1016,1,0),"")</f>
        <v/>
      </c>
      <c r="I259" s="5" t="str">
        <f>Roteiro!B266</f>
        <v>258</v>
      </c>
      <c r="J259" s="5" t="str">
        <f>Roteiro!F266</f>
        <v/>
      </c>
      <c r="K259" s="7" t="str">
        <f t="shared" si="2"/>
        <v/>
      </c>
      <c r="M259" s="9">
        <v>64.5</v>
      </c>
    </row>
    <row r="260">
      <c r="A260" s="6" t="str">
        <f>'Cenários'!B1267</f>
        <v/>
      </c>
      <c r="B260" s="6" t="str">
        <f>'Cenários'!C1267</f>
        <v/>
      </c>
      <c r="C260" s="7" t="str">
        <f t="shared" si="1"/>
        <v/>
      </c>
      <c r="D260" s="7" t="str">
        <f>IFERROR(VLOOKUP(C:C,Roteiro!$C$9:$C$1016,1,0),"")</f>
        <v/>
      </c>
      <c r="I260" s="5" t="str">
        <f>Roteiro!B267</f>
        <v>259</v>
      </c>
      <c r="J260" s="5" t="str">
        <f>Roteiro!F267</f>
        <v/>
      </c>
      <c r="K260" s="7" t="str">
        <f t="shared" si="2"/>
        <v/>
      </c>
      <c r="M260" s="9">
        <v>64.75</v>
      </c>
    </row>
    <row r="261">
      <c r="A261" s="6" t="str">
        <f>'Cenários'!B1268</f>
        <v/>
      </c>
      <c r="B261" s="6" t="str">
        <f>'Cenários'!C1268</f>
        <v/>
      </c>
      <c r="C261" s="7" t="str">
        <f t="shared" si="1"/>
        <v/>
      </c>
      <c r="D261" s="7" t="str">
        <f>IFERROR(VLOOKUP(C:C,Roteiro!$C$9:$C$1016,1,0),"")</f>
        <v/>
      </c>
      <c r="I261" s="5" t="str">
        <f>Roteiro!B268</f>
        <v>260</v>
      </c>
      <c r="J261" s="5" t="str">
        <f>Roteiro!F268</f>
        <v/>
      </c>
      <c r="K261" s="7" t="str">
        <f t="shared" si="2"/>
        <v/>
      </c>
      <c r="M261" s="9">
        <v>65.0</v>
      </c>
    </row>
    <row r="262">
      <c r="A262" s="6" t="str">
        <f>'Cenários'!B1269</f>
        <v/>
      </c>
      <c r="B262" s="6" t="str">
        <f>'Cenários'!C1269</f>
        <v/>
      </c>
      <c r="C262" s="7" t="str">
        <f t="shared" si="1"/>
        <v/>
      </c>
      <c r="D262" s="7" t="str">
        <f>IFERROR(VLOOKUP(C:C,Roteiro!$C$9:$C$1016,1,0),"")</f>
        <v/>
      </c>
      <c r="I262" s="5" t="str">
        <f>Roteiro!B269</f>
        <v>261</v>
      </c>
      <c r="J262" s="5" t="str">
        <f>Roteiro!F269</f>
        <v/>
      </c>
      <c r="K262" s="7" t="str">
        <f t="shared" si="2"/>
        <v/>
      </c>
      <c r="M262" s="9">
        <v>65.25</v>
      </c>
    </row>
    <row r="263">
      <c r="A263" s="6" t="str">
        <f>'Cenários'!B1270</f>
        <v/>
      </c>
      <c r="B263" s="6" t="str">
        <f>'Cenários'!C1270</f>
        <v/>
      </c>
      <c r="C263" s="7" t="str">
        <f t="shared" si="1"/>
        <v/>
      </c>
      <c r="D263" s="7" t="str">
        <f>IFERROR(VLOOKUP(C:C,Roteiro!$C$9:$C$1016,1,0),"")</f>
        <v/>
      </c>
      <c r="I263" s="5" t="str">
        <f>Roteiro!B270</f>
        <v>262</v>
      </c>
      <c r="J263" s="5" t="str">
        <f>Roteiro!F270</f>
        <v/>
      </c>
      <c r="K263" s="7" t="str">
        <f t="shared" si="2"/>
        <v/>
      </c>
      <c r="M263" s="9">
        <v>65.5</v>
      </c>
    </row>
    <row r="264">
      <c r="A264" s="6" t="str">
        <f>'Cenários'!B1271</f>
        <v/>
      </c>
      <c r="B264" s="6" t="str">
        <f>'Cenários'!C1271</f>
        <v/>
      </c>
      <c r="C264" s="7" t="str">
        <f t="shared" si="1"/>
        <v/>
      </c>
      <c r="D264" s="7" t="str">
        <f>IFERROR(VLOOKUP(C:C,Roteiro!$C$9:$C$1016,1,0),"")</f>
        <v/>
      </c>
      <c r="I264" s="5" t="str">
        <f>Roteiro!B271</f>
        <v>263</v>
      </c>
      <c r="J264" s="5" t="str">
        <f>Roteiro!F271</f>
        <v/>
      </c>
      <c r="K264" s="7" t="str">
        <f t="shared" si="2"/>
        <v/>
      </c>
      <c r="M264" s="9">
        <v>65.75</v>
      </c>
    </row>
    <row r="265">
      <c r="A265" s="6" t="str">
        <f>'Cenários'!B1272</f>
        <v/>
      </c>
      <c r="B265" s="6" t="str">
        <f>'Cenários'!C1272</f>
        <v/>
      </c>
      <c r="C265" s="7" t="str">
        <f t="shared" si="1"/>
        <v/>
      </c>
      <c r="D265" s="7" t="str">
        <f>IFERROR(VLOOKUP(C:C,Roteiro!$C$9:$C$1016,1,0),"")</f>
        <v/>
      </c>
      <c r="I265" s="5" t="str">
        <f>Roteiro!B272</f>
        <v>264</v>
      </c>
      <c r="J265" s="5" t="str">
        <f>Roteiro!F272</f>
        <v/>
      </c>
      <c r="K265" s="7" t="str">
        <f t="shared" si="2"/>
        <v/>
      </c>
      <c r="M265" s="9">
        <v>66.0</v>
      </c>
    </row>
    <row r="266">
      <c r="A266" s="6" t="str">
        <f>'Cenários'!B1273</f>
        <v/>
      </c>
      <c r="B266" s="6" t="str">
        <f>'Cenários'!C1273</f>
        <v/>
      </c>
      <c r="C266" s="7" t="str">
        <f t="shared" si="1"/>
        <v/>
      </c>
      <c r="D266" s="7" t="str">
        <f>IFERROR(VLOOKUP(C:C,Roteiro!$C$9:$C$1016,1,0),"")</f>
        <v/>
      </c>
      <c r="I266" s="5" t="str">
        <f>Roteiro!B273</f>
        <v>265</v>
      </c>
      <c r="J266" s="5" t="str">
        <f>Roteiro!F273</f>
        <v/>
      </c>
      <c r="K266" s="7" t="str">
        <f t="shared" si="2"/>
        <v/>
      </c>
      <c r="M266" s="9">
        <v>66.25</v>
      </c>
    </row>
    <row r="267">
      <c r="A267" s="6" t="str">
        <f>'Cenários'!B1274</f>
        <v/>
      </c>
      <c r="B267" s="6" t="str">
        <f>'Cenários'!C1274</f>
        <v/>
      </c>
      <c r="C267" s="7" t="str">
        <f t="shared" si="1"/>
        <v/>
      </c>
      <c r="D267" s="7" t="str">
        <f>IFERROR(VLOOKUP(C:C,Roteiro!$C$9:$C$1016,1,0),"")</f>
        <v/>
      </c>
      <c r="I267" s="5" t="str">
        <f>Roteiro!B274</f>
        <v>266</v>
      </c>
      <c r="J267" s="5" t="str">
        <f>Roteiro!F274</f>
        <v/>
      </c>
      <c r="K267" s="7" t="str">
        <f t="shared" si="2"/>
        <v/>
      </c>
      <c r="M267" s="9">
        <v>66.5</v>
      </c>
    </row>
    <row r="268">
      <c r="A268" s="6" t="str">
        <f>'Cenários'!B1275</f>
        <v/>
      </c>
      <c r="B268" s="6" t="str">
        <f>'Cenários'!C1275</f>
        <v/>
      </c>
      <c r="C268" s="7" t="str">
        <f t="shared" si="1"/>
        <v/>
      </c>
      <c r="D268" s="7" t="str">
        <f>IFERROR(VLOOKUP(C:C,Roteiro!$C$9:$C$1016,1,0),"")</f>
        <v/>
      </c>
      <c r="I268" s="5" t="str">
        <f>Roteiro!B275</f>
        <v>267</v>
      </c>
      <c r="J268" s="5" t="str">
        <f>Roteiro!F275</f>
        <v/>
      </c>
      <c r="K268" s="7" t="str">
        <f t="shared" si="2"/>
        <v/>
      </c>
      <c r="M268" s="9">
        <v>66.75</v>
      </c>
    </row>
    <row r="269">
      <c r="A269" s="6" t="str">
        <f>'Cenários'!B1276</f>
        <v/>
      </c>
      <c r="B269" s="6" t="str">
        <f>'Cenários'!C1276</f>
        <v/>
      </c>
      <c r="C269" s="7" t="str">
        <f t="shared" si="1"/>
        <v/>
      </c>
      <c r="D269" s="7" t="str">
        <f>IFERROR(VLOOKUP(C:C,Roteiro!$C$9:$C$1016,1,0),"")</f>
        <v/>
      </c>
      <c r="I269" s="5" t="str">
        <f>Roteiro!B276</f>
        <v>268</v>
      </c>
      <c r="J269" s="5" t="str">
        <f>Roteiro!F276</f>
        <v/>
      </c>
      <c r="K269" s="7" t="str">
        <f t="shared" si="2"/>
        <v/>
      </c>
      <c r="M269" s="9">
        <v>67.0</v>
      </c>
    </row>
    <row r="270">
      <c r="A270" s="6" t="str">
        <f>'Cenários'!B1277</f>
        <v/>
      </c>
      <c r="B270" s="6" t="str">
        <f>'Cenários'!C1277</f>
        <v/>
      </c>
      <c r="C270" s="7" t="str">
        <f t="shared" si="1"/>
        <v/>
      </c>
      <c r="D270" s="7" t="str">
        <f>IFERROR(VLOOKUP(C:C,Roteiro!$C$9:$C$1016,1,0),"")</f>
        <v/>
      </c>
      <c r="I270" s="5" t="str">
        <f>Roteiro!B277</f>
        <v>269</v>
      </c>
      <c r="J270" s="5" t="str">
        <f>Roteiro!F277</f>
        <v/>
      </c>
      <c r="K270" s="7" t="str">
        <f t="shared" si="2"/>
        <v/>
      </c>
      <c r="M270" s="9">
        <v>67.25</v>
      </c>
    </row>
    <row r="271">
      <c r="A271" s="6" t="str">
        <f>'Cenários'!B1278</f>
        <v/>
      </c>
      <c r="B271" s="6" t="str">
        <f>'Cenários'!C1278</f>
        <v/>
      </c>
      <c r="C271" s="7" t="str">
        <f t="shared" si="1"/>
        <v/>
      </c>
      <c r="D271" s="7" t="str">
        <f>IFERROR(VLOOKUP(C:C,Roteiro!$C$9:$C$1016,1,0),"")</f>
        <v/>
      </c>
      <c r="I271" s="5" t="str">
        <f>Roteiro!B278</f>
        <v>270</v>
      </c>
      <c r="J271" s="5" t="str">
        <f>Roteiro!F278</f>
        <v/>
      </c>
      <c r="K271" s="7" t="str">
        <f t="shared" si="2"/>
        <v/>
      </c>
      <c r="M271" s="9">
        <v>67.5</v>
      </c>
    </row>
    <row r="272">
      <c r="A272" s="6" t="str">
        <f>'Cenários'!B1279</f>
        <v/>
      </c>
      <c r="B272" s="6" t="str">
        <f>'Cenários'!C1279</f>
        <v/>
      </c>
      <c r="C272" s="7" t="str">
        <f t="shared" si="1"/>
        <v/>
      </c>
      <c r="D272" s="7" t="str">
        <f>IFERROR(VLOOKUP(C:C,Roteiro!$C$9:$C$1016,1,0),"")</f>
        <v/>
      </c>
      <c r="I272" s="5" t="str">
        <f>Roteiro!B279</f>
        <v>271</v>
      </c>
      <c r="J272" s="5" t="str">
        <f>Roteiro!F279</f>
        <v/>
      </c>
      <c r="K272" s="7" t="str">
        <f t="shared" si="2"/>
        <v/>
      </c>
      <c r="M272" s="9">
        <v>67.75</v>
      </c>
    </row>
    <row r="273">
      <c r="A273" s="6" t="str">
        <f>'Cenários'!B1280</f>
        <v/>
      </c>
      <c r="B273" s="6" t="str">
        <f>'Cenários'!C1280</f>
        <v/>
      </c>
      <c r="C273" s="7" t="str">
        <f t="shared" si="1"/>
        <v/>
      </c>
      <c r="D273" s="7" t="str">
        <f>IFERROR(VLOOKUP(C:C,Roteiro!$C$9:$C$1016,1,0),"")</f>
        <v/>
      </c>
      <c r="I273" s="5" t="str">
        <f>Roteiro!B280</f>
        <v>272</v>
      </c>
      <c r="J273" s="5" t="str">
        <f>Roteiro!F280</f>
        <v/>
      </c>
      <c r="K273" s="7" t="str">
        <f t="shared" si="2"/>
        <v/>
      </c>
      <c r="M273" s="9">
        <v>68.0</v>
      </c>
    </row>
    <row r="274">
      <c r="A274" s="6" t="str">
        <f>'Cenários'!B1281</f>
        <v/>
      </c>
      <c r="B274" s="6" t="str">
        <f>'Cenários'!C1281</f>
        <v/>
      </c>
      <c r="C274" s="7" t="str">
        <f t="shared" si="1"/>
        <v/>
      </c>
      <c r="D274" s="7" t="str">
        <f>IFERROR(VLOOKUP(C:C,Roteiro!$C$9:$C$1016,1,0),"")</f>
        <v/>
      </c>
      <c r="I274" s="5" t="str">
        <f>Roteiro!B281</f>
        <v>273</v>
      </c>
      <c r="J274" s="5" t="str">
        <f>Roteiro!F281</f>
        <v/>
      </c>
      <c r="K274" s="7" t="str">
        <f t="shared" si="2"/>
        <v/>
      </c>
      <c r="M274" s="9">
        <v>68.25</v>
      </c>
    </row>
    <row r="275">
      <c r="A275" s="6" t="str">
        <f>'Cenários'!B1282</f>
        <v/>
      </c>
      <c r="B275" s="6" t="str">
        <f>'Cenários'!C1282</f>
        <v/>
      </c>
      <c r="C275" s="7" t="str">
        <f t="shared" si="1"/>
        <v/>
      </c>
      <c r="D275" s="7" t="str">
        <f>IFERROR(VLOOKUP(C:C,Roteiro!$C$9:$C$1016,1,0),"")</f>
        <v/>
      </c>
      <c r="I275" s="5" t="str">
        <f>Roteiro!B282</f>
        <v>274</v>
      </c>
      <c r="J275" s="5" t="str">
        <f>Roteiro!F282</f>
        <v/>
      </c>
      <c r="K275" s="7" t="str">
        <f t="shared" si="2"/>
        <v/>
      </c>
      <c r="M275" s="9">
        <v>68.5</v>
      </c>
    </row>
    <row r="276">
      <c r="A276" s="6" t="str">
        <f>'Cenários'!B1283</f>
        <v/>
      </c>
      <c r="B276" s="6" t="str">
        <f>'Cenários'!C1283</f>
        <v/>
      </c>
      <c r="C276" s="7" t="str">
        <f t="shared" si="1"/>
        <v/>
      </c>
      <c r="D276" s="7" t="str">
        <f>IFERROR(VLOOKUP(C:C,Roteiro!$C$9:$C$1016,1,0),"")</f>
        <v/>
      </c>
      <c r="I276" s="5" t="str">
        <f>Roteiro!B283</f>
        <v>275</v>
      </c>
      <c r="J276" s="5" t="str">
        <f>Roteiro!F283</f>
        <v/>
      </c>
      <c r="K276" s="7" t="str">
        <f t="shared" si="2"/>
        <v/>
      </c>
      <c r="M276" s="9">
        <v>68.75</v>
      </c>
    </row>
    <row r="277">
      <c r="A277" s="6" t="str">
        <f>'Cenários'!B1284</f>
        <v/>
      </c>
      <c r="B277" s="6" t="str">
        <f>'Cenários'!C1284</f>
        <v/>
      </c>
      <c r="C277" s="7" t="str">
        <f t="shared" si="1"/>
        <v/>
      </c>
      <c r="D277" s="7" t="str">
        <f>IFERROR(VLOOKUP(C:C,Roteiro!$C$9:$C$1016,1,0),"")</f>
        <v/>
      </c>
      <c r="I277" s="5" t="str">
        <f>Roteiro!B284</f>
        <v>276</v>
      </c>
      <c r="J277" s="5" t="str">
        <f>Roteiro!F284</f>
        <v/>
      </c>
      <c r="K277" s="7" t="str">
        <f t="shared" si="2"/>
        <v/>
      </c>
      <c r="M277" s="9">
        <v>69.0</v>
      </c>
    </row>
    <row r="278">
      <c r="A278" s="6" t="str">
        <f>'Cenários'!B1285</f>
        <v/>
      </c>
      <c r="B278" s="6" t="str">
        <f>'Cenários'!C1285</f>
        <v/>
      </c>
      <c r="C278" s="7" t="str">
        <f t="shared" si="1"/>
        <v/>
      </c>
      <c r="D278" s="7" t="str">
        <f>IFERROR(VLOOKUP(C:C,Roteiro!$C$9:$C$1016,1,0),"")</f>
        <v/>
      </c>
      <c r="I278" s="5" t="str">
        <f>Roteiro!B285</f>
        <v>277</v>
      </c>
      <c r="J278" s="5" t="str">
        <f>Roteiro!F285</f>
        <v/>
      </c>
      <c r="K278" s="7" t="str">
        <f t="shared" si="2"/>
        <v/>
      </c>
      <c r="M278" s="9">
        <v>69.25</v>
      </c>
    </row>
    <row r="279">
      <c r="A279" s="6" t="str">
        <f>'Cenários'!B1286</f>
        <v/>
      </c>
      <c r="B279" s="6" t="str">
        <f>'Cenários'!C1286</f>
        <v/>
      </c>
      <c r="C279" s="7" t="str">
        <f t="shared" si="1"/>
        <v/>
      </c>
      <c r="D279" s="7" t="str">
        <f>IFERROR(VLOOKUP(C:C,Roteiro!$C$9:$C$1016,1,0),"")</f>
        <v/>
      </c>
      <c r="I279" s="5" t="str">
        <f>Roteiro!B286</f>
        <v>278</v>
      </c>
      <c r="J279" s="5" t="str">
        <f>Roteiro!F286</f>
        <v/>
      </c>
      <c r="K279" s="7" t="str">
        <f t="shared" si="2"/>
        <v/>
      </c>
      <c r="M279" s="9">
        <v>69.5</v>
      </c>
    </row>
    <row r="280">
      <c r="A280" s="6" t="str">
        <f>'Cenários'!B1287</f>
        <v/>
      </c>
      <c r="B280" s="6" t="str">
        <f>'Cenários'!C1287</f>
        <v/>
      </c>
      <c r="C280" s="7" t="str">
        <f t="shared" si="1"/>
        <v/>
      </c>
      <c r="D280" s="7" t="str">
        <f>IFERROR(VLOOKUP(C:C,Roteiro!$C$9:$C$1016,1,0),"")</f>
        <v/>
      </c>
      <c r="I280" s="5" t="str">
        <f>Roteiro!B287</f>
        <v>279</v>
      </c>
      <c r="J280" s="5" t="str">
        <f>Roteiro!F287</f>
        <v/>
      </c>
      <c r="K280" s="7" t="str">
        <f t="shared" si="2"/>
        <v/>
      </c>
      <c r="M280" s="9">
        <v>69.75</v>
      </c>
    </row>
    <row r="281">
      <c r="A281" s="6" t="str">
        <f>'Cenários'!B1288</f>
        <v/>
      </c>
      <c r="B281" s="6" t="str">
        <f>'Cenários'!C1288</f>
        <v/>
      </c>
      <c r="C281" s="7" t="str">
        <f t="shared" si="1"/>
        <v/>
      </c>
      <c r="D281" s="7" t="str">
        <f>IFERROR(VLOOKUP(C:C,Roteiro!$C$9:$C$1016,1,0),"")</f>
        <v/>
      </c>
      <c r="I281" s="5" t="str">
        <f>Roteiro!B288</f>
        <v>280</v>
      </c>
      <c r="J281" s="5" t="str">
        <f>Roteiro!F288</f>
        <v/>
      </c>
      <c r="K281" s="7" t="str">
        <f t="shared" si="2"/>
        <v/>
      </c>
      <c r="M281" s="9">
        <v>70.0</v>
      </c>
    </row>
    <row r="282">
      <c r="A282" s="6" t="str">
        <f>'Cenários'!B1289</f>
        <v/>
      </c>
      <c r="B282" s="6" t="str">
        <f>'Cenários'!C1289</f>
        <v/>
      </c>
      <c r="C282" s="7" t="str">
        <f t="shared" si="1"/>
        <v/>
      </c>
      <c r="D282" s="7" t="str">
        <f>IFERROR(VLOOKUP(C:C,Roteiro!$C$9:$C$1016,1,0),"")</f>
        <v/>
      </c>
      <c r="I282" s="5" t="str">
        <f>Roteiro!B289</f>
        <v>281</v>
      </c>
      <c r="J282" s="5" t="str">
        <f>Roteiro!F289</f>
        <v/>
      </c>
      <c r="K282" s="7" t="str">
        <f t="shared" si="2"/>
        <v/>
      </c>
      <c r="M282" s="9">
        <v>70.25</v>
      </c>
    </row>
    <row r="283">
      <c r="A283" s="6" t="str">
        <f>'Cenários'!B1290</f>
        <v/>
      </c>
      <c r="B283" s="6" t="str">
        <f>'Cenários'!C1290</f>
        <v/>
      </c>
      <c r="C283" s="7" t="str">
        <f t="shared" si="1"/>
        <v/>
      </c>
      <c r="D283" s="7" t="str">
        <f>IFERROR(VLOOKUP(C:C,Roteiro!$C$9:$C$1016,1,0),"")</f>
        <v/>
      </c>
      <c r="I283" s="5" t="str">
        <f>Roteiro!B290</f>
        <v>282</v>
      </c>
      <c r="J283" s="5" t="str">
        <f>Roteiro!F290</f>
        <v/>
      </c>
      <c r="K283" s="7" t="str">
        <f t="shared" si="2"/>
        <v/>
      </c>
      <c r="M283" s="9">
        <v>70.5</v>
      </c>
    </row>
    <row r="284">
      <c r="A284" s="6" t="str">
        <f>'Cenários'!B1291</f>
        <v/>
      </c>
      <c r="B284" s="6" t="str">
        <f>'Cenários'!C1291</f>
        <v/>
      </c>
      <c r="C284" s="7" t="str">
        <f t="shared" si="1"/>
        <v/>
      </c>
      <c r="D284" s="7" t="str">
        <f>IFERROR(VLOOKUP(C:C,Roteiro!$C$9:$C$1016,1,0),"")</f>
        <v/>
      </c>
      <c r="I284" s="5" t="str">
        <f>Roteiro!B291</f>
        <v>283</v>
      </c>
      <c r="J284" s="5" t="str">
        <f>Roteiro!F291</f>
        <v/>
      </c>
      <c r="K284" s="7" t="str">
        <f t="shared" si="2"/>
        <v/>
      </c>
      <c r="M284" s="9">
        <v>70.75</v>
      </c>
    </row>
    <row r="285">
      <c r="A285" s="6" t="str">
        <f>'Cenários'!B1292</f>
        <v/>
      </c>
      <c r="B285" s="6" t="str">
        <f>'Cenários'!C1292</f>
        <v/>
      </c>
      <c r="C285" s="7" t="str">
        <f t="shared" si="1"/>
        <v/>
      </c>
      <c r="D285" s="7" t="str">
        <f>IFERROR(VLOOKUP(C:C,Roteiro!$C$9:$C$1016,1,0),"")</f>
        <v/>
      </c>
      <c r="I285" s="5" t="str">
        <f>Roteiro!B292</f>
        <v>284</v>
      </c>
      <c r="J285" s="5" t="str">
        <f>Roteiro!F292</f>
        <v/>
      </c>
      <c r="K285" s="7" t="str">
        <f t="shared" si="2"/>
        <v/>
      </c>
      <c r="M285" s="9">
        <v>71.0</v>
      </c>
    </row>
    <row r="286">
      <c r="A286" s="6" t="str">
        <f>'Cenários'!B1293</f>
        <v/>
      </c>
      <c r="B286" s="6" t="str">
        <f>'Cenários'!C1293</f>
        <v/>
      </c>
      <c r="C286" s="7" t="str">
        <f t="shared" si="1"/>
        <v/>
      </c>
      <c r="D286" s="7" t="str">
        <f>IFERROR(VLOOKUP(C:C,Roteiro!$C$9:$C$1016,1,0),"")</f>
        <v/>
      </c>
      <c r="I286" s="5" t="str">
        <f>Roteiro!B293</f>
        <v>285</v>
      </c>
      <c r="J286" s="5" t="str">
        <f>Roteiro!F293</f>
        <v/>
      </c>
      <c r="K286" s="7" t="str">
        <f t="shared" si="2"/>
        <v/>
      </c>
      <c r="M286" s="9">
        <v>71.25</v>
      </c>
    </row>
    <row r="287">
      <c r="A287" s="6" t="str">
        <f>'Cenários'!B1294</f>
        <v/>
      </c>
      <c r="B287" s="6" t="str">
        <f>'Cenários'!C1294</f>
        <v/>
      </c>
      <c r="C287" s="7" t="str">
        <f t="shared" si="1"/>
        <v/>
      </c>
      <c r="D287" s="7" t="str">
        <f>IFERROR(VLOOKUP(C:C,Roteiro!$C$9:$C$1016,1,0),"")</f>
        <v/>
      </c>
      <c r="I287" s="5" t="str">
        <f>Roteiro!B294</f>
        <v>286</v>
      </c>
      <c r="J287" s="5" t="str">
        <f>Roteiro!F294</f>
        <v/>
      </c>
      <c r="K287" s="7" t="str">
        <f t="shared" si="2"/>
        <v/>
      </c>
      <c r="M287" s="9">
        <v>71.5</v>
      </c>
    </row>
    <row r="288">
      <c r="A288" s="6" t="str">
        <f>'Cenários'!B1295</f>
        <v/>
      </c>
      <c r="B288" s="6" t="str">
        <f>'Cenários'!C1295</f>
        <v/>
      </c>
      <c r="C288" s="7" t="str">
        <f t="shared" si="1"/>
        <v/>
      </c>
      <c r="D288" s="7" t="str">
        <f>IFERROR(VLOOKUP(C:C,Roteiro!$C$9:$C$1016,1,0),"")</f>
        <v/>
      </c>
      <c r="I288" s="5" t="str">
        <f>Roteiro!B295</f>
        <v>287</v>
      </c>
      <c r="J288" s="5" t="str">
        <f>Roteiro!F295</f>
        <v/>
      </c>
      <c r="K288" s="7" t="str">
        <f t="shared" si="2"/>
        <v/>
      </c>
      <c r="M288" s="9">
        <v>71.75</v>
      </c>
    </row>
    <row r="289">
      <c r="A289" s="6" t="str">
        <f>'Cenários'!B1296</f>
        <v/>
      </c>
      <c r="B289" s="6" t="str">
        <f>'Cenários'!C1296</f>
        <v/>
      </c>
      <c r="C289" s="7" t="str">
        <f t="shared" si="1"/>
        <v/>
      </c>
      <c r="D289" s="7" t="str">
        <f>IFERROR(VLOOKUP(C:C,Roteiro!$C$9:$C$1016,1,0),"")</f>
        <v/>
      </c>
      <c r="I289" s="5" t="str">
        <f>Roteiro!B296</f>
        <v>288</v>
      </c>
      <c r="J289" s="5" t="str">
        <f>Roteiro!F296</f>
        <v/>
      </c>
      <c r="K289" s="7" t="str">
        <f t="shared" si="2"/>
        <v/>
      </c>
      <c r="M289" s="9">
        <v>72.0</v>
      </c>
    </row>
    <row r="290">
      <c r="A290" s="6" t="str">
        <f>'Cenários'!B1297</f>
        <v/>
      </c>
      <c r="B290" s="6" t="str">
        <f>'Cenários'!C1297</f>
        <v/>
      </c>
      <c r="C290" s="7" t="str">
        <f t="shared" si="1"/>
        <v/>
      </c>
      <c r="D290" s="7" t="str">
        <f>IFERROR(VLOOKUP(C:C,Roteiro!$C$9:$C$1016,1,0),"")</f>
        <v/>
      </c>
      <c r="I290" s="5" t="str">
        <f>Roteiro!B297</f>
        <v>289</v>
      </c>
      <c r="J290" s="5" t="str">
        <f>Roteiro!F297</f>
        <v/>
      </c>
      <c r="K290" s="7" t="str">
        <f t="shared" si="2"/>
        <v/>
      </c>
      <c r="M290" s="9">
        <v>72.25</v>
      </c>
    </row>
    <row r="291">
      <c r="A291" s="6" t="str">
        <f>'Cenários'!B1298</f>
        <v/>
      </c>
      <c r="B291" s="6" t="str">
        <f>'Cenários'!C1298</f>
        <v/>
      </c>
      <c r="C291" s="7" t="str">
        <f t="shared" si="1"/>
        <v/>
      </c>
      <c r="D291" s="7" t="str">
        <f>IFERROR(VLOOKUP(C:C,Roteiro!$C$9:$C$1016,1,0),"")</f>
        <v/>
      </c>
      <c r="I291" s="5" t="str">
        <f>Roteiro!B298</f>
        <v>290</v>
      </c>
      <c r="J291" s="5" t="str">
        <f>Roteiro!F298</f>
        <v/>
      </c>
      <c r="K291" s="7" t="str">
        <f t="shared" si="2"/>
        <v/>
      </c>
      <c r="M291" s="9">
        <v>72.5</v>
      </c>
    </row>
    <row r="292">
      <c r="A292" s="6" t="str">
        <f>'Cenários'!B1299</f>
        <v/>
      </c>
      <c r="B292" s="6" t="str">
        <f>'Cenários'!C1299</f>
        <v/>
      </c>
      <c r="C292" s="7" t="str">
        <f t="shared" si="1"/>
        <v/>
      </c>
      <c r="D292" s="7" t="str">
        <f>IFERROR(VLOOKUP(C:C,Roteiro!$C$9:$C$1016,1,0),"")</f>
        <v/>
      </c>
      <c r="I292" s="5" t="str">
        <f>Roteiro!B299</f>
        <v>291</v>
      </c>
      <c r="J292" s="5" t="str">
        <f>Roteiro!F299</f>
        <v/>
      </c>
      <c r="K292" s="7" t="str">
        <f t="shared" si="2"/>
        <v/>
      </c>
      <c r="M292" s="9">
        <v>72.75</v>
      </c>
    </row>
    <row r="293">
      <c r="A293" s="6" t="str">
        <f>'Cenários'!B1300</f>
        <v/>
      </c>
      <c r="B293" s="6" t="str">
        <f>'Cenários'!C1300</f>
        <v/>
      </c>
      <c r="C293" s="7" t="str">
        <f t="shared" si="1"/>
        <v/>
      </c>
      <c r="D293" s="7" t="str">
        <f>IFERROR(VLOOKUP(C:C,Roteiro!$C$9:$C$1016,1,0),"")</f>
        <v/>
      </c>
      <c r="I293" s="5" t="str">
        <f>Roteiro!B300</f>
        <v>292</v>
      </c>
      <c r="J293" s="5" t="str">
        <f>Roteiro!F300</f>
        <v/>
      </c>
      <c r="K293" s="7" t="str">
        <f t="shared" si="2"/>
        <v/>
      </c>
      <c r="M293" s="9">
        <v>73.0</v>
      </c>
    </row>
    <row r="294">
      <c r="A294" s="6" t="str">
        <f>'Cenários'!B1301</f>
        <v/>
      </c>
      <c r="B294" s="6" t="str">
        <f>'Cenários'!C1301</f>
        <v/>
      </c>
      <c r="C294" s="7" t="str">
        <f t="shared" si="1"/>
        <v/>
      </c>
      <c r="D294" s="7" t="str">
        <f>IFERROR(VLOOKUP(C:C,Roteiro!$C$9:$C$1016,1,0),"")</f>
        <v/>
      </c>
      <c r="I294" s="5" t="str">
        <f>Roteiro!B301</f>
        <v>293</v>
      </c>
      <c r="J294" s="5" t="str">
        <f>Roteiro!F301</f>
        <v/>
      </c>
      <c r="K294" s="7" t="str">
        <f t="shared" si="2"/>
        <v/>
      </c>
      <c r="M294" s="9">
        <v>73.25</v>
      </c>
    </row>
    <row r="295">
      <c r="A295" s="6" t="str">
        <f>'Cenários'!B1302</f>
        <v/>
      </c>
      <c r="B295" s="6" t="str">
        <f>'Cenários'!C1302</f>
        <v/>
      </c>
      <c r="C295" s="7" t="str">
        <f t="shared" si="1"/>
        <v/>
      </c>
      <c r="D295" s="7" t="str">
        <f>IFERROR(VLOOKUP(C:C,Roteiro!$C$9:$C$1016,1,0),"")</f>
        <v/>
      </c>
      <c r="I295" s="5" t="str">
        <f>Roteiro!B302</f>
        <v>294</v>
      </c>
      <c r="J295" s="5" t="str">
        <f>Roteiro!F302</f>
        <v/>
      </c>
      <c r="K295" s="7" t="str">
        <f t="shared" si="2"/>
        <v/>
      </c>
      <c r="M295" s="9">
        <v>73.5</v>
      </c>
    </row>
    <row r="296">
      <c r="A296" s="6" t="str">
        <f>'Cenários'!B1303</f>
        <v/>
      </c>
      <c r="B296" s="6" t="str">
        <f>'Cenários'!C1303</f>
        <v/>
      </c>
      <c r="C296" s="7" t="str">
        <f t="shared" si="1"/>
        <v/>
      </c>
      <c r="D296" s="7" t="str">
        <f>IFERROR(VLOOKUP(C:C,Roteiro!$C$9:$C$1016,1,0),"")</f>
        <v/>
      </c>
      <c r="I296" s="5" t="str">
        <f>Roteiro!B303</f>
        <v>295</v>
      </c>
      <c r="J296" s="5" t="str">
        <f>Roteiro!F303</f>
        <v/>
      </c>
      <c r="K296" s="7" t="str">
        <f t="shared" si="2"/>
        <v/>
      </c>
      <c r="M296" s="9">
        <v>73.75</v>
      </c>
    </row>
    <row r="297">
      <c r="A297" s="6" t="str">
        <f>'Cenários'!B1304</f>
        <v/>
      </c>
      <c r="B297" s="6" t="str">
        <f>'Cenários'!C1304</f>
        <v/>
      </c>
      <c r="C297" s="7" t="str">
        <f t="shared" si="1"/>
        <v/>
      </c>
      <c r="D297" s="7" t="str">
        <f>IFERROR(VLOOKUP(C:C,Roteiro!$C$9:$C$1016,1,0),"")</f>
        <v/>
      </c>
      <c r="I297" s="5" t="str">
        <f>Roteiro!B304</f>
        <v>296</v>
      </c>
      <c r="J297" s="5" t="str">
        <f>Roteiro!F304</f>
        <v/>
      </c>
      <c r="K297" s="7" t="str">
        <f t="shared" si="2"/>
        <v/>
      </c>
      <c r="M297" s="9">
        <v>74.0</v>
      </c>
    </row>
    <row r="298">
      <c r="A298" s="6" t="str">
        <f>'Cenários'!B1305</f>
        <v/>
      </c>
      <c r="B298" s="6" t="str">
        <f>'Cenários'!C1305</f>
        <v/>
      </c>
      <c r="C298" s="7" t="str">
        <f t="shared" si="1"/>
        <v/>
      </c>
      <c r="D298" s="7" t="str">
        <f>IFERROR(VLOOKUP(C:C,Roteiro!$C$9:$C$1016,1,0),"")</f>
        <v/>
      </c>
      <c r="I298" s="5" t="str">
        <f>Roteiro!B305</f>
        <v>297</v>
      </c>
      <c r="J298" s="5" t="str">
        <f>Roteiro!F305</f>
        <v/>
      </c>
      <c r="K298" s="7" t="str">
        <f t="shared" si="2"/>
        <v/>
      </c>
      <c r="M298" s="9">
        <v>74.25</v>
      </c>
    </row>
    <row r="299">
      <c r="A299" s="6" t="str">
        <f>'Cenários'!B1306</f>
        <v/>
      </c>
      <c r="B299" s="6" t="str">
        <f>'Cenários'!C1306</f>
        <v/>
      </c>
      <c r="C299" s="7" t="str">
        <f t="shared" si="1"/>
        <v/>
      </c>
      <c r="D299" s="7" t="str">
        <f>IFERROR(VLOOKUP(C:C,Roteiro!$C$9:$C$1016,1,0),"")</f>
        <v/>
      </c>
      <c r="I299" s="5" t="str">
        <f>Roteiro!B306</f>
        <v>298</v>
      </c>
      <c r="J299" s="5" t="str">
        <f>Roteiro!F306</f>
        <v/>
      </c>
      <c r="K299" s="7" t="str">
        <f t="shared" si="2"/>
        <v/>
      </c>
      <c r="M299" s="9">
        <v>74.5</v>
      </c>
    </row>
    <row r="300">
      <c r="A300" s="6" t="str">
        <f>'Cenários'!B1307</f>
        <v/>
      </c>
      <c r="B300" s="6" t="str">
        <f>'Cenários'!C1307</f>
        <v/>
      </c>
      <c r="C300" s="7" t="str">
        <f t="shared" si="1"/>
        <v/>
      </c>
      <c r="D300" s="7" t="str">
        <f>IFERROR(VLOOKUP(C:C,Roteiro!$C$9:$C$1016,1,0),"")</f>
        <v/>
      </c>
      <c r="I300" s="5" t="str">
        <f>Roteiro!B307</f>
        <v>299</v>
      </c>
      <c r="J300" s="5" t="str">
        <f>Roteiro!F307</f>
        <v/>
      </c>
      <c r="K300" s="7" t="str">
        <f t="shared" si="2"/>
        <v/>
      </c>
      <c r="M300" s="9">
        <v>74.75</v>
      </c>
    </row>
    <row r="301">
      <c r="A301" s="6" t="str">
        <f>'Cenários'!B1308</f>
        <v/>
      </c>
      <c r="B301" s="6" t="str">
        <f>'Cenários'!C1308</f>
        <v/>
      </c>
      <c r="C301" s="7" t="str">
        <f t="shared" si="1"/>
        <v/>
      </c>
      <c r="D301" s="7" t="str">
        <f>IFERROR(VLOOKUP(C:C,Roteiro!$C$9:$C$1016,1,0),"")</f>
        <v/>
      </c>
      <c r="I301" s="5" t="str">
        <f>Roteiro!B308</f>
        <v>300</v>
      </c>
      <c r="J301" s="5" t="str">
        <f>Roteiro!F308</f>
        <v/>
      </c>
      <c r="K301" s="7" t="str">
        <f t="shared" si="2"/>
        <v/>
      </c>
      <c r="M301" s="9">
        <v>75.0</v>
      </c>
    </row>
    <row r="302">
      <c r="A302" s="6" t="str">
        <f>'Cenários'!B1309</f>
        <v/>
      </c>
      <c r="B302" s="6" t="str">
        <f>'Cenários'!C1309</f>
        <v/>
      </c>
      <c r="C302" s="7" t="str">
        <f t="shared" si="1"/>
        <v/>
      </c>
      <c r="D302" s="7" t="str">
        <f>IFERROR(VLOOKUP(C:C,Roteiro!$C$9:$C$1016,1,0),"")</f>
        <v/>
      </c>
      <c r="I302" s="5" t="str">
        <f>Roteiro!B309</f>
        <v>301</v>
      </c>
      <c r="J302" s="5" t="str">
        <f>Roteiro!F309</f>
        <v/>
      </c>
      <c r="K302" s="7" t="str">
        <f t="shared" si="2"/>
        <v/>
      </c>
      <c r="M302" s="9">
        <v>75.25</v>
      </c>
    </row>
    <row r="303">
      <c r="A303" s="6" t="str">
        <f>'Cenários'!B1310</f>
        <v/>
      </c>
      <c r="B303" s="6" t="str">
        <f>'Cenários'!C1310</f>
        <v/>
      </c>
      <c r="C303" s="7" t="str">
        <f t="shared" si="1"/>
        <v/>
      </c>
      <c r="D303" s="7" t="str">
        <f>IFERROR(VLOOKUP(C:C,Roteiro!$C$9:$C$1016,1,0),"")</f>
        <v/>
      </c>
      <c r="I303" s="5" t="str">
        <f>Roteiro!B310</f>
        <v>302</v>
      </c>
      <c r="J303" s="5" t="str">
        <f>Roteiro!F310</f>
        <v/>
      </c>
      <c r="K303" s="7" t="str">
        <f t="shared" si="2"/>
        <v/>
      </c>
      <c r="M303" s="9">
        <v>75.5</v>
      </c>
    </row>
    <row r="304">
      <c r="A304" s="6" t="str">
        <f>'Cenários'!B1311</f>
        <v/>
      </c>
      <c r="B304" s="6" t="str">
        <f>'Cenários'!C1311</f>
        <v/>
      </c>
      <c r="C304" s="7" t="str">
        <f t="shared" si="1"/>
        <v/>
      </c>
      <c r="D304" s="7" t="str">
        <f>IFERROR(VLOOKUP(C:C,Roteiro!$C$9:$C$1016,1,0),"")</f>
        <v/>
      </c>
      <c r="I304" s="5" t="str">
        <f>Roteiro!B311</f>
        <v>303</v>
      </c>
      <c r="J304" s="5" t="str">
        <f>Roteiro!F311</f>
        <v/>
      </c>
      <c r="K304" s="7" t="str">
        <f t="shared" si="2"/>
        <v/>
      </c>
      <c r="M304" s="9">
        <v>75.75</v>
      </c>
    </row>
    <row r="305">
      <c r="A305" s="6" t="str">
        <f>'Cenários'!B1312</f>
        <v/>
      </c>
      <c r="B305" s="6" t="str">
        <f>'Cenários'!C1312</f>
        <v/>
      </c>
      <c r="C305" s="7" t="str">
        <f t="shared" si="1"/>
        <v/>
      </c>
      <c r="D305" s="7" t="str">
        <f>IFERROR(VLOOKUP(C:C,Roteiro!$C$9:$C$1016,1,0),"")</f>
        <v/>
      </c>
      <c r="I305" s="5" t="str">
        <f>Roteiro!B312</f>
        <v>304</v>
      </c>
      <c r="J305" s="5" t="str">
        <f>Roteiro!F312</f>
        <v/>
      </c>
      <c r="K305" s="7" t="str">
        <f t="shared" si="2"/>
        <v/>
      </c>
      <c r="M305" s="9">
        <v>76.0</v>
      </c>
    </row>
    <row r="306">
      <c r="A306" s="6" t="str">
        <f>'Cenários'!B1313</f>
        <v/>
      </c>
      <c r="B306" s="6" t="str">
        <f>'Cenários'!C1313</f>
        <v/>
      </c>
      <c r="C306" s="7" t="str">
        <f t="shared" si="1"/>
        <v/>
      </c>
      <c r="D306" s="7" t="str">
        <f>IFERROR(VLOOKUP(C:C,Roteiro!$C$9:$C$1016,1,0),"")</f>
        <v/>
      </c>
      <c r="I306" s="5" t="str">
        <f>Roteiro!B313</f>
        <v>305</v>
      </c>
      <c r="J306" s="5" t="str">
        <f>Roteiro!F313</f>
        <v/>
      </c>
      <c r="K306" s="7" t="str">
        <f t="shared" si="2"/>
        <v/>
      </c>
      <c r="M306" s="9">
        <v>76.25</v>
      </c>
    </row>
    <row r="307">
      <c r="A307" s="6" t="str">
        <f>'Cenários'!B1314</f>
        <v/>
      </c>
      <c r="B307" s="6" t="str">
        <f>'Cenários'!C1314</f>
        <v/>
      </c>
      <c r="C307" s="7" t="str">
        <f t="shared" si="1"/>
        <v/>
      </c>
      <c r="D307" s="7" t="str">
        <f>IFERROR(VLOOKUP(C:C,Roteiro!$C$9:$C$1016,1,0),"")</f>
        <v/>
      </c>
      <c r="I307" s="5" t="str">
        <f>Roteiro!B314</f>
        <v>306</v>
      </c>
      <c r="J307" s="5" t="str">
        <f>Roteiro!F314</f>
        <v/>
      </c>
      <c r="K307" s="7" t="str">
        <f t="shared" si="2"/>
        <v/>
      </c>
      <c r="M307" s="9">
        <v>76.5</v>
      </c>
    </row>
    <row r="308">
      <c r="A308" s="6" t="str">
        <f>'Cenários'!B1315</f>
        <v/>
      </c>
      <c r="B308" s="6" t="str">
        <f>'Cenários'!C1315</f>
        <v/>
      </c>
      <c r="C308" s="7" t="str">
        <f t="shared" si="1"/>
        <v/>
      </c>
      <c r="D308" s="7" t="str">
        <f>IFERROR(VLOOKUP(C:C,Roteiro!$C$9:$C$1016,1,0),"")</f>
        <v/>
      </c>
      <c r="I308" s="5" t="str">
        <f>Roteiro!B315</f>
        <v>307</v>
      </c>
      <c r="J308" s="5" t="str">
        <f>Roteiro!F315</f>
        <v/>
      </c>
      <c r="K308" s="7" t="str">
        <f t="shared" si="2"/>
        <v/>
      </c>
      <c r="M308" s="9">
        <v>76.75</v>
      </c>
    </row>
    <row r="309">
      <c r="A309" s="6" t="str">
        <f>'Cenários'!B1316</f>
        <v/>
      </c>
      <c r="B309" s="6" t="str">
        <f>'Cenários'!C1316</f>
        <v/>
      </c>
      <c r="C309" s="7" t="str">
        <f t="shared" si="1"/>
        <v/>
      </c>
      <c r="D309" s="7" t="str">
        <f>IFERROR(VLOOKUP(C:C,Roteiro!$C$9:$C$1016,1,0),"")</f>
        <v/>
      </c>
      <c r="I309" s="5" t="str">
        <f>Roteiro!B316</f>
        <v>308</v>
      </c>
      <c r="J309" s="5" t="str">
        <f>Roteiro!F316</f>
        <v/>
      </c>
      <c r="K309" s="7" t="str">
        <f t="shared" si="2"/>
        <v/>
      </c>
      <c r="M309" s="9">
        <v>77.0</v>
      </c>
    </row>
    <row r="310">
      <c r="A310" s="6" t="str">
        <f>'Cenários'!B1317</f>
        <v/>
      </c>
      <c r="B310" s="6" t="str">
        <f>'Cenários'!C1317</f>
        <v/>
      </c>
      <c r="C310" s="7" t="str">
        <f t="shared" si="1"/>
        <v/>
      </c>
      <c r="D310" s="7" t="str">
        <f>IFERROR(VLOOKUP(C:C,Roteiro!$C$9:$C$1016,1,0),"")</f>
        <v/>
      </c>
      <c r="I310" s="5" t="str">
        <f>Roteiro!B317</f>
        <v>309</v>
      </c>
      <c r="J310" s="5" t="str">
        <f>Roteiro!F317</f>
        <v/>
      </c>
      <c r="K310" s="7" t="str">
        <f t="shared" si="2"/>
        <v/>
      </c>
      <c r="M310" s="9">
        <v>77.25</v>
      </c>
    </row>
    <row r="311">
      <c r="A311" s="6" t="str">
        <f>'Cenários'!B1318</f>
        <v/>
      </c>
      <c r="B311" s="6" t="str">
        <f>'Cenários'!C1318</f>
        <v/>
      </c>
      <c r="C311" s="7" t="str">
        <f t="shared" si="1"/>
        <v/>
      </c>
      <c r="D311" s="7" t="str">
        <f>IFERROR(VLOOKUP(C:C,Roteiro!$C$9:$C$1016,1,0),"")</f>
        <v/>
      </c>
      <c r="I311" s="5" t="str">
        <f>Roteiro!B318</f>
        <v>310</v>
      </c>
      <c r="J311" s="5" t="str">
        <f>Roteiro!F318</f>
        <v/>
      </c>
      <c r="K311" s="7" t="str">
        <f t="shared" si="2"/>
        <v/>
      </c>
      <c r="M311" s="9">
        <v>77.5</v>
      </c>
    </row>
    <row r="312">
      <c r="A312" s="6" t="str">
        <f>'Cenários'!B1319</f>
        <v/>
      </c>
      <c r="B312" s="6" t="str">
        <f>'Cenários'!C1319</f>
        <v/>
      </c>
      <c r="C312" s="7" t="str">
        <f t="shared" si="1"/>
        <v/>
      </c>
      <c r="D312" s="7" t="str">
        <f>IFERROR(VLOOKUP(C:C,Roteiro!$C$9:$C$1016,1,0),"")</f>
        <v/>
      </c>
      <c r="I312" s="5" t="str">
        <f>Roteiro!B319</f>
        <v>311</v>
      </c>
      <c r="J312" s="5" t="str">
        <f>Roteiro!F319</f>
        <v/>
      </c>
      <c r="K312" s="7" t="str">
        <f t="shared" si="2"/>
        <v/>
      </c>
      <c r="M312" s="9">
        <v>77.75</v>
      </c>
    </row>
    <row r="313">
      <c r="A313" s="6" t="str">
        <f>'Cenários'!B1320</f>
        <v/>
      </c>
      <c r="B313" s="6" t="str">
        <f>'Cenários'!C1320</f>
        <v/>
      </c>
      <c r="C313" s="7" t="str">
        <f t="shared" si="1"/>
        <v/>
      </c>
      <c r="D313" s="7" t="str">
        <f>IFERROR(VLOOKUP(C:C,Roteiro!$C$9:$C$1016,1,0),"")</f>
        <v/>
      </c>
      <c r="I313" s="5" t="str">
        <f>Roteiro!B320</f>
        <v>312</v>
      </c>
      <c r="J313" s="5" t="str">
        <f>Roteiro!F320</f>
        <v/>
      </c>
      <c r="K313" s="7" t="str">
        <f t="shared" si="2"/>
        <v/>
      </c>
      <c r="M313" s="9">
        <v>78.0</v>
      </c>
    </row>
    <row r="314">
      <c r="A314" s="6" t="str">
        <f>'Cenários'!B1321</f>
        <v/>
      </c>
      <c r="B314" s="6" t="str">
        <f>'Cenários'!C1321</f>
        <v/>
      </c>
      <c r="C314" s="7" t="str">
        <f t="shared" si="1"/>
        <v/>
      </c>
      <c r="D314" s="7" t="str">
        <f>IFERROR(VLOOKUP(C:C,Roteiro!$C$9:$C$1016,1,0),"")</f>
        <v/>
      </c>
      <c r="I314" s="5" t="str">
        <f>Roteiro!B321</f>
        <v>313</v>
      </c>
      <c r="J314" s="5" t="str">
        <f>Roteiro!F321</f>
        <v/>
      </c>
      <c r="K314" s="7" t="str">
        <f t="shared" si="2"/>
        <v/>
      </c>
      <c r="M314" s="9">
        <v>78.25</v>
      </c>
    </row>
    <row r="315">
      <c r="A315" s="6" t="str">
        <f>'Cenários'!B1322</f>
        <v/>
      </c>
      <c r="B315" s="6" t="str">
        <f>'Cenários'!C1322</f>
        <v/>
      </c>
      <c r="C315" s="7" t="str">
        <f t="shared" si="1"/>
        <v/>
      </c>
      <c r="D315" s="7" t="str">
        <f>IFERROR(VLOOKUP(C:C,Roteiro!$C$9:$C$1016,1,0),"")</f>
        <v/>
      </c>
      <c r="I315" s="5" t="str">
        <f>Roteiro!B322</f>
        <v>314</v>
      </c>
      <c r="J315" s="5" t="str">
        <f>Roteiro!F322</f>
        <v/>
      </c>
      <c r="K315" s="7" t="str">
        <f t="shared" si="2"/>
        <v/>
      </c>
      <c r="M315" s="9">
        <v>78.5</v>
      </c>
    </row>
    <row r="316">
      <c r="A316" s="6" t="str">
        <f>'Cenários'!B1323</f>
        <v/>
      </c>
      <c r="B316" s="6" t="str">
        <f>'Cenários'!C1323</f>
        <v/>
      </c>
      <c r="C316" s="7" t="str">
        <f t="shared" si="1"/>
        <v/>
      </c>
      <c r="D316" s="7" t="str">
        <f>IFERROR(VLOOKUP(C:C,Roteiro!$C$9:$C$1016,1,0),"")</f>
        <v/>
      </c>
      <c r="I316" s="5" t="str">
        <f>Roteiro!B323</f>
        <v>315</v>
      </c>
      <c r="J316" s="5" t="str">
        <f>Roteiro!F323</f>
        <v/>
      </c>
      <c r="K316" s="7" t="str">
        <f t="shared" si="2"/>
        <v/>
      </c>
      <c r="M316" s="9">
        <v>78.75</v>
      </c>
    </row>
    <row r="317">
      <c r="A317" s="6" t="str">
        <f>'Cenários'!B1324</f>
        <v/>
      </c>
      <c r="B317" s="6" t="str">
        <f>'Cenários'!C1324</f>
        <v/>
      </c>
      <c r="C317" s="7" t="str">
        <f t="shared" si="1"/>
        <v/>
      </c>
      <c r="D317" s="7" t="str">
        <f>IFERROR(VLOOKUP(C:C,Roteiro!$C$9:$C$1016,1,0),"")</f>
        <v/>
      </c>
      <c r="I317" s="5" t="str">
        <f>Roteiro!B324</f>
        <v>316</v>
      </c>
      <c r="J317" s="5" t="str">
        <f>Roteiro!F324</f>
        <v/>
      </c>
      <c r="K317" s="7" t="str">
        <f t="shared" si="2"/>
        <v/>
      </c>
      <c r="M317" s="9">
        <v>79.0</v>
      </c>
    </row>
    <row r="318">
      <c r="A318" s="6" t="str">
        <f>'Cenários'!B1325</f>
        <v/>
      </c>
      <c r="B318" s="6" t="str">
        <f>'Cenários'!C1325</f>
        <v/>
      </c>
      <c r="C318" s="7" t="str">
        <f t="shared" si="1"/>
        <v/>
      </c>
      <c r="D318" s="7" t="str">
        <f>IFERROR(VLOOKUP(C:C,Roteiro!$C$9:$C$1016,1,0),"")</f>
        <v/>
      </c>
      <c r="I318" s="5" t="str">
        <f>Roteiro!B325</f>
        <v>317</v>
      </c>
      <c r="J318" s="5" t="str">
        <f>Roteiro!F325</f>
        <v/>
      </c>
      <c r="K318" s="7" t="str">
        <f t="shared" si="2"/>
        <v/>
      </c>
      <c r="M318" s="9">
        <v>79.25</v>
      </c>
    </row>
    <row r="319">
      <c r="A319" s="6" t="str">
        <f>'Cenários'!B1326</f>
        <v/>
      </c>
      <c r="B319" s="6" t="str">
        <f>'Cenários'!C1326</f>
        <v/>
      </c>
      <c r="C319" s="7" t="str">
        <f t="shared" si="1"/>
        <v/>
      </c>
      <c r="D319" s="7" t="str">
        <f>IFERROR(VLOOKUP(C:C,Roteiro!$C$9:$C$1016,1,0),"")</f>
        <v/>
      </c>
      <c r="I319" s="5" t="str">
        <f>Roteiro!B326</f>
        <v>318</v>
      </c>
      <c r="J319" s="5" t="str">
        <f>Roteiro!F326</f>
        <v/>
      </c>
      <c r="K319" s="7" t="str">
        <f t="shared" si="2"/>
        <v/>
      </c>
      <c r="M319" s="9">
        <v>79.5</v>
      </c>
    </row>
    <row r="320">
      <c r="A320" s="6" t="str">
        <f>'Cenários'!B1327</f>
        <v/>
      </c>
      <c r="B320" s="6" t="str">
        <f>'Cenários'!C1327</f>
        <v/>
      </c>
      <c r="C320" s="7" t="str">
        <f t="shared" si="1"/>
        <v/>
      </c>
      <c r="D320" s="7" t="str">
        <f>IFERROR(VLOOKUP(C:C,Roteiro!$C$9:$C$1016,1,0),"")</f>
        <v/>
      </c>
      <c r="I320" s="5" t="str">
        <f>Roteiro!B327</f>
        <v>319</v>
      </c>
      <c r="J320" s="5" t="str">
        <f>Roteiro!F327</f>
        <v/>
      </c>
      <c r="K320" s="7" t="str">
        <f t="shared" si="2"/>
        <v/>
      </c>
      <c r="M320" s="9">
        <v>79.75</v>
      </c>
    </row>
    <row r="321">
      <c r="A321" s="6" t="str">
        <f>'Cenários'!B1328</f>
        <v/>
      </c>
      <c r="B321" s="6" t="str">
        <f>'Cenários'!C1328</f>
        <v/>
      </c>
      <c r="C321" s="7" t="str">
        <f t="shared" si="1"/>
        <v/>
      </c>
      <c r="D321" s="7" t="str">
        <f>IFERROR(VLOOKUP(C:C,Roteiro!$C$9:$C$1016,1,0),"")</f>
        <v/>
      </c>
      <c r="I321" s="5" t="str">
        <f>Roteiro!B328</f>
        <v>320</v>
      </c>
      <c r="J321" s="5" t="str">
        <f>Roteiro!F328</f>
        <v/>
      </c>
      <c r="K321" s="7" t="str">
        <f t="shared" si="2"/>
        <v/>
      </c>
      <c r="M321" s="9">
        <v>80.0</v>
      </c>
    </row>
    <row r="322">
      <c r="A322" s="6" t="str">
        <f>'Cenários'!B1329</f>
        <v/>
      </c>
      <c r="B322" s="6" t="str">
        <f>'Cenários'!C1329</f>
        <v/>
      </c>
      <c r="C322" s="7" t="str">
        <f t="shared" si="1"/>
        <v/>
      </c>
      <c r="D322" s="7" t="str">
        <f>IFERROR(VLOOKUP(C:C,Roteiro!$C$9:$C$1016,1,0),"")</f>
        <v/>
      </c>
      <c r="I322" s="5" t="str">
        <f>Roteiro!B329</f>
        <v>321</v>
      </c>
      <c r="J322" s="5" t="str">
        <f>Roteiro!F329</f>
        <v/>
      </c>
      <c r="K322" s="7" t="str">
        <f t="shared" si="2"/>
        <v/>
      </c>
      <c r="M322" s="9">
        <v>80.25</v>
      </c>
    </row>
    <row r="323">
      <c r="A323" s="6" t="str">
        <f>'Cenários'!B1330</f>
        <v/>
      </c>
      <c r="B323" s="6" t="str">
        <f>'Cenários'!C1330</f>
        <v/>
      </c>
      <c r="C323" s="7" t="str">
        <f t="shared" si="1"/>
        <v/>
      </c>
      <c r="D323" s="7" t="str">
        <f>IFERROR(VLOOKUP(C:C,Roteiro!$C$9:$C$1016,1,0),"")</f>
        <v/>
      </c>
      <c r="I323" s="5" t="str">
        <f>Roteiro!B330</f>
        <v>322</v>
      </c>
      <c r="J323" s="5" t="str">
        <f>Roteiro!F330</f>
        <v/>
      </c>
      <c r="K323" s="7" t="str">
        <f t="shared" si="2"/>
        <v/>
      </c>
      <c r="M323" s="9">
        <v>80.5</v>
      </c>
    </row>
    <row r="324">
      <c r="A324" s="6" t="str">
        <f>'Cenários'!B1331</f>
        <v/>
      </c>
      <c r="B324" s="6" t="str">
        <f>'Cenários'!C1331</f>
        <v/>
      </c>
      <c r="C324" s="7" t="str">
        <f t="shared" si="1"/>
        <v/>
      </c>
      <c r="D324" s="7" t="str">
        <f>IFERROR(VLOOKUP(C:C,Roteiro!$C$9:$C$1016,1,0),"")</f>
        <v/>
      </c>
      <c r="I324" s="5" t="str">
        <f>Roteiro!B331</f>
        <v>323</v>
      </c>
      <c r="J324" s="5" t="str">
        <f>Roteiro!F331</f>
        <v/>
      </c>
      <c r="K324" s="7" t="str">
        <f t="shared" si="2"/>
        <v/>
      </c>
      <c r="M324" s="9">
        <v>80.75</v>
      </c>
    </row>
    <row r="325">
      <c r="A325" s="6" t="str">
        <f>'Cenários'!B1332</f>
        <v/>
      </c>
      <c r="B325" s="6" t="str">
        <f>'Cenários'!C1332</f>
        <v/>
      </c>
      <c r="C325" s="7" t="str">
        <f t="shared" si="1"/>
        <v/>
      </c>
      <c r="D325" s="7" t="str">
        <f>IFERROR(VLOOKUP(C:C,Roteiro!$C$9:$C$1016,1,0),"")</f>
        <v/>
      </c>
      <c r="I325" s="5" t="str">
        <f>Roteiro!B332</f>
        <v>324</v>
      </c>
      <c r="J325" s="5" t="str">
        <f>Roteiro!F332</f>
        <v/>
      </c>
      <c r="K325" s="7" t="str">
        <f t="shared" si="2"/>
        <v/>
      </c>
      <c r="M325" s="9">
        <v>81.0</v>
      </c>
    </row>
    <row r="326">
      <c r="A326" s="6" t="str">
        <f>'Cenários'!B1333</f>
        <v/>
      </c>
      <c r="B326" s="6" t="str">
        <f>'Cenários'!C1333</f>
        <v/>
      </c>
      <c r="C326" s="7" t="str">
        <f t="shared" si="1"/>
        <v/>
      </c>
      <c r="D326" s="7" t="str">
        <f>IFERROR(VLOOKUP(C:C,Roteiro!$C$9:$C$1016,1,0),"")</f>
        <v/>
      </c>
      <c r="I326" s="5" t="str">
        <f>Roteiro!B333</f>
        <v>325</v>
      </c>
      <c r="J326" s="5" t="str">
        <f>Roteiro!F333</f>
        <v/>
      </c>
      <c r="K326" s="7" t="str">
        <f t="shared" si="2"/>
        <v/>
      </c>
      <c r="M326" s="9">
        <v>81.25</v>
      </c>
    </row>
    <row r="327">
      <c r="A327" s="6" t="str">
        <f>'Cenários'!B1334</f>
        <v/>
      </c>
      <c r="B327" s="6" t="str">
        <f>'Cenários'!C1334</f>
        <v/>
      </c>
      <c r="C327" s="7" t="str">
        <f t="shared" si="1"/>
        <v/>
      </c>
      <c r="D327" s="7" t="str">
        <f>IFERROR(VLOOKUP(C:C,Roteiro!$C$9:$C$1016,1,0),"")</f>
        <v/>
      </c>
      <c r="I327" s="5" t="str">
        <f>Roteiro!B334</f>
        <v>326</v>
      </c>
      <c r="J327" s="5" t="str">
        <f>Roteiro!F334</f>
        <v/>
      </c>
      <c r="K327" s="7" t="str">
        <f t="shared" si="2"/>
        <v/>
      </c>
      <c r="M327" s="9">
        <v>81.5</v>
      </c>
    </row>
    <row r="328">
      <c r="A328" s="6" t="str">
        <f>'Cenários'!B1335</f>
        <v/>
      </c>
      <c r="B328" s="6" t="str">
        <f>'Cenários'!C1335</f>
        <v/>
      </c>
      <c r="C328" s="7" t="str">
        <f t="shared" si="1"/>
        <v/>
      </c>
      <c r="D328" s="7" t="str">
        <f>IFERROR(VLOOKUP(C:C,Roteiro!$C$9:$C$1016,1,0),"")</f>
        <v/>
      </c>
      <c r="I328" s="5" t="str">
        <f>Roteiro!B335</f>
        <v>327</v>
      </c>
      <c r="J328" s="5" t="str">
        <f>Roteiro!F335</f>
        <v/>
      </c>
      <c r="K328" s="7" t="str">
        <f t="shared" si="2"/>
        <v/>
      </c>
      <c r="M328" s="9">
        <v>81.75</v>
      </c>
    </row>
    <row r="329">
      <c r="A329" s="6" t="str">
        <f>'Cenários'!B1336</f>
        <v/>
      </c>
      <c r="B329" s="6" t="str">
        <f>'Cenários'!C1336</f>
        <v/>
      </c>
      <c r="C329" s="7" t="str">
        <f t="shared" si="1"/>
        <v/>
      </c>
      <c r="D329" s="7" t="str">
        <f>IFERROR(VLOOKUP(C:C,Roteiro!$C$9:$C$1016,1,0),"")</f>
        <v/>
      </c>
      <c r="I329" s="5" t="str">
        <f>Roteiro!B336</f>
        <v>328</v>
      </c>
      <c r="J329" s="5" t="str">
        <f>Roteiro!F336</f>
        <v/>
      </c>
      <c r="K329" s="7" t="str">
        <f t="shared" si="2"/>
        <v/>
      </c>
      <c r="M329" s="9">
        <v>82.0</v>
      </c>
    </row>
    <row r="330">
      <c r="A330" s="6" t="str">
        <f>'Cenários'!B1337</f>
        <v/>
      </c>
      <c r="B330" s="6" t="str">
        <f>'Cenários'!C1337</f>
        <v/>
      </c>
      <c r="C330" s="7" t="str">
        <f t="shared" si="1"/>
        <v/>
      </c>
      <c r="D330" s="7" t="str">
        <f>IFERROR(VLOOKUP(C:C,Roteiro!$C$9:$C$1016,1,0),"")</f>
        <v/>
      </c>
      <c r="I330" s="5" t="str">
        <f>Roteiro!B337</f>
        <v>329</v>
      </c>
      <c r="J330" s="5" t="str">
        <f>Roteiro!F337</f>
        <v/>
      </c>
      <c r="K330" s="7" t="str">
        <f t="shared" si="2"/>
        <v/>
      </c>
      <c r="M330" s="9">
        <v>82.25</v>
      </c>
    </row>
    <row r="331">
      <c r="A331" s="6" t="str">
        <f>'Cenários'!B1338</f>
        <v/>
      </c>
      <c r="B331" s="6" t="str">
        <f>'Cenários'!C1338</f>
        <v/>
      </c>
      <c r="C331" s="7" t="str">
        <f t="shared" si="1"/>
        <v/>
      </c>
      <c r="D331" s="7" t="str">
        <f>IFERROR(VLOOKUP(C:C,Roteiro!$C$9:$C$1016,1,0),"")</f>
        <v/>
      </c>
      <c r="I331" s="5" t="str">
        <f>Roteiro!B338</f>
        <v>330</v>
      </c>
      <c r="J331" s="5" t="str">
        <f>Roteiro!F338</f>
        <v/>
      </c>
      <c r="K331" s="7" t="str">
        <f t="shared" si="2"/>
        <v/>
      </c>
      <c r="M331" s="9">
        <v>82.5</v>
      </c>
    </row>
    <row r="332">
      <c r="A332" s="6" t="str">
        <f>'Cenários'!B1339</f>
        <v/>
      </c>
      <c r="B332" s="6" t="str">
        <f>'Cenários'!C1339</f>
        <v/>
      </c>
      <c r="C332" s="7" t="str">
        <f t="shared" si="1"/>
        <v/>
      </c>
      <c r="D332" s="7" t="str">
        <f>IFERROR(VLOOKUP(C:C,Roteiro!$C$9:$C$1016,1,0),"")</f>
        <v/>
      </c>
      <c r="I332" s="5" t="str">
        <f>Roteiro!B339</f>
        <v>331</v>
      </c>
      <c r="J332" s="5" t="str">
        <f>Roteiro!F339</f>
        <v/>
      </c>
      <c r="K332" s="7" t="str">
        <f t="shared" si="2"/>
        <v/>
      </c>
      <c r="M332" s="9">
        <v>82.75</v>
      </c>
    </row>
    <row r="333">
      <c r="A333" s="6" t="str">
        <f>'Cenários'!B1340</f>
        <v/>
      </c>
      <c r="B333" s="6" t="str">
        <f>'Cenários'!C1340</f>
        <v/>
      </c>
      <c r="C333" s="7" t="str">
        <f t="shared" si="1"/>
        <v/>
      </c>
      <c r="D333" s="7" t="str">
        <f>IFERROR(VLOOKUP(C:C,Roteiro!$C$9:$C$1016,1,0),"")</f>
        <v/>
      </c>
      <c r="I333" s="5" t="str">
        <f>Roteiro!B340</f>
        <v>332</v>
      </c>
      <c r="J333" s="5" t="str">
        <f>Roteiro!F340</f>
        <v/>
      </c>
      <c r="K333" s="7" t="str">
        <f t="shared" si="2"/>
        <v/>
      </c>
      <c r="M333" s="9">
        <v>83.0</v>
      </c>
    </row>
    <row r="334">
      <c r="A334" s="6" t="str">
        <f>'Cenários'!B1341</f>
        <v/>
      </c>
      <c r="B334" s="6" t="str">
        <f>'Cenários'!C1341</f>
        <v/>
      </c>
      <c r="C334" s="7" t="str">
        <f t="shared" si="1"/>
        <v/>
      </c>
      <c r="D334" s="7" t="str">
        <f>IFERROR(VLOOKUP(C:C,Roteiro!$C$9:$C$1016,1,0),"")</f>
        <v/>
      </c>
      <c r="I334" s="5" t="str">
        <f>Roteiro!B341</f>
        <v>333</v>
      </c>
      <c r="J334" s="5" t="str">
        <f>Roteiro!F341</f>
        <v/>
      </c>
      <c r="K334" s="7" t="str">
        <f t="shared" si="2"/>
        <v/>
      </c>
      <c r="M334" s="9">
        <v>83.25</v>
      </c>
    </row>
    <row r="335">
      <c r="A335" s="6" t="str">
        <f>'Cenários'!B1342</f>
        <v/>
      </c>
      <c r="B335" s="6" t="str">
        <f>'Cenários'!C1342</f>
        <v/>
      </c>
      <c r="C335" s="7" t="str">
        <f t="shared" si="1"/>
        <v/>
      </c>
      <c r="D335" s="7" t="str">
        <f>IFERROR(VLOOKUP(C:C,Roteiro!$C$9:$C$1016,1,0),"")</f>
        <v/>
      </c>
      <c r="I335" s="5" t="str">
        <f>Roteiro!B342</f>
        <v>334</v>
      </c>
      <c r="J335" s="5" t="str">
        <f>Roteiro!F342</f>
        <v/>
      </c>
      <c r="K335" s="7" t="str">
        <f t="shared" si="2"/>
        <v/>
      </c>
      <c r="M335" s="9">
        <v>83.5</v>
      </c>
    </row>
    <row r="336">
      <c r="A336" s="6" t="str">
        <f>'Cenários'!B1343</f>
        <v/>
      </c>
      <c r="B336" s="6" t="str">
        <f>'Cenários'!C1343</f>
        <v/>
      </c>
      <c r="C336" s="7" t="str">
        <f t="shared" si="1"/>
        <v/>
      </c>
      <c r="D336" s="7" t="str">
        <f>IFERROR(VLOOKUP(C:C,Roteiro!$C$9:$C$1016,1,0),"")</f>
        <v/>
      </c>
      <c r="I336" s="5" t="str">
        <f>Roteiro!B343</f>
        <v>335</v>
      </c>
      <c r="J336" s="5" t="str">
        <f>Roteiro!F343</f>
        <v/>
      </c>
      <c r="K336" s="7" t="str">
        <f t="shared" si="2"/>
        <v/>
      </c>
      <c r="M336" s="9">
        <v>83.75</v>
      </c>
    </row>
    <row r="337">
      <c r="A337" s="6" t="str">
        <f>'Cenários'!B1344</f>
        <v/>
      </c>
      <c r="B337" s="6" t="str">
        <f>'Cenários'!C1344</f>
        <v/>
      </c>
      <c r="C337" s="7" t="str">
        <f t="shared" si="1"/>
        <v/>
      </c>
      <c r="D337" s="7" t="str">
        <f>IFERROR(VLOOKUP(C:C,Roteiro!$C$9:$C$1016,1,0),"")</f>
        <v/>
      </c>
      <c r="I337" s="5" t="str">
        <f>Roteiro!B344</f>
        <v>336</v>
      </c>
      <c r="J337" s="5" t="str">
        <f>Roteiro!F344</f>
        <v/>
      </c>
      <c r="K337" s="7" t="str">
        <f t="shared" si="2"/>
        <v/>
      </c>
      <c r="M337" s="9">
        <v>84.0</v>
      </c>
    </row>
    <row r="338">
      <c r="A338" s="6" t="str">
        <f>'Cenários'!B1345</f>
        <v/>
      </c>
      <c r="B338" s="6" t="str">
        <f>'Cenários'!C1345</f>
        <v/>
      </c>
      <c r="C338" s="7" t="str">
        <f t="shared" si="1"/>
        <v/>
      </c>
      <c r="D338" s="7" t="str">
        <f>IFERROR(VLOOKUP(C:C,Roteiro!$C$9:$C$1016,1,0),"")</f>
        <v/>
      </c>
      <c r="I338" s="5" t="str">
        <f>Roteiro!B345</f>
        <v>337</v>
      </c>
      <c r="J338" s="5" t="str">
        <f>Roteiro!F345</f>
        <v/>
      </c>
      <c r="K338" s="7" t="str">
        <f t="shared" si="2"/>
        <v/>
      </c>
      <c r="M338" s="9">
        <v>84.25</v>
      </c>
    </row>
    <row r="339">
      <c r="A339" s="6" t="str">
        <f>'Cenários'!B1346</f>
        <v/>
      </c>
      <c r="B339" s="6" t="str">
        <f>'Cenários'!C1346</f>
        <v/>
      </c>
      <c r="C339" s="7" t="str">
        <f t="shared" si="1"/>
        <v/>
      </c>
      <c r="D339" s="7" t="str">
        <f>IFERROR(VLOOKUP(C:C,Roteiro!$C$9:$C$1016,1,0),"")</f>
        <v/>
      </c>
      <c r="I339" s="5" t="str">
        <f>Roteiro!B346</f>
        <v>338</v>
      </c>
      <c r="J339" s="5" t="str">
        <f>Roteiro!F346</f>
        <v/>
      </c>
      <c r="K339" s="7" t="str">
        <f t="shared" si="2"/>
        <v/>
      </c>
      <c r="M339" s="9">
        <v>84.5</v>
      </c>
    </row>
    <row r="340">
      <c r="A340" s="6" t="str">
        <f>'Cenários'!B1347</f>
        <v/>
      </c>
      <c r="B340" s="6" t="str">
        <f>'Cenários'!C1347</f>
        <v/>
      </c>
      <c r="C340" s="7" t="str">
        <f t="shared" si="1"/>
        <v/>
      </c>
      <c r="D340" s="7" t="str">
        <f>IFERROR(VLOOKUP(C:C,Roteiro!$C$9:$C$1016,1,0),"")</f>
        <v/>
      </c>
      <c r="I340" s="5" t="str">
        <f>Roteiro!B347</f>
        <v>339</v>
      </c>
      <c r="J340" s="5" t="str">
        <f>Roteiro!F347</f>
        <v/>
      </c>
      <c r="K340" s="7" t="str">
        <f t="shared" si="2"/>
        <v/>
      </c>
      <c r="M340" s="9">
        <v>84.75</v>
      </c>
    </row>
    <row r="341">
      <c r="A341" s="6" t="str">
        <f>'Cenários'!B1348</f>
        <v/>
      </c>
      <c r="B341" s="6" t="str">
        <f>'Cenários'!C1348</f>
        <v/>
      </c>
      <c r="C341" s="7" t="str">
        <f t="shared" si="1"/>
        <v/>
      </c>
      <c r="D341" s="7" t="str">
        <f>IFERROR(VLOOKUP(C:C,Roteiro!$C$9:$C$1016,1,0),"")</f>
        <v/>
      </c>
      <c r="I341" s="5" t="str">
        <f>Roteiro!B348</f>
        <v>340</v>
      </c>
      <c r="J341" s="5" t="str">
        <f>Roteiro!F348</f>
        <v/>
      </c>
      <c r="K341" s="7" t="str">
        <f t="shared" si="2"/>
        <v/>
      </c>
      <c r="M341" s="9">
        <v>85.0</v>
      </c>
    </row>
    <row r="342">
      <c r="A342" s="6" t="str">
        <f>'Cenários'!B1349</f>
        <v/>
      </c>
      <c r="B342" s="6" t="str">
        <f>'Cenários'!C1349</f>
        <v/>
      </c>
      <c r="C342" s="7" t="str">
        <f t="shared" si="1"/>
        <v/>
      </c>
      <c r="D342" s="7" t="str">
        <f>IFERROR(VLOOKUP(C:C,Roteiro!$C$9:$C$1016,1,0),"")</f>
        <v/>
      </c>
      <c r="I342" s="5" t="str">
        <f>Roteiro!B349</f>
        <v>341</v>
      </c>
      <c r="J342" s="5" t="str">
        <f>Roteiro!F349</f>
        <v/>
      </c>
      <c r="K342" s="7" t="str">
        <f t="shared" si="2"/>
        <v/>
      </c>
      <c r="M342" s="9">
        <v>85.25</v>
      </c>
    </row>
    <row r="343">
      <c r="A343" s="6" t="str">
        <f>'Cenários'!B1350</f>
        <v/>
      </c>
      <c r="B343" s="6" t="str">
        <f>'Cenários'!C1350</f>
        <v/>
      </c>
      <c r="C343" s="7" t="str">
        <f t="shared" si="1"/>
        <v/>
      </c>
      <c r="D343" s="7" t="str">
        <f>IFERROR(VLOOKUP(C:C,Roteiro!$C$9:$C$1016,1,0),"")</f>
        <v/>
      </c>
      <c r="I343" s="5" t="str">
        <f>Roteiro!B350</f>
        <v>342</v>
      </c>
      <c r="J343" s="5" t="str">
        <f>Roteiro!F350</f>
        <v/>
      </c>
      <c r="K343" s="7" t="str">
        <f t="shared" si="2"/>
        <v/>
      </c>
      <c r="M343" s="9">
        <v>85.5</v>
      </c>
    </row>
    <row r="344">
      <c r="A344" s="6" t="str">
        <f>'Cenários'!B1351</f>
        <v/>
      </c>
      <c r="B344" s="6" t="str">
        <f>'Cenários'!C1351</f>
        <v/>
      </c>
      <c r="C344" s="7" t="str">
        <f t="shared" si="1"/>
        <v/>
      </c>
      <c r="D344" s="7" t="str">
        <f>IFERROR(VLOOKUP(C:C,Roteiro!$C$9:$C$1016,1,0),"")</f>
        <v/>
      </c>
      <c r="I344" s="5" t="str">
        <f>Roteiro!B351</f>
        <v>343</v>
      </c>
      <c r="J344" s="5" t="str">
        <f>Roteiro!F351</f>
        <v/>
      </c>
      <c r="K344" s="7" t="str">
        <f t="shared" si="2"/>
        <v/>
      </c>
      <c r="M344" s="9">
        <v>85.75</v>
      </c>
    </row>
    <row r="345">
      <c r="A345" s="6" t="str">
        <f>'Cenários'!B1352</f>
        <v/>
      </c>
      <c r="B345" s="6" t="str">
        <f>'Cenários'!C1352</f>
        <v/>
      </c>
      <c r="C345" s="7" t="str">
        <f t="shared" si="1"/>
        <v/>
      </c>
      <c r="D345" s="7" t="str">
        <f>IFERROR(VLOOKUP(C:C,Roteiro!$C$9:$C$1016,1,0),"")</f>
        <v/>
      </c>
      <c r="I345" s="5" t="str">
        <f>Roteiro!B352</f>
        <v>344</v>
      </c>
      <c r="J345" s="5" t="str">
        <f>Roteiro!F352</f>
        <v/>
      </c>
      <c r="K345" s="7" t="str">
        <f t="shared" si="2"/>
        <v/>
      </c>
      <c r="M345" s="9">
        <v>86.0</v>
      </c>
    </row>
    <row r="346">
      <c r="A346" s="6" t="str">
        <f>'Cenários'!B1353</f>
        <v/>
      </c>
      <c r="B346" s="6" t="str">
        <f>'Cenários'!C1353</f>
        <v/>
      </c>
      <c r="C346" s="7" t="str">
        <f t="shared" si="1"/>
        <v/>
      </c>
      <c r="D346" s="7" t="str">
        <f>IFERROR(VLOOKUP(C:C,Roteiro!$C$9:$C$1016,1,0),"")</f>
        <v/>
      </c>
      <c r="I346" s="5" t="str">
        <f>Roteiro!B353</f>
        <v>345</v>
      </c>
      <c r="J346" s="5" t="str">
        <f>Roteiro!F353</f>
        <v/>
      </c>
      <c r="K346" s="7" t="str">
        <f t="shared" si="2"/>
        <v/>
      </c>
      <c r="M346" s="9">
        <v>86.25</v>
      </c>
    </row>
    <row r="347">
      <c r="A347" s="6" t="str">
        <f>'Cenários'!B1354</f>
        <v/>
      </c>
      <c r="B347" s="6" t="str">
        <f>'Cenários'!C1354</f>
        <v/>
      </c>
      <c r="C347" s="7" t="str">
        <f t="shared" si="1"/>
        <v/>
      </c>
      <c r="D347" s="7" t="str">
        <f>IFERROR(VLOOKUP(C:C,Roteiro!$C$9:$C$1016,1,0),"")</f>
        <v/>
      </c>
      <c r="I347" s="5" t="str">
        <f>Roteiro!B354</f>
        <v>346</v>
      </c>
      <c r="J347" s="5" t="str">
        <f>Roteiro!F354</f>
        <v/>
      </c>
      <c r="K347" s="7" t="str">
        <f t="shared" si="2"/>
        <v/>
      </c>
      <c r="M347" s="9">
        <v>86.5</v>
      </c>
    </row>
    <row r="348">
      <c r="A348" s="6" t="str">
        <f>'Cenários'!B1355</f>
        <v/>
      </c>
      <c r="B348" s="6" t="str">
        <f>'Cenários'!C1355</f>
        <v/>
      </c>
      <c r="C348" s="7" t="str">
        <f t="shared" si="1"/>
        <v/>
      </c>
      <c r="D348" s="7" t="str">
        <f>IFERROR(VLOOKUP(C:C,Roteiro!$C$9:$C$1016,1,0),"")</f>
        <v/>
      </c>
      <c r="I348" s="5" t="str">
        <f>Roteiro!B355</f>
        <v>347</v>
      </c>
      <c r="J348" s="5" t="str">
        <f>Roteiro!F355</f>
        <v/>
      </c>
      <c r="K348" s="7" t="str">
        <f t="shared" si="2"/>
        <v/>
      </c>
      <c r="M348" s="9">
        <v>86.75</v>
      </c>
    </row>
    <row r="349">
      <c r="A349" s="6" t="str">
        <f>'Cenários'!B1356</f>
        <v/>
      </c>
      <c r="B349" s="6" t="str">
        <f>'Cenários'!C1356</f>
        <v/>
      </c>
      <c r="C349" s="7" t="str">
        <f t="shared" si="1"/>
        <v/>
      </c>
      <c r="D349" s="7" t="str">
        <f>IFERROR(VLOOKUP(C:C,Roteiro!$C$9:$C$1016,1,0),"")</f>
        <v/>
      </c>
      <c r="I349" s="5" t="str">
        <f>Roteiro!B356</f>
        <v>348</v>
      </c>
      <c r="J349" s="5" t="str">
        <f>Roteiro!F356</f>
        <v/>
      </c>
      <c r="K349" s="7" t="str">
        <f t="shared" si="2"/>
        <v/>
      </c>
      <c r="M349" s="9">
        <v>87.0</v>
      </c>
    </row>
    <row r="350">
      <c r="A350" s="6" t="str">
        <f>'Cenários'!B1357</f>
        <v/>
      </c>
      <c r="B350" s="6" t="str">
        <f>'Cenários'!C1357</f>
        <v/>
      </c>
      <c r="C350" s="7" t="str">
        <f t="shared" si="1"/>
        <v/>
      </c>
      <c r="D350" s="7" t="str">
        <f>IFERROR(VLOOKUP(C:C,Roteiro!$C$9:$C$1016,1,0),"")</f>
        <v/>
      </c>
      <c r="I350" s="5" t="str">
        <f>Roteiro!B357</f>
        <v>349</v>
      </c>
      <c r="J350" s="5" t="str">
        <f>Roteiro!F357</f>
        <v/>
      </c>
      <c r="K350" s="7" t="str">
        <f t="shared" si="2"/>
        <v/>
      </c>
      <c r="M350" s="9">
        <v>87.25</v>
      </c>
    </row>
    <row r="351">
      <c r="A351" s="6" t="str">
        <f>'Cenários'!B1358</f>
        <v/>
      </c>
      <c r="B351" s="6" t="str">
        <f>'Cenários'!C1358</f>
        <v/>
      </c>
      <c r="C351" s="7" t="str">
        <f t="shared" si="1"/>
        <v/>
      </c>
      <c r="D351" s="7" t="str">
        <f>IFERROR(VLOOKUP(C:C,Roteiro!$C$9:$C$1016,1,0),"")</f>
        <v/>
      </c>
      <c r="I351" s="5" t="str">
        <f>Roteiro!B358</f>
        <v>350</v>
      </c>
      <c r="J351" s="5" t="str">
        <f>Roteiro!F358</f>
        <v/>
      </c>
      <c r="K351" s="7" t="str">
        <f t="shared" si="2"/>
        <v/>
      </c>
      <c r="M351" s="9">
        <v>87.5</v>
      </c>
    </row>
    <row r="352">
      <c r="A352" s="6" t="str">
        <f>'Cenários'!B1359</f>
        <v/>
      </c>
      <c r="B352" s="6" t="str">
        <f>'Cenários'!C1359</f>
        <v/>
      </c>
      <c r="C352" s="7" t="str">
        <f t="shared" si="1"/>
        <v/>
      </c>
      <c r="D352" s="7" t="str">
        <f>IFERROR(VLOOKUP(C:C,Roteiro!$C$9:$C$1016,1,0),"")</f>
        <v/>
      </c>
      <c r="I352" s="5" t="str">
        <f>Roteiro!B359</f>
        <v>351</v>
      </c>
      <c r="J352" s="5" t="str">
        <f>Roteiro!F359</f>
        <v/>
      </c>
      <c r="K352" s="7" t="str">
        <f t="shared" si="2"/>
        <v/>
      </c>
      <c r="M352" s="9">
        <v>87.75</v>
      </c>
    </row>
    <row r="353">
      <c r="A353" s="6" t="str">
        <f>'Cenários'!B1360</f>
        <v/>
      </c>
      <c r="B353" s="6" t="str">
        <f>'Cenários'!C1360</f>
        <v/>
      </c>
      <c r="C353" s="7" t="str">
        <f t="shared" si="1"/>
        <v/>
      </c>
      <c r="D353" s="7" t="str">
        <f>IFERROR(VLOOKUP(C:C,Roteiro!$C$9:$C$1016,1,0),"")</f>
        <v/>
      </c>
      <c r="I353" s="5" t="str">
        <f>Roteiro!B360</f>
        <v>352</v>
      </c>
      <c r="J353" s="5" t="str">
        <f>Roteiro!F360</f>
        <v/>
      </c>
      <c r="K353" s="7" t="str">
        <f t="shared" si="2"/>
        <v/>
      </c>
      <c r="M353" s="9">
        <v>88.0</v>
      </c>
    </row>
    <row r="354">
      <c r="A354" s="6" t="str">
        <f>'Cenários'!B1361</f>
        <v/>
      </c>
      <c r="B354" s="6" t="str">
        <f>'Cenários'!C1361</f>
        <v/>
      </c>
      <c r="C354" s="7" t="str">
        <f t="shared" si="1"/>
        <v/>
      </c>
      <c r="D354" s="7" t="str">
        <f>IFERROR(VLOOKUP(C:C,Roteiro!$C$9:$C$1016,1,0),"")</f>
        <v/>
      </c>
      <c r="I354" s="5" t="str">
        <f>Roteiro!B361</f>
        <v>353</v>
      </c>
      <c r="J354" s="5" t="str">
        <f>Roteiro!F361</f>
        <v/>
      </c>
      <c r="K354" s="7" t="str">
        <f t="shared" si="2"/>
        <v/>
      </c>
      <c r="M354" s="9">
        <v>88.25</v>
      </c>
    </row>
    <row r="355">
      <c r="A355" s="6" t="str">
        <f>'Cenários'!B1362</f>
        <v/>
      </c>
      <c r="B355" s="6" t="str">
        <f>'Cenários'!C1362</f>
        <v/>
      </c>
      <c r="C355" s="7" t="str">
        <f t="shared" si="1"/>
        <v/>
      </c>
      <c r="D355" s="7" t="str">
        <f>IFERROR(VLOOKUP(C:C,Roteiro!$C$9:$C$1016,1,0),"")</f>
        <v/>
      </c>
      <c r="I355" s="5" t="str">
        <f>Roteiro!B362</f>
        <v>354</v>
      </c>
      <c r="J355" s="5" t="str">
        <f>Roteiro!F362</f>
        <v/>
      </c>
      <c r="K355" s="7" t="str">
        <f t="shared" si="2"/>
        <v/>
      </c>
      <c r="M355" s="9">
        <v>88.5</v>
      </c>
    </row>
    <row r="356">
      <c r="A356" s="6" t="str">
        <f>'Cenários'!B1363</f>
        <v/>
      </c>
      <c r="B356" s="6" t="str">
        <f>'Cenários'!C1363</f>
        <v/>
      </c>
      <c r="C356" s="7" t="str">
        <f t="shared" si="1"/>
        <v/>
      </c>
      <c r="D356" s="7" t="str">
        <f>IFERROR(VLOOKUP(C:C,Roteiro!$C$9:$C$1016,1,0),"")</f>
        <v/>
      </c>
      <c r="I356" s="5" t="str">
        <f>Roteiro!B363</f>
        <v>355</v>
      </c>
      <c r="J356" s="5" t="str">
        <f>Roteiro!F363</f>
        <v/>
      </c>
      <c r="K356" s="7" t="str">
        <f t="shared" si="2"/>
        <v/>
      </c>
      <c r="M356" s="9">
        <v>88.75</v>
      </c>
    </row>
    <row r="357">
      <c r="A357" s="6" t="str">
        <f>'Cenários'!B1364</f>
        <v/>
      </c>
      <c r="B357" s="6" t="str">
        <f>'Cenários'!C1364</f>
        <v/>
      </c>
      <c r="C357" s="7" t="str">
        <f t="shared" si="1"/>
        <v/>
      </c>
      <c r="D357" s="7" t="str">
        <f>IFERROR(VLOOKUP(C:C,Roteiro!$C$9:$C$1016,1,0),"")</f>
        <v/>
      </c>
      <c r="I357" s="5" t="str">
        <f>Roteiro!B364</f>
        <v>356</v>
      </c>
      <c r="J357" s="5" t="str">
        <f>Roteiro!F364</f>
        <v/>
      </c>
      <c r="K357" s="7" t="str">
        <f t="shared" si="2"/>
        <v/>
      </c>
      <c r="M357" s="9">
        <v>89.0</v>
      </c>
    </row>
    <row r="358">
      <c r="A358" s="6" t="str">
        <f>'Cenários'!B1365</f>
        <v/>
      </c>
      <c r="B358" s="6" t="str">
        <f>'Cenários'!C1365</f>
        <v/>
      </c>
      <c r="C358" s="7" t="str">
        <f t="shared" si="1"/>
        <v/>
      </c>
      <c r="D358" s="7" t="str">
        <f>IFERROR(VLOOKUP(C:C,Roteiro!$C$9:$C$1016,1,0),"")</f>
        <v/>
      </c>
      <c r="I358" s="5" t="str">
        <f>Roteiro!B365</f>
        <v>357</v>
      </c>
      <c r="J358" s="5" t="str">
        <f>Roteiro!F365</f>
        <v/>
      </c>
      <c r="K358" s="7" t="str">
        <f t="shared" si="2"/>
        <v/>
      </c>
      <c r="M358" s="9">
        <v>89.25</v>
      </c>
    </row>
    <row r="359">
      <c r="A359" s="6" t="str">
        <f>'Cenários'!B1366</f>
        <v/>
      </c>
      <c r="B359" s="6" t="str">
        <f>'Cenários'!C1366</f>
        <v/>
      </c>
      <c r="C359" s="7" t="str">
        <f t="shared" si="1"/>
        <v/>
      </c>
      <c r="D359" s="7" t="str">
        <f>IFERROR(VLOOKUP(C:C,Roteiro!$C$9:$C$1016,1,0),"")</f>
        <v/>
      </c>
      <c r="I359" s="5" t="str">
        <f>Roteiro!B366</f>
        <v>358</v>
      </c>
      <c r="J359" s="5" t="str">
        <f>Roteiro!F366</f>
        <v/>
      </c>
      <c r="K359" s="7" t="str">
        <f t="shared" si="2"/>
        <v/>
      </c>
      <c r="M359" s="9">
        <v>89.5</v>
      </c>
    </row>
    <row r="360">
      <c r="A360" s="6" t="str">
        <f>'Cenários'!B1367</f>
        <v/>
      </c>
      <c r="B360" s="6" t="str">
        <f>'Cenários'!C1367</f>
        <v/>
      </c>
      <c r="C360" s="7" t="str">
        <f t="shared" si="1"/>
        <v/>
      </c>
      <c r="D360" s="7" t="str">
        <f>IFERROR(VLOOKUP(C:C,Roteiro!$C$9:$C$1016,1,0),"")</f>
        <v/>
      </c>
      <c r="I360" s="5" t="str">
        <f>Roteiro!B367</f>
        <v>359</v>
      </c>
      <c r="J360" s="5" t="str">
        <f>Roteiro!F367</f>
        <v/>
      </c>
      <c r="K360" s="7" t="str">
        <f t="shared" si="2"/>
        <v/>
      </c>
      <c r="M360" s="9">
        <v>89.75</v>
      </c>
    </row>
    <row r="361">
      <c r="A361" s="6" t="str">
        <f>'Cenários'!B1368</f>
        <v/>
      </c>
      <c r="B361" s="6" t="str">
        <f>'Cenários'!C1368</f>
        <v/>
      </c>
      <c r="C361" s="7" t="str">
        <f t="shared" si="1"/>
        <v/>
      </c>
      <c r="D361" s="7" t="str">
        <f>IFERROR(VLOOKUP(C:C,Roteiro!$C$9:$C$1016,1,0),"")</f>
        <v/>
      </c>
      <c r="I361" s="5" t="str">
        <f>Roteiro!B368</f>
        <v>360</v>
      </c>
      <c r="J361" s="5" t="str">
        <f>Roteiro!F368</f>
        <v/>
      </c>
      <c r="K361" s="7" t="str">
        <f t="shared" si="2"/>
        <v/>
      </c>
      <c r="M361" s="9">
        <v>90.0</v>
      </c>
    </row>
    <row r="362">
      <c r="A362" s="6" t="str">
        <f>'Cenários'!B1369</f>
        <v/>
      </c>
      <c r="B362" s="6" t="str">
        <f>'Cenários'!C1369</f>
        <v/>
      </c>
      <c r="C362" s="7" t="str">
        <f t="shared" si="1"/>
        <v/>
      </c>
      <c r="D362" s="7" t="str">
        <f>IFERROR(VLOOKUP(C:C,Roteiro!$C$9:$C$1016,1,0),"")</f>
        <v/>
      </c>
      <c r="I362" s="5" t="str">
        <f>Roteiro!B369</f>
        <v>361</v>
      </c>
      <c r="J362" s="5" t="str">
        <f>Roteiro!F369</f>
        <v/>
      </c>
      <c r="K362" s="7" t="str">
        <f t="shared" si="2"/>
        <v/>
      </c>
      <c r="M362" s="9">
        <v>90.25</v>
      </c>
    </row>
    <row r="363">
      <c r="A363" s="6" t="str">
        <f>'Cenários'!B1370</f>
        <v/>
      </c>
      <c r="B363" s="6" t="str">
        <f>'Cenários'!C1370</f>
        <v/>
      </c>
      <c r="C363" s="7" t="str">
        <f t="shared" si="1"/>
        <v/>
      </c>
      <c r="D363" s="7" t="str">
        <f>IFERROR(VLOOKUP(C:C,Roteiro!$C$9:$C$1016,1,0),"")</f>
        <v/>
      </c>
      <c r="I363" s="5" t="str">
        <f>Roteiro!B370</f>
        <v>362</v>
      </c>
      <c r="J363" s="5" t="str">
        <f>Roteiro!F370</f>
        <v/>
      </c>
      <c r="K363" s="7" t="str">
        <f t="shared" si="2"/>
        <v/>
      </c>
      <c r="M363" s="9">
        <v>90.5</v>
      </c>
    </row>
    <row r="364">
      <c r="A364" s="6" t="str">
        <f>'Cenários'!B1371</f>
        <v/>
      </c>
      <c r="B364" s="6" t="str">
        <f>'Cenários'!C1371</f>
        <v/>
      </c>
      <c r="C364" s="7" t="str">
        <f t="shared" si="1"/>
        <v/>
      </c>
      <c r="D364" s="7" t="str">
        <f>IFERROR(VLOOKUP(C:C,Roteiro!$C$9:$C$1016,1,0),"")</f>
        <v/>
      </c>
      <c r="I364" s="5" t="str">
        <f>Roteiro!B371</f>
        <v>363</v>
      </c>
      <c r="J364" s="5" t="str">
        <f>Roteiro!F371</f>
        <v/>
      </c>
      <c r="K364" s="7" t="str">
        <f t="shared" si="2"/>
        <v/>
      </c>
      <c r="M364" s="9">
        <v>90.75</v>
      </c>
    </row>
    <row r="365">
      <c r="A365" s="6" t="str">
        <f>'Cenários'!B1372</f>
        <v/>
      </c>
      <c r="B365" s="6" t="str">
        <f>'Cenários'!C1372</f>
        <v/>
      </c>
      <c r="C365" s="7" t="str">
        <f t="shared" si="1"/>
        <v/>
      </c>
      <c r="D365" s="7" t="str">
        <f>IFERROR(VLOOKUP(C:C,Roteiro!$C$9:$C$1016,1,0),"")</f>
        <v/>
      </c>
      <c r="I365" s="5" t="str">
        <f>Roteiro!B372</f>
        <v>364</v>
      </c>
      <c r="J365" s="5" t="str">
        <f>Roteiro!F372</f>
        <v/>
      </c>
      <c r="K365" s="7" t="str">
        <f t="shared" si="2"/>
        <v/>
      </c>
      <c r="M365" s="9">
        <v>91.0</v>
      </c>
    </row>
    <row r="366">
      <c r="A366" s="6" t="str">
        <f>'Cenários'!B1373</f>
        <v/>
      </c>
      <c r="B366" s="6" t="str">
        <f>'Cenários'!C1373</f>
        <v/>
      </c>
      <c r="C366" s="7" t="str">
        <f t="shared" si="1"/>
        <v/>
      </c>
      <c r="D366" s="7" t="str">
        <f>IFERROR(VLOOKUP(C:C,Roteiro!$C$9:$C$1016,1,0),"")</f>
        <v/>
      </c>
      <c r="I366" s="5" t="str">
        <f>Roteiro!B373</f>
        <v>365</v>
      </c>
      <c r="J366" s="5" t="str">
        <f>Roteiro!F373</f>
        <v/>
      </c>
      <c r="K366" s="7" t="str">
        <f t="shared" si="2"/>
        <v/>
      </c>
      <c r="M366" s="9">
        <v>91.25</v>
      </c>
    </row>
    <row r="367">
      <c r="A367" s="6" t="str">
        <f>'Cenários'!B1374</f>
        <v/>
      </c>
      <c r="B367" s="6" t="str">
        <f>'Cenários'!C1374</f>
        <v/>
      </c>
      <c r="C367" s="7" t="str">
        <f t="shared" si="1"/>
        <v/>
      </c>
      <c r="D367" s="7" t="str">
        <f>IFERROR(VLOOKUP(C:C,Roteiro!$C$9:$C$1016,1,0),"")</f>
        <v/>
      </c>
      <c r="I367" s="5" t="str">
        <f>Roteiro!B374</f>
        <v>366</v>
      </c>
      <c r="J367" s="5" t="str">
        <f>Roteiro!F374</f>
        <v/>
      </c>
      <c r="K367" s="7" t="str">
        <f t="shared" si="2"/>
        <v/>
      </c>
      <c r="M367" s="9">
        <v>91.5</v>
      </c>
    </row>
    <row r="368">
      <c r="A368" s="6" t="str">
        <f>'Cenários'!B1375</f>
        <v/>
      </c>
      <c r="B368" s="6" t="str">
        <f>'Cenários'!C1375</f>
        <v/>
      </c>
      <c r="C368" s="7" t="str">
        <f t="shared" si="1"/>
        <v/>
      </c>
      <c r="D368" s="7" t="str">
        <f>IFERROR(VLOOKUP(C:C,Roteiro!$C$9:$C$1016,1,0),"")</f>
        <v/>
      </c>
      <c r="I368" s="5" t="str">
        <f>Roteiro!B375</f>
        <v>367</v>
      </c>
      <c r="J368" s="5" t="str">
        <f>Roteiro!F375</f>
        <v/>
      </c>
      <c r="K368" s="7" t="str">
        <f t="shared" si="2"/>
        <v/>
      </c>
      <c r="M368" s="9">
        <v>91.75</v>
      </c>
    </row>
    <row r="369">
      <c r="A369" s="6" t="str">
        <f>'Cenários'!B1376</f>
        <v/>
      </c>
      <c r="B369" s="6" t="str">
        <f>'Cenários'!C1376</f>
        <v/>
      </c>
      <c r="C369" s="7" t="str">
        <f t="shared" si="1"/>
        <v/>
      </c>
      <c r="D369" s="7" t="str">
        <f>IFERROR(VLOOKUP(C:C,Roteiro!$C$9:$C$1016,1,0),"")</f>
        <v/>
      </c>
      <c r="I369" s="5" t="str">
        <f>Roteiro!B376</f>
        <v>368</v>
      </c>
      <c r="J369" s="5" t="str">
        <f>Roteiro!F376</f>
        <v/>
      </c>
      <c r="K369" s="7" t="str">
        <f t="shared" si="2"/>
        <v/>
      </c>
      <c r="M369" s="9">
        <v>92.0</v>
      </c>
    </row>
    <row r="370">
      <c r="A370" s="6" t="str">
        <f>'Cenários'!B1377</f>
        <v/>
      </c>
      <c r="B370" s="6" t="str">
        <f>'Cenários'!C1377</f>
        <v/>
      </c>
      <c r="C370" s="7" t="str">
        <f t="shared" si="1"/>
        <v/>
      </c>
      <c r="D370" s="7" t="str">
        <f>IFERROR(VLOOKUP(C:C,Roteiro!$C$9:$C$1016,1,0),"")</f>
        <v/>
      </c>
      <c r="I370" s="5" t="str">
        <f>Roteiro!B377</f>
        <v>369</v>
      </c>
      <c r="J370" s="5" t="str">
        <f>Roteiro!F377</f>
        <v/>
      </c>
      <c r="K370" s="7" t="str">
        <f t="shared" si="2"/>
        <v/>
      </c>
      <c r="M370" s="9">
        <v>92.25</v>
      </c>
    </row>
    <row r="371">
      <c r="A371" s="6" t="str">
        <f>'Cenários'!B1378</f>
        <v/>
      </c>
      <c r="B371" s="6" t="str">
        <f>'Cenários'!C1378</f>
        <v/>
      </c>
      <c r="C371" s="7" t="str">
        <f t="shared" si="1"/>
        <v/>
      </c>
      <c r="D371" s="7" t="str">
        <f>IFERROR(VLOOKUP(C:C,Roteiro!$C$9:$C$1016,1,0),"")</f>
        <v/>
      </c>
      <c r="I371" s="5" t="str">
        <f>Roteiro!B378</f>
        <v>370</v>
      </c>
      <c r="J371" s="5" t="str">
        <f>Roteiro!F378</f>
        <v/>
      </c>
      <c r="K371" s="7" t="str">
        <f t="shared" si="2"/>
        <v/>
      </c>
      <c r="M371" s="9">
        <v>92.5</v>
      </c>
    </row>
    <row r="372">
      <c r="A372" s="6" t="str">
        <f>'Cenários'!B1379</f>
        <v/>
      </c>
      <c r="B372" s="6" t="str">
        <f>'Cenários'!C1379</f>
        <v/>
      </c>
      <c r="C372" s="7" t="str">
        <f t="shared" si="1"/>
        <v/>
      </c>
      <c r="D372" s="7" t="str">
        <f>IFERROR(VLOOKUP(C:C,Roteiro!$C$9:$C$1016,1,0),"")</f>
        <v/>
      </c>
      <c r="I372" s="5" t="str">
        <f>Roteiro!B379</f>
        <v>371</v>
      </c>
      <c r="J372" s="5" t="str">
        <f>Roteiro!F379</f>
        <v/>
      </c>
      <c r="K372" s="7" t="str">
        <f t="shared" si="2"/>
        <v/>
      </c>
      <c r="M372" s="9">
        <v>92.75</v>
      </c>
    </row>
    <row r="373">
      <c r="A373" s="6" t="str">
        <f>'Cenários'!B1380</f>
        <v/>
      </c>
      <c r="B373" s="6" t="str">
        <f>'Cenários'!C1380</f>
        <v/>
      </c>
      <c r="C373" s="7" t="str">
        <f t="shared" si="1"/>
        <v/>
      </c>
      <c r="D373" s="7" t="str">
        <f>IFERROR(VLOOKUP(C:C,Roteiro!$C$9:$C$1016,1,0),"")</f>
        <v/>
      </c>
      <c r="I373" s="5" t="str">
        <f>Roteiro!B380</f>
        <v>372</v>
      </c>
      <c r="J373" s="5" t="str">
        <f>Roteiro!F380</f>
        <v/>
      </c>
      <c r="K373" s="7" t="str">
        <f t="shared" si="2"/>
        <v/>
      </c>
      <c r="M373" s="9">
        <v>93.0</v>
      </c>
    </row>
    <row r="374">
      <c r="A374" s="6" t="str">
        <f>'Cenários'!B1381</f>
        <v/>
      </c>
      <c r="B374" s="6" t="str">
        <f>'Cenários'!C1381</f>
        <v/>
      </c>
      <c r="C374" s="7" t="str">
        <f t="shared" si="1"/>
        <v/>
      </c>
      <c r="D374" s="7" t="str">
        <f>IFERROR(VLOOKUP(C:C,Roteiro!$C$9:$C$1016,1,0),"")</f>
        <v/>
      </c>
      <c r="I374" s="5" t="str">
        <f>Roteiro!B381</f>
        <v>373</v>
      </c>
      <c r="J374" s="5" t="str">
        <f>Roteiro!F381</f>
        <v/>
      </c>
      <c r="K374" s="7" t="str">
        <f t="shared" si="2"/>
        <v/>
      </c>
      <c r="M374" s="9">
        <v>93.25</v>
      </c>
    </row>
    <row r="375">
      <c r="A375" s="6" t="str">
        <f>'Cenários'!B1382</f>
        <v/>
      </c>
      <c r="B375" s="6" t="str">
        <f>'Cenários'!C1382</f>
        <v/>
      </c>
      <c r="C375" s="7" t="str">
        <f t="shared" si="1"/>
        <v/>
      </c>
      <c r="D375" s="7" t="str">
        <f>IFERROR(VLOOKUP(C:C,Roteiro!$C$9:$C$1016,1,0),"")</f>
        <v/>
      </c>
      <c r="I375" s="5" t="str">
        <f>Roteiro!B382</f>
        <v>374</v>
      </c>
      <c r="J375" s="5" t="str">
        <f>Roteiro!F382</f>
        <v/>
      </c>
      <c r="K375" s="7" t="str">
        <f t="shared" si="2"/>
        <v/>
      </c>
      <c r="M375" s="9">
        <v>93.5</v>
      </c>
    </row>
    <row r="376">
      <c r="A376" s="6" t="str">
        <f>'Cenários'!B1383</f>
        <v/>
      </c>
      <c r="B376" s="6" t="str">
        <f>'Cenários'!C1383</f>
        <v/>
      </c>
      <c r="C376" s="7" t="str">
        <f t="shared" si="1"/>
        <v/>
      </c>
      <c r="D376" s="7" t="str">
        <f>IFERROR(VLOOKUP(C:C,Roteiro!$C$9:$C$1016,1,0),"")</f>
        <v/>
      </c>
      <c r="I376" s="5" t="str">
        <f>Roteiro!B383</f>
        <v>375</v>
      </c>
      <c r="J376" s="5" t="str">
        <f>Roteiro!F383</f>
        <v/>
      </c>
      <c r="K376" s="7" t="str">
        <f t="shared" si="2"/>
        <v/>
      </c>
      <c r="M376" s="9">
        <v>93.75</v>
      </c>
    </row>
    <row r="377">
      <c r="A377" s="6" t="str">
        <f>'Cenários'!B1384</f>
        <v/>
      </c>
      <c r="B377" s="6" t="str">
        <f>'Cenários'!C1384</f>
        <v/>
      </c>
      <c r="C377" s="7" t="str">
        <f t="shared" si="1"/>
        <v/>
      </c>
      <c r="D377" s="7" t="str">
        <f>IFERROR(VLOOKUP(C:C,Roteiro!$C$9:$C$1016,1,0),"")</f>
        <v/>
      </c>
      <c r="I377" s="5" t="str">
        <f>Roteiro!B384</f>
        <v>376</v>
      </c>
      <c r="J377" s="5" t="str">
        <f>Roteiro!F384</f>
        <v/>
      </c>
      <c r="K377" s="7" t="str">
        <f t="shared" si="2"/>
        <v/>
      </c>
      <c r="M377" s="9">
        <v>94.0</v>
      </c>
    </row>
    <row r="378">
      <c r="A378" s="6" t="str">
        <f>'Cenários'!B1385</f>
        <v/>
      </c>
      <c r="B378" s="6" t="str">
        <f>'Cenários'!C1385</f>
        <v/>
      </c>
      <c r="C378" s="7" t="str">
        <f t="shared" si="1"/>
        <v/>
      </c>
      <c r="D378" s="7" t="str">
        <f>IFERROR(VLOOKUP(C:C,Roteiro!$C$9:$C$1016,1,0),"")</f>
        <v/>
      </c>
      <c r="I378" s="5" t="str">
        <f>Roteiro!B385</f>
        <v>377</v>
      </c>
      <c r="J378" s="5" t="str">
        <f>Roteiro!F385</f>
        <v/>
      </c>
      <c r="K378" s="7" t="str">
        <f t="shared" si="2"/>
        <v/>
      </c>
      <c r="M378" s="9">
        <v>94.25</v>
      </c>
    </row>
    <row r="379">
      <c r="A379" s="6" t="str">
        <f>'Cenários'!B1386</f>
        <v/>
      </c>
      <c r="B379" s="6" t="str">
        <f>'Cenários'!C1386</f>
        <v/>
      </c>
      <c r="C379" s="7" t="str">
        <f t="shared" si="1"/>
        <v/>
      </c>
      <c r="D379" s="7" t="str">
        <f>IFERROR(VLOOKUP(C:C,Roteiro!$C$9:$C$1016,1,0),"")</f>
        <v/>
      </c>
      <c r="I379" s="5" t="str">
        <f>Roteiro!B386</f>
        <v>378</v>
      </c>
      <c r="J379" s="5" t="str">
        <f>Roteiro!F386</f>
        <v/>
      </c>
      <c r="K379" s="7" t="str">
        <f t="shared" si="2"/>
        <v/>
      </c>
      <c r="M379" s="9">
        <v>94.5</v>
      </c>
    </row>
    <row r="380">
      <c r="A380" s="6" t="str">
        <f>'Cenários'!B1387</f>
        <v/>
      </c>
      <c r="B380" s="6" t="str">
        <f>'Cenários'!C1387</f>
        <v/>
      </c>
      <c r="C380" s="7" t="str">
        <f t="shared" si="1"/>
        <v/>
      </c>
      <c r="D380" s="7" t="str">
        <f>IFERROR(VLOOKUP(C:C,Roteiro!$C$9:$C$1016,1,0),"")</f>
        <v/>
      </c>
      <c r="I380" s="5" t="str">
        <f>Roteiro!B387</f>
        <v>379</v>
      </c>
      <c r="J380" s="5" t="str">
        <f>Roteiro!F387</f>
        <v/>
      </c>
      <c r="K380" s="7" t="str">
        <f t="shared" si="2"/>
        <v/>
      </c>
      <c r="M380" s="9">
        <v>94.75</v>
      </c>
    </row>
    <row r="381">
      <c r="A381" s="6" t="str">
        <f>'Cenários'!B1388</f>
        <v/>
      </c>
      <c r="B381" s="6" t="str">
        <f>'Cenários'!C1388</f>
        <v/>
      </c>
      <c r="C381" s="7" t="str">
        <f t="shared" si="1"/>
        <v/>
      </c>
      <c r="D381" s="7" t="str">
        <f>IFERROR(VLOOKUP(C:C,Roteiro!$C$9:$C$1016,1,0),"")</f>
        <v/>
      </c>
      <c r="I381" s="5" t="str">
        <f>Roteiro!B388</f>
        <v>380</v>
      </c>
      <c r="J381" s="5" t="str">
        <f>Roteiro!F388</f>
        <v/>
      </c>
      <c r="K381" s="7" t="str">
        <f t="shared" si="2"/>
        <v/>
      </c>
      <c r="M381" s="9">
        <v>95.0</v>
      </c>
    </row>
    <row r="382">
      <c r="A382" s="6" t="str">
        <f>'Cenários'!B1389</f>
        <v/>
      </c>
      <c r="B382" s="6" t="str">
        <f>'Cenários'!C1389</f>
        <v/>
      </c>
      <c r="C382" s="7" t="str">
        <f t="shared" si="1"/>
        <v/>
      </c>
      <c r="D382" s="7" t="str">
        <f>IFERROR(VLOOKUP(C:C,Roteiro!$C$9:$C$1016,1,0),"")</f>
        <v/>
      </c>
      <c r="I382" s="5" t="str">
        <f>Roteiro!B389</f>
        <v>381</v>
      </c>
      <c r="J382" s="5" t="str">
        <f>Roteiro!F389</f>
        <v/>
      </c>
      <c r="K382" s="7" t="str">
        <f t="shared" si="2"/>
        <v/>
      </c>
      <c r="M382" s="9">
        <v>95.25</v>
      </c>
    </row>
    <row r="383">
      <c r="A383" s="6" t="str">
        <f>'Cenários'!B1390</f>
        <v/>
      </c>
      <c r="B383" s="6" t="str">
        <f>'Cenários'!C1390</f>
        <v/>
      </c>
      <c r="C383" s="7" t="str">
        <f t="shared" si="1"/>
        <v/>
      </c>
      <c r="D383" s="7" t="str">
        <f>IFERROR(VLOOKUP(C:C,Roteiro!$C$9:$C$1016,1,0),"")</f>
        <v/>
      </c>
      <c r="I383" s="5" t="str">
        <f>Roteiro!B390</f>
        <v>382</v>
      </c>
      <c r="J383" s="5" t="str">
        <f>Roteiro!F390</f>
        <v/>
      </c>
      <c r="K383" s="7" t="str">
        <f t="shared" si="2"/>
        <v/>
      </c>
      <c r="M383" s="9">
        <v>95.5</v>
      </c>
    </row>
    <row r="384">
      <c r="A384" s="6" t="str">
        <f>'Cenários'!B1391</f>
        <v/>
      </c>
      <c r="B384" s="6" t="str">
        <f>'Cenários'!C1391</f>
        <v/>
      </c>
      <c r="C384" s="7" t="str">
        <f t="shared" si="1"/>
        <v/>
      </c>
      <c r="D384" s="7" t="str">
        <f>IFERROR(VLOOKUP(C:C,Roteiro!$C$9:$C$1016,1,0),"")</f>
        <v/>
      </c>
      <c r="I384" s="5" t="str">
        <f>Roteiro!B391</f>
        <v>383</v>
      </c>
      <c r="J384" s="5" t="str">
        <f>Roteiro!F391</f>
        <v/>
      </c>
      <c r="K384" s="7" t="str">
        <f t="shared" si="2"/>
        <v/>
      </c>
      <c r="M384" s="9">
        <v>95.75</v>
      </c>
    </row>
    <row r="385">
      <c r="A385" s="6" t="str">
        <f>'Cenários'!B1392</f>
        <v/>
      </c>
      <c r="B385" s="6" t="str">
        <f>'Cenários'!C1392</f>
        <v/>
      </c>
      <c r="C385" s="7" t="str">
        <f t="shared" si="1"/>
        <v/>
      </c>
      <c r="D385" s="7" t="str">
        <f>IFERROR(VLOOKUP(C:C,Roteiro!$C$9:$C$1016,1,0),"")</f>
        <v/>
      </c>
      <c r="I385" s="5" t="str">
        <f>Roteiro!B392</f>
        <v>384</v>
      </c>
      <c r="J385" s="5" t="str">
        <f>Roteiro!F392</f>
        <v/>
      </c>
      <c r="K385" s="7" t="str">
        <f t="shared" si="2"/>
        <v/>
      </c>
      <c r="M385" s="9">
        <v>96.0</v>
      </c>
    </row>
    <row r="386">
      <c r="A386" s="6" t="str">
        <f>'Cenários'!B1393</f>
        <v/>
      </c>
      <c r="B386" s="6" t="str">
        <f>'Cenários'!C1393</f>
        <v/>
      </c>
      <c r="C386" s="7" t="str">
        <f t="shared" si="1"/>
        <v/>
      </c>
      <c r="D386" s="7" t="str">
        <f>IFERROR(VLOOKUP(C:C,Roteiro!$C$9:$C$1016,1,0),"")</f>
        <v/>
      </c>
      <c r="I386" s="5" t="str">
        <f>Roteiro!B393</f>
        <v>385</v>
      </c>
      <c r="J386" s="5" t="str">
        <f>Roteiro!F393</f>
        <v/>
      </c>
      <c r="K386" s="7" t="str">
        <f t="shared" si="2"/>
        <v/>
      </c>
      <c r="M386" s="9">
        <v>96.25</v>
      </c>
    </row>
    <row r="387">
      <c r="A387" s="6" t="str">
        <f>'Cenários'!B1394</f>
        <v/>
      </c>
      <c r="B387" s="6" t="str">
        <f>'Cenários'!C1394</f>
        <v/>
      </c>
      <c r="C387" s="7" t="str">
        <f t="shared" si="1"/>
        <v/>
      </c>
      <c r="D387" s="7" t="str">
        <f>IFERROR(VLOOKUP(C:C,Roteiro!$C$9:$C$1016,1,0),"")</f>
        <v/>
      </c>
      <c r="I387" s="5" t="str">
        <f>Roteiro!B394</f>
        <v>386</v>
      </c>
      <c r="J387" s="5" t="str">
        <f>Roteiro!F394</f>
        <v/>
      </c>
      <c r="K387" s="7" t="str">
        <f t="shared" si="2"/>
        <v/>
      </c>
      <c r="M387" s="9">
        <v>96.5</v>
      </c>
    </row>
    <row r="388">
      <c r="A388" s="6" t="str">
        <f>'Cenários'!B1395</f>
        <v/>
      </c>
      <c r="B388" s="6" t="str">
        <f>'Cenários'!C1395</f>
        <v/>
      </c>
      <c r="C388" s="7" t="str">
        <f t="shared" si="1"/>
        <v/>
      </c>
      <c r="D388" s="7" t="str">
        <f>IFERROR(VLOOKUP(C:C,Roteiro!$C$9:$C$1016,1,0),"")</f>
        <v/>
      </c>
      <c r="I388" s="5" t="str">
        <f>Roteiro!B395</f>
        <v>387</v>
      </c>
      <c r="J388" s="5" t="str">
        <f>Roteiro!F395</f>
        <v/>
      </c>
      <c r="K388" s="7" t="str">
        <f t="shared" si="2"/>
        <v/>
      </c>
      <c r="M388" s="9">
        <v>96.75</v>
      </c>
    </row>
    <row r="389">
      <c r="A389" s="6" t="str">
        <f>'Cenários'!B1396</f>
        <v/>
      </c>
      <c r="B389" s="6" t="str">
        <f>'Cenários'!C1396</f>
        <v/>
      </c>
      <c r="C389" s="7" t="str">
        <f t="shared" si="1"/>
        <v/>
      </c>
      <c r="D389" s="7" t="str">
        <f>IFERROR(VLOOKUP(C:C,Roteiro!$C$9:$C$1016,1,0),"")</f>
        <v/>
      </c>
      <c r="I389" s="5" t="str">
        <f>Roteiro!B396</f>
        <v>388</v>
      </c>
      <c r="J389" s="5" t="str">
        <f>Roteiro!F396</f>
        <v/>
      </c>
      <c r="K389" s="7" t="str">
        <f t="shared" si="2"/>
        <v/>
      </c>
      <c r="M389" s="9">
        <v>97.0</v>
      </c>
    </row>
    <row r="390">
      <c r="A390" s="6" t="str">
        <f>'Cenários'!B1397</f>
        <v/>
      </c>
      <c r="B390" s="6" t="str">
        <f>'Cenários'!C1397</f>
        <v/>
      </c>
      <c r="C390" s="7" t="str">
        <f t="shared" si="1"/>
        <v/>
      </c>
      <c r="D390" s="7" t="str">
        <f>IFERROR(VLOOKUP(C:C,Roteiro!$C$9:$C$1016,1,0),"")</f>
        <v/>
      </c>
      <c r="I390" s="5" t="str">
        <f>Roteiro!B397</f>
        <v>389</v>
      </c>
      <c r="J390" s="5" t="str">
        <f>Roteiro!F397</f>
        <v/>
      </c>
      <c r="K390" s="7" t="str">
        <f t="shared" si="2"/>
        <v/>
      </c>
      <c r="M390" s="9">
        <v>97.25</v>
      </c>
    </row>
    <row r="391">
      <c r="A391" s="6" t="str">
        <f>'Cenários'!B1398</f>
        <v/>
      </c>
      <c r="B391" s="6" t="str">
        <f>'Cenários'!C1398</f>
        <v/>
      </c>
      <c r="C391" s="7" t="str">
        <f t="shared" si="1"/>
        <v/>
      </c>
      <c r="D391" s="7" t="str">
        <f>IFERROR(VLOOKUP(C:C,Roteiro!$C$9:$C$1016,1,0),"")</f>
        <v/>
      </c>
      <c r="I391" s="5" t="str">
        <f>Roteiro!B398</f>
        <v>390</v>
      </c>
      <c r="J391" s="5" t="str">
        <f>Roteiro!F398</f>
        <v/>
      </c>
      <c r="K391" s="7" t="str">
        <f t="shared" si="2"/>
        <v/>
      </c>
      <c r="M391" s="9">
        <v>97.5</v>
      </c>
    </row>
    <row r="392">
      <c r="A392" s="6" t="str">
        <f>'Cenários'!B1399</f>
        <v/>
      </c>
      <c r="B392" s="6" t="str">
        <f>'Cenários'!C1399</f>
        <v/>
      </c>
      <c r="C392" s="7" t="str">
        <f t="shared" si="1"/>
        <v/>
      </c>
      <c r="D392" s="7" t="str">
        <f>IFERROR(VLOOKUP(C:C,Roteiro!$C$9:$C$1016,1,0),"")</f>
        <v/>
      </c>
      <c r="I392" s="5" t="str">
        <f>Roteiro!B399</f>
        <v>391</v>
      </c>
      <c r="J392" s="5" t="str">
        <f>Roteiro!F399</f>
        <v/>
      </c>
      <c r="K392" s="7" t="str">
        <f t="shared" si="2"/>
        <v/>
      </c>
      <c r="M392" s="9">
        <v>97.75</v>
      </c>
    </row>
    <row r="393">
      <c r="A393" s="6" t="str">
        <f>'Cenários'!B1400</f>
        <v/>
      </c>
      <c r="B393" s="6" t="str">
        <f>'Cenários'!C1400</f>
        <v/>
      </c>
      <c r="C393" s="7" t="str">
        <f t="shared" si="1"/>
        <v/>
      </c>
      <c r="D393" s="7" t="str">
        <f>IFERROR(VLOOKUP(C:C,Roteiro!$C$9:$C$1016,1,0),"")</f>
        <v/>
      </c>
      <c r="I393" s="5" t="str">
        <f>Roteiro!B400</f>
        <v>392</v>
      </c>
      <c r="J393" s="5" t="str">
        <f>Roteiro!F400</f>
        <v/>
      </c>
      <c r="K393" s="7" t="str">
        <f t="shared" si="2"/>
        <v/>
      </c>
      <c r="M393" s="9">
        <v>98.0</v>
      </c>
    </row>
    <row r="394">
      <c r="A394" s="6" t="str">
        <f>'Cenários'!B1401</f>
        <v/>
      </c>
      <c r="B394" s="6" t="str">
        <f>'Cenários'!C1401</f>
        <v/>
      </c>
      <c r="C394" s="7" t="str">
        <f t="shared" si="1"/>
        <v/>
      </c>
      <c r="D394" s="7" t="str">
        <f>IFERROR(VLOOKUP(C:C,Roteiro!$C$9:$C$1016,1,0),"")</f>
        <v/>
      </c>
      <c r="I394" s="5" t="str">
        <f>Roteiro!B401</f>
        <v>393</v>
      </c>
      <c r="J394" s="5" t="str">
        <f>Roteiro!F401</f>
        <v/>
      </c>
      <c r="K394" s="7" t="str">
        <f t="shared" si="2"/>
        <v/>
      </c>
      <c r="M394" s="9">
        <v>98.25</v>
      </c>
    </row>
    <row r="395">
      <c r="A395" s="6" t="str">
        <f>'Cenários'!B1402</f>
        <v/>
      </c>
      <c r="B395" s="6" t="str">
        <f>'Cenários'!C1402</f>
        <v/>
      </c>
      <c r="C395" s="7" t="str">
        <f t="shared" si="1"/>
        <v/>
      </c>
      <c r="D395" s="7" t="str">
        <f>IFERROR(VLOOKUP(C:C,Roteiro!$C$9:$C$1016,1,0),"")</f>
        <v/>
      </c>
      <c r="I395" s="5" t="str">
        <f>Roteiro!B402</f>
        <v>394</v>
      </c>
      <c r="J395" s="5" t="str">
        <f>Roteiro!F402</f>
        <v/>
      </c>
      <c r="K395" s="7" t="str">
        <f t="shared" si="2"/>
        <v/>
      </c>
      <c r="M395" s="9">
        <v>98.5</v>
      </c>
    </row>
    <row r="396">
      <c r="A396" s="6" t="str">
        <f>'Cenários'!B1403</f>
        <v/>
      </c>
      <c r="B396" s="6" t="str">
        <f>'Cenários'!C1403</f>
        <v/>
      </c>
      <c r="C396" s="7" t="str">
        <f t="shared" si="1"/>
        <v/>
      </c>
      <c r="D396" s="7" t="str">
        <f>IFERROR(VLOOKUP(C:C,Roteiro!$C$9:$C$1016,1,0),"")</f>
        <v/>
      </c>
      <c r="I396" s="5" t="str">
        <f>Roteiro!B403</f>
        <v>395</v>
      </c>
      <c r="J396" s="5" t="str">
        <f>Roteiro!F403</f>
        <v/>
      </c>
      <c r="K396" s="7" t="str">
        <f t="shared" si="2"/>
        <v/>
      </c>
      <c r="M396" s="9">
        <v>98.75</v>
      </c>
    </row>
    <row r="397">
      <c r="A397" s="6" t="str">
        <f>'Cenários'!B1404</f>
        <v/>
      </c>
      <c r="B397" s="6" t="str">
        <f>'Cenários'!C1404</f>
        <v/>
      </c>
      <c r="C397" s="7" t="str">
        <f t="shared" si="1"/>
        <v/>
      </c>
      <c r="D397" s="7" t="str">
        <f>IFERROR(VLOOKUP(C:C,Roteiro!$C$9:$C$1016,1,0),"")</f>
        <v/>
      </c>
      <c r="I397" s="5" t="str">
        <f>Roteiro!B404</f>
        <v>396</v>
      </c>
      <c r="J397" s="5" t="str">
        <f>Roteiro!F404</f>
        <v/>
      </c>
      <c r="K397" s="7" t="str">
        <f t="shared" si="2"/>
        <v/>
      </c>
      <c r="M397" s="9">
        <v>99.0</v>
      </c>
    </row>
    <row r="398">
      <c r="A398" s="6" t="str">
        <f>'Cenários'!B1405</f>
        <v/>
      </c>
      <c r="B398" s="6" t="str">
        <f>'Cenários'!C1405</f>
        <v/>
      </c>
      <c r="C398" s="7" t="str">
        <f t="shared" si="1"/>
        <v/>
      </c>
      <c r="D398" s="7" t="str">
        <f>IFERROR(VLOOKUP(C:C,Roteiro!$C$9:$C$1016,1,0),"")</f>
        <v/>
      </c>
      <c r="I398" s="5" t="str">
        <f>Roteiro!B405</f>
        <v>397</v>
      </c>
      <c r="J398" s="5" t="str">
        <f>Roteiro!F405</f>
        <v/>
      </c>
      <c r="K398" s="7" t="str">
        <f t="shared" si="2"/>
        <v/>
      </c>
      <c r="M398" s="9">
        <v>99.25</v>
      </c>
    </row>
    <row r="399">
      <c r="A399" s="6" t="str">
        <f>'Cenários'!B1406</f>
        <v/>
      </c>
      <c r="B399" s="6" t="str">
        <f>'Cenários'!C1406</f>
        <v/>
      </c>
      <c r="C399" s="7" t="str">
        <f t="shared" si="1"/>
        <v/>
      </c>
      <c r="D399" s="7" t="str">
        <f>IFERROR(VLOOKUP(C:C,Roteiro!$C$9:$C$1016,1,0),"")</f>
        <v/>
      </c>
      <c r="I399" s="5" t="str">
        <f>Roteiro!B406</f>
        <v>398</v>
      </c>
      <c r="J399" s="5" t="str">
        <f>Roteiro!F406</f>
        <v/>
      </c>
      <c r="K399" s="7" t="str">
        <f t="shared" si="2"/>
        <v/>
      </c>
      <c r="M399" s="9">
        <v>99.5</v>
      </c>
    </row>
    <row r="400">
      <c r="A400" s="6" t="str">
        <f>'Cenários'!B1407</f>
        <v/>
      </c>
      <c r="B400" s="6" t="str">
        <f>'Cenários'!C1407</f>
        <v/>
      </c>
      <c r="C400" s="7" t="str">
        <f t="shared" si="1"/>
        <v/>
      </c>
      <c r="D400" s="7" t="str">
        <f>IFERROR(VLOOKUP(C:C,Roteiro!$C$9:$C$1016,1,0),"")</f>
        <v/>
      </c>
      <c r="I400" s="5" t="str">
        <f>Roteiro!B407</f>
        <v>399</v>
      </c>
      <c r="J400" s="5" t="str">
        <f>Roteiro!F407</f>
        <v/>
      </c>
      <c r="K400" s="7" t="str">
        <f t="shared" si="2"/>
        <v/>
      </c>
      <c r="M400" s="9">
        <v>99.75</v>
      </c>
    </row>
    <row r="401">
      <c r="A401" s="6" t="str">
        <f>'Cenários'!B1408</f>
        <v/>
      </c>
      <c r="B401" s="6" t="str">
        <f>'Cenários'!C1408</f>
        <v/>
      </c>
      <c r="C401" s="7" t="str">
        <f t="shared" si="1"/>
        <v/>
      </c>
      <c r="D401" s="7" t="str">
        <f>IFERROR(VLOOKUP(C:C,Roteiro!$C$9:$C$1016,1,0),"")</f>
        <v/>
      </c>
      <c r="I401" s="5" t="str">
        <f>Roteiro!B408</f>
        <v>400</v>
      </c>
      <c r="J401" s="5" t="str">
        <f>Roteiro!F408</f>
        <v/>
      </c>
      <c r="K401" s="7" t="str">
        <f t="shared" si="2"/>
        <v/>
      </c>
      <c r="M401" s="9">
        <v>100.0</v>
      </c>
    </row>
    <row r="402">
      <c r="A402" s="6" t="str">
        <f>'Cenários'!B1409</f>
        <v/>
      </c>
      <c r="B402" s="6" t="str">
        <f>'Cenários'!C1409</f>
        <v/>
      </c>
      <c r="C402" s="7" t="str">
        <f t="shared" si="1"/>
        <v/>
      </c>
      <c r="D402" s="7" t="str">
        <f>IFERROR(VLOOKUP(C:C,Roteiro!$C$9:$C$1016,1,0),"")</f>
        <v/>
      </c>
      <c r="I402" s="5" t="str">
        <f>Roteiro!B409</f>
        <v>401</v>
      </c>
      <c r="J402" s="5" t="str">
        <f>Roteiro!F409</f>
        <v/>
      </c>
      <c r="K402" s="7" t="str">
        <f t="shared" si="2"/>
        <v/>
      </c>
      <c r="M402" s="9">
        <v>100.25</v>
      </c>
    </row>
    <row r="403">
      <c r="A403" s="6" t="str">
        <f>'Cenários'!B1410</f>
        <v/>
      </c>
      <c r="B403" s="6" t="str">
        <f>'Cenários'!C1410</f>
        <v/>
      </c>
      <c r="C403" s="7" t="str">
        <f t="shared" si="1"/>
        <v/>
      </c>
      <c r="D403" s="7" t="str">
        <f>IFERROR(VLOOKUP(C:C,Roteiro!$C$9:$C$1016,1,0),"")</f>
        <v/>
      </c>
      <c r="I403" s="5" t="str">
        <f>Roteiro!B410</f>
        <v>402</v>
      </c>
      <c r="J403" s="5" t="str">
        <f>Roteiro!F410</f>
        <v/>
      </c>
      <c r="K403" s="7" t="str">
        <f t="shared" si="2"/>
        <v/>
      </c>
      <c r="M403" s="9">
        <v>100.5</v>
      </c>
    </row>
    <row r="404">
      <c r="A404" s="6" t="str">
        <f>'Cenários'!B1411</f>
        <v/>
      </c>
      <c r="B404" s="6" t="str">
        <f>'Cenários'!C1411</f>
        <v/>
      </c>
      <c r="C404" s="7" t="str">
        <f t="shared" si="1"/>
        <v/>
      </c>
      <c r="D404" s="7" t="str">
        <f>IFERROR(VLOOKUP(C:C,Roteiro!$C$9:$C$1016,1,0),"")</f>
        <v/>
      </c>
      <c r="I404" s="5" t="str">
        <f>Roteiro!B411</f>
        <v>403</v>
      </c>
      <c r="J404" s="5" t="str">
        <f>Roteiro!F411</f>
        <v/>
      </c>
      <c r="K404" s="7" t="str">
        <f t="shared" si="2"/>
        <v/>
      </c>
      <c r="M404" s="9">
        <v>100.75</v>
      </c>
    </row>
    <row r="405">
      <c r="A405" s="6" t="str">
        <f>'Cenários'!B1412</f>
        <v/>
      </c>
      <c r="B405" s="6" t="str">
        <f>'Cenários'!C1412</f>
        <v/>
      </c>
      <c r="C405" s="7" t="str">
        <f t="shared" si="1"/>
        <v/>
      </c>
      <c r="D405" s="7" t="str">
        <f>IFERROR(VLOOKUP(C:C,Roteiro!$C$9:$C$1016,1,0),"")</f>
        <v/>
      </c>
      <c r="I405" s="5" t="str">
        <f>Roteiro!B412</f>
        <v>404</v>
      </c>
      <c r="J405" s="5" t="str">
        <f>Roteiro!F412</f>
        <v/>
      </c>
      <c r="K405" s="7" t="str">
        <f t="shared" si="2"/>
        <v/>
      </c>
      <c r="M405" s="9">
        <v>101.0</v>
      </c>
    </row>
    <row r="406">
      <c r="A406" s="6" t="str">
        <f>'Cenários'!B1413</f>
        <v/>
      </c>
      <c r="B406" s="6" t="str">
        <f>'Cenários'!C1413</f>
        <v/>
      </c>
      <c r="C406" s="7" t="str">
        <f t="shared" si="1"/>
        <v/>
      </c>
      <c r="D406" s="7" t="str">
        <f>IFERROR(VLOOKUP(C:C,Roteiro!$C$9:$C$1016,1,0),"")</f>
        <v/>
      </c>
      <c r="I406" s="5" t="str">
        <f>Roteiro!B413</f>
        <v>405</v>
      </c>
      <c r="J406" s="5" t="str">
        <f>Roteiro!F413</f>
        <v/>
      </c>
      <c r="K406" s="7" t="str">
        <f t="shared" si="2"/>
        <v/>
      </c>
      <c r="M406" s="9">
        <v>101.25</v>
      </c>
    </row>
    <row r="407">
      <c r="A407" s="6" t="str">
        <f>'Cenários'!B1414</f>
        <v/>
      </c>
      <c r="B407" s="6" t="str">
        <f>'Cenários'!C1414</f>
        <v/>
      </c>
      <c r="C407" s="7" t="str">
        <f t="shared" si="1"/>
        <v/>
      </c>
      <c r="D407" s="7" t="str">
        <f>IFERROR(VLOOKUP(C:C,Roteiro!$C$9:$C$1016,1,0),"")</f>
        <v/>
      </c>
      <c r="I407" s="5" t="str">
        <f>Roteiro!B414</f>
        <v>406</v>
      </c>
      <c r="J407" s="5" t="str">
        <f>Roteiro!F414</f>
        <v/>
      </c>
      <c r="K407" s="7" t="str">
        <f t="shared" si="2"/>
        <v/>
      </c>
      <c r="M407" s="9">
        <v>101.5</v>
      </c>
    </row>
    <row r="408">
      <c r="A408" s="6" t="str">
        <f>'Cenários'!B1415</f>
        <v/>
      </c>
      <c r="B408" s="6" t="str">
        <f>'Cenários'!C1415</f>
        <v/>
      </c>
      <c r="C408" s="7" t="str">
        <f t="shared" si="1"/>
        <v/>
      </c>
      <c r="D408" s="7" t="str">
        <f>IFERROR(VLOOKUP(C:C,Roteiro!$C$9:$C$1016,1,0),"")</f>
        <v/>
      </c>
      <c r="I408" s="5" t="str">
        <f>Roteiro!B415</f>
        <v>407</v>
      </c>
      <c r="J408" s="5" t="str">
        <f>Roteiro!F415</f>
        <v/>
      </c>
      <c r="K408" s="7" t="str">
        <f t="shared" si="2"/>
        <v/>
      </c>
      <c r="M408" s="9">
        <v>101.75</v>
      </c>
    </row>
    <row r="409">
      <c r="A409" s="6" t="str">
        <f>'Cenários'!B1416</f>
        <v/>
      </c>
      <c r="B409" s="6" t="str">
        <f>'Cenários'!C1416</f>
        <v/>
      </c>
      <c r="C409" s="7" t="str">
        <f t="shared" si="1"/>
        <v/>
      </c>
      <c r="D409" s="7" t="str">
        <f>IFERROR(VLOOKUP(C:C,Roteiro!$C$9:$C$1016,1,0),"")</f>
        <v/>
      </c>
      <c r="I409" s="5" t="str">
        <f>Roteiro!B416</f>
        <v>408</v>
      </c>
      <c r="J409" s="5" t="str">
        <f>Roteiro!F416</f>
        <v/>
      </c>
      <c r="K409" s="7" t="str">
        <f t="shared" si="2"/>
        <v/>
      </c>
      <c r="M409" s="9">
        <v>102.0</v>
      </c>
    </row>
    <row r="410">
      <c r="A410" s="6" t="str">
        <f>'Cenários'!B1417</f>
        <v/>
      </c>
      <c r="B410" s="6" t="str">
        <f>'Cenários'!C1417</f>
        <v/>
      </c>
      <c r="C410" s="7" t="str">
        <f t="shared" si="1"/>
        <v/>
      </c>
      <c r="D410" s="7" t="str">
        <f>IFERROR(VLOOKUP(C:C,Roteiro!$C$9:$C$1016,1,0),"")</f>
        <v/>
      </c>
      <c r="I410" s="5" t="str">
        <f>Roteiro!B417</f>
        <v>409</v>
      </c>
      <c r="J410" s="5" t="str">
        <f>Roteiro!F417</f>
        <v/>
      </c>
      <c r="K410" s="7" t="str">
        <f t="shared" si="2"/>
        <v/>
      </c>
      <c r="M410" s="9">
        <v>102.25</v>
      </c>
    </row>
    <row r="411">
      <c r="A411" s="6" t="str">
        <f>'Cenários'!B1418</f>
        <v/>
      </c>
      <c r="B411" s="6" t="str">
        <f>'Cenários'!C1418</f>
        <v/>
      </c>
      <c r="C411" s="7" t="str">
        <f t="shared" si="1"/>
        <v/>
      </c>
      <c r="D411" s="7" t="str">
        <f>IFERROR(VLOOKUP(C:C,Roteiro!$C$9:$C$1016,1,0),"")</f>
        <v/>
      </c>
      <c r="I411" s="5" t="str">
        <f>Roteiro!B418</f>
        <v>410</v>
      </c>
      <c r="J411" s="5" t="str">
        <f>Roteiro!F418</f>
        <v/>
      </c>
      <c r="K411" s="7" t="str">
        <f t="shared" si="2"/>
        <v/>
      </c>
      <c r="M411" s="9">
        <v>102.5</v>
      </c>
    </row>
    <row r="412">
      <c r="A412" s="6" t="str">
        <f>'Cenários'!B1419</f>
        <v/>
      </c>
      <c r="B412" s="6" t="str">
        <f>'Cenários'!C1419</f>
        <v/>
      </c>
      <c r="C412" s="7" t="str">
        <f t="shared" si="1"/>
        <v/>
      </c>
      <c r="D412" s="7" t="str">
        <f>IFERROR(VLOOKUP(C:C,Roteiro!$C$9:$C$1016,1,0),"")</f>
        <v/>
      </c>
      <c r="I412" s="5" t="str">
        <f>Roteiro!B419</f>
        <v>411</v>
      </c>
      <c r="J412" s="5" t="str">
        <f>Roteiro!F419</f>
        <v/>
      </c>
      <c r="K412" s="7" t="str">
        <f t="shared" si="2"/>
        <v/>
      </c>
      <c r="M412" s="9">
        <v>102.75</v>
      </c>
    </row>
    <row r="413">
      <c r="A413" s="6" t="str">
        <f>'Cenários'!B1420</f>
        <v/>
      </c>
      <c r="B413" s="6" t="str">
        <f>'Cenários'!C1420</f>
        <v/>
      </c>
      <c r="C413" s="7" t="str">
        <f t="shared" si="1"/>
        <v/>
      </c>
      <c r="D413" s="7" t="str">
        <f>IFERROR(VLOOKUP(C:C,Roteiro!$C$9:$C$1016,1,0),"")</f>
        <v/>
      </c>
      <c r="I413" s="5" t="str">
        <f>Roteiro!B420</f>
        <v>412</v>
      </c>
      <c r="J413" s="5" t="str">
        <f>Roteiro!F420</f>
        <v/>
      </c>
      <c r="K413" s="7" t="str">
        <f t="shared" si="2"/>
        <v/>
      </c>
      <c r="M413" s="9">
        <v>103.0</v>
      </c>
    </row>
    <row r="414">
      <c r="A414" s="6" t="str">
        <f>'Cenários'!B1421</f>
        <v/>
      </c>
      <c r="B414" s="6" t="str">
        <f>'Cenários'!C1421</f>
        <v/>
      </c>
      <c r="C414" s="7" t="str">
        <f t="shared" si="1"/>
        <v/>
      </c>
      <c r="D414" s="7" t="str">
        <f>IFERROR(VLOOKUP(C:C,Roteiro!$C$9:$C$1016,1,0),"")</f>
        <v/>
      </c>
      <c r="I414" s="5" t="str">
        <f>Roteiro!B421</f>
        <v>413</v>
      </c>
      <c r="J414" s="5" t="str">
        <f>Roteiro!F421</f>
        <v/>
      </c>
      <c r="K414" s="7" t="str">
        <f t="shared" si="2"/>
        <v/>
      </c>
      <c r="M414" s="9">
        <v>103.25</v>
      </c>
    </row>
    <row r="415">
      <c r="A415" s="6" t="str">
        <f>'Cenários'!B1422</f>
        <v/>
      </c>
      <c r="B415" s="6" t="str">
        <f>'Cenários'!C1422</f>
        <v/>
      </c>
      <c r="C415" s="7" t="str">
        <f t="shared" si="1"/>
        <v/>
      </c>
      <c r="D415" s="7" t="str">
        <f>IFERROR(VLOOKUP(C:C,Roteiro!$C$9:$C$1016,1,0),"")</f>
        <v/>
      </c>
      <c r="I415" s="5" t="str">
        <f>Roteiro!B422</f>
        <v>414</v>
      </c>
      <c r="J415" s="5" t="str">
        <f>Roteiro!F422</f>
        <v/>
      </c>
      <c r="K415" s="7" t="str">
        <f t="shared" si="2"/>
        <v/>
      </c>
      <c r="M415" s="9">
        <v>103.5</v>
      </c>
    </row>
    <row r="416">
      <c r="A416" s="6" t="str">
        <f>'Cenários'!B1423</f>
        <v/>
      </c>
      <c r="B416" s="6" t="str">
        <f>'Cenários'!C1423</f>
        <v/>
      </c>
      <c r="C416" s="7" t="str">
        <f t="shared" si="1"/>
        <v/>
      </c>
      <c r="D416" s="7" t="str">
        <f>IFERROR(VLOOKUP(C:C,Roteiro!$C$9:$C$1016,1,0),"")</f>
        <v/>
      </c>
      <c r="I416" s="5" t="str">
        <f>Roteiro!B423</f>
        <v>415</v>
      </c>
      <c r="J416" s="5" t="str">
        <f>Roteiro!F423</f>
        <v/>
      </c>
      <c r="K416" s="7" t="str">
        <f t="shared" si="2"/>
        <v/>
      </c>
      <c r="M416" s="9">
        <v>103.75</v>
      </c>
    </row>
    <row r="417">
      <c r="A417" s="6" t="str">
        <f>'Cenários'!B1424</f>
        <v/>
      </c>
      <c r="B417" s="6" t="str">
        <f>'Cenários'!C1424</f>
        <v/>
      </c>
      <c r="C417" s="7" t="str">
        <f t="shared" si="1"/>
        <v/>
      </c>
      <c r="D417" s="7" t="str">
        <f>IFERROR(VLOOKUP(C:C,Roteiro!$C$9:$C$1016,1,0),"")</f>
        <v/>
      </c>
      <c r="I417" s="5" t="str">
        <f>Roteiro!B424</f>
        <v>416</v>
      </c>
      <c r="J417" s="5" t="str">
        <f>Roteiro!F424</f>
        <v/>
      </c>
      <c r="K417" s="7" t="str">
        <f t="shared" si="2"/>
        <v/>
      </c>
      <c r="M417" s="9">
        <v>104.0</v>
      </c>
    </row>
    <row r="418">
      <c r="A418" s="6" t="str">
        <f>'Cenários'!B1425</f>
        <v/>
      </c>
      <c r="B418" s="6" t="str">
        <f>'Cenários'!C1425</f>
        <v/>
      </c>
      <c r="C418" s="7" t="str">
        <f t="shared" si="1"/>
        <v/>
      </c>
      <c r="D418" s="7" t="str">
        <f>IFERROR(VLOOKUP(C:C,Roteiro!$C$9:$C$1016,1,0),"")</f>
        <v/>
      </c>
      <c r="I418" s="5" t="str">
        <f>Roteiro!B425</f>
        <v>417</v>
      </c>
      <c r="J418" s="5" t="str">
        <f>Roteiro!F425</f>
        <v/>
      </c>
      <c r="K418" s="7" t="str">
        <f t="shared" si="2"/>
        <v/>
      </c>
      <c r="M418" s="9">
        <v>104.25</v>
      </c>
    </row>
    <row r="419">
      <c r="A419" s="6" t="str">
        <f>'Cenários'!B1426</f>
        <v/>
      </c>
      <c r="B419" s="6" t="str">
        <f>'Cenários'!C1426</f>
        <v/>
      </c>
      <c r="C419" s="7" t="str">
        <f t="shared" si="1"/>
        <v/>
      </c>
      <c r="D419" s="7" t="str">
        <f>IFERROR(VLOOKUP(C:C,Roteiro!$C$9:$C$1016,1,0),"")</f>
        <v/>
      </c>
      <c r="I419" s="5" t="str">
        <f>Roteiro!B426</f>
        <v>418</v>
      </c>
      <c r="J419" s="5" t="str">
        <f>Roteiro!F426</f>
        <v/>
      </c>
      <c r="K419" s="7" t="str">
        <f t="shared" si="2"/>
        <v/>
      </c>
      <c r="M419" s="9">
        <v>104.5</v>
      </c>
    </row>
    <row r="420">
      <c r="A420" s="6" t="str">
        <f>'Cenários'!B1427</f>
        <v/>
      </c>
      <c r="B420" s="6" t="str">
        <f>'Cenários'!C1427</f>
        <v/>
      </c>
      <c r="C420" s="7" t="str">
        <f t="shared" si="1"/>
        <v/>
      </c>
      <c r="D420" s="7" t="str">
        <f>IFERROR(VLOOKUP(C:C,Roteiro!$C$9:$C$1016,1,0),"")</f>
        <v/>
      </c>
      <c r="I420" s="5" t="str">
        <f>Roteiro!B427</f>
        <v>419</v>
      </c>
      <c r="J420" s="5" t="str">
        <f>Roteiro!F427</f>
        <v/>
      </c>
      <c r="K420" s="7" t="str">
        <f t="shared" si="2"/>
        <v/>
      </c>
      <c r="M420" s="9">
        <v>104.75</v>
      </c>
    </row>
    <row r="421">
      <c r="A421" s="6" t="str">
        <f>'Cenários'!B1428</f>
        <v/>
      </c>
      <c r="B421" s="6" t="str">
        <f>'Cenários'!C1428</f>
        <v/>
      </c>
      <c r="C421" s="7" t="str">
        <f t="shared" si="1"/>
        <v/>
      </c>
      <c r="D421" s="7" t="str">
        <f>IFERROR(VLOOKUP(C:C,Roteiro!$C$9:$C$1016,1,0),"")</f>
        <v/>
      </c>
      <c r="I421" s="5" t="str">
        <f>Roteiro!B428</f>
        <v>420</v>
      </c>
      <c r="J421" s="5" t="str">
        <f>Roteiro!F428</f>
        <v/>
      </c>
      <c r="K421" s="7" t="str">
        <f t="shared" si="2"/>
        <v/>
      </c>
      <c r="M421" s="9">
        <v>105.0</v>
      </c>
    </row>
    <row r="422">
      <c r="A422" s="6" t="str">
        <f>'Cenários'!B1429</f>
        <v/>
      </c>
      <c r="B422" s="6" t="str">
        <f>'Cenários'!C1429</f>
        <v/>
      </c>
      <c r="C422" s="7" t="str">
        <f t="shared" si="1"/>
        <v/>
      </c>
      <c r="D422" s="7" t="str">
        <f>IFERROR(VLOOKUP(C:C,Roteiro!$C$9:$C$1016,1,0),"")</f>
        <v/>
      </c>
      <c r="I422" s="5" t="str">
        <f>Roteiro!B429</f>
        <v>421</v>
      </c>
      <c r="J422" s="5" t="str">
        <f>Roteiro!F429</f>
        <v/>
      </c>
      <c r="K422" s="7" t="str">
        <f t="shared" si="2"/>
        <v/>
      </c>
      <c r="M422" s="9">
        <v>105.25</v>
      </c>
    </row>
    <row r="423">
      <c r="A423" s="6" t="str">
        <f>'Cenários'!B1430</f>
        <v/>
      </c>
      <c r="B423" s="6" t="str">
        <f>'Cenários'!C1430</f>
        <v/>
      </c>
      <c r="C423" s="7" t="str">
        <f t="shared" si="1"/>
        <v/>
      </c>
      <c r="D423" s="7" t="str">
        <f>IFERROR(VLOOKUP(C:C,Roteiro!$C$9:$C$1016,1,0),"")</f>
        <v/>
      </c>
      <c r="I423" s="5" t="str">
        <f>Roteiro!B430</f>
        <v>422</v>
      </c>
      <c r="J423" s="5" t="str">
        <f>Roteiro!F430</f>
        <v/>
      </c>
      <c r="K423" s="7" t="str">
        <f t="shared" si="2"/>
        <v/>
      </c>
      <c r="M423" s="9">
        <v>105.5</v>
      </c>
    </row>
    <row r="424">
      <c r="A424" s="6" t="str">
        <f>'Cenários'!B1431</f>
        <v/>
      </c>
      <c r="B424" s="6" t="str">
        <f>'Cenários'!C1431</f>
        <v/>
      </c>
      <c r="C424" s="7" t="str">
        <f t="shared" si="1"/>
        <v/>
      </c>
      <c r="D424" s="7" t="str">
        <f>IFERROR(VLOOKUP(C:C,Roteiro!$C$9:$C$1016,1,0),"")</f>
        <v/>
      </c>
      <c r="I424" s="5" t="str">
        <f>Roteiro!B431</f>
        <v>423</v>
      </c>
      <c r="J424" s="5" t="str">
        <f>Roteiro!F431</f>
        <v/>
      </c>
      <c r="K424" s="7" t="str">
        <f t="shared" si="2"/>
        <v/>
      </c>
      <c r="M424" s="9">
        <v>105.75</v>
      </c>
    </row>
    <row r="425">
      <c r="A425" s="6" t="str">
        <f>'Cenários'!B1432</f>
        <v/>
      </c>
      <c r="B425" s="6" t="str">
        <f>'Cenários'!C1432</f>
        <v/>
      </c>
      <c r="C425" s="7" t="str">
        <f t="shared" si="1"/>
        <v/>
      </c>
      <c r="D425" s="7" t="str">
        <f>IFERROR(VLOOKUP(C:C,Roteiro!$C$9:$C$1016,1,0),"")</f>
        <v/>
      </c>
      <c r="I425" s="5" t="str">
        <f>Roteiro!B432</f>
        <v>424</v>
      </c>
      <c r="J425" s="5" t="str">
        <f>Roteiro!F432</f>
        <v/>
      </c>
      <c r="K425" s="7" t="str">
        <f t="shared" si="2"/>
        <v/>
      </c>
      <c r="M425" s="9">
        <v>106.0</v>
      </c>
    </row>
    <row r="426">
      <c r="A426" s="6" t="str">
        <f>'Cenários'!B1433</f>
        <v/>
      </c>
      <c r="B426" s="6" t="str">
        <f>'Cenários'!C1433</f>
        <v/>
      </c>
      <c r="C426" s="7" t="str">
        <f t="shared" si="1"/>
        <v/>
      </c>
      <c r="D426" s="7" t="str">
        <f>IFERROR(VLOOKUP(C:C,Roteiro!$C$9:$C$1016,1,0),"")</f>
        <v/>
      </c>
      <c r="I426" s="5" t="str">
        <f>Roteiro!B433</f>
        <v>425</v>
      </c>
      <c r="J426" s="5" t="str">
        <f>Roteiro!F433</f>
        <v/>
      </c>
      <c r="K426" s="7" t="str">
        <f t="shared" si="2"/>
        <v/>
      </c>
      <c r="M426" s="9">
        <v>106.25</v>
      </c>
    </row>
    <row r="427">
      <c r="A427" s="6" t="str">
        <f>'Cenários'!B1434</f>
        <v/>
      </c>
      <c r="B427" s="6" t="str">
        <f>'Cenários'!C1434</f>
        <v/>
      </c>
      <c r="C427" s="7" t="str">
        <f t="shared" si="1"/>
        <v/>
      </c>
      <c r="D427" s="7" t="str">
        <f>IFERROR(VLOOKUP(C:C,Roteiro!$C$9:$C$1016,1,0),"")</f>
        <v/>
      </c>
      <c r="I427" s="5" t="str">
        <f>Roteiro!B434</f>
        <v>426</v>
      </c>
      <c r="J427" s="5" t="str">
        <f>Roteiro!F434</f>
        <v/>
      </c>
      <c r="K427" s="7" t="str">
        <f t="shared" si="2"/>
        <v/>
      </c>
      <c r="M427" s="9">
        <v>106.5</v>
      </c>
    </row>
    <row r="428">
      <c r="A428" s="6" t="str">
        <f>'Cenários'!B1435</f>
        <v/>
      </c>
      <c r="B428" s="6" t="str">
        <f>'Cenários'!C1435</f>
        <v/>
      </c>
      <c r="C428" s="7" t="str">
        <f t="shared" si="1"/>
        <v/>
      </c>
      <c r="D428" s="7" t="str">
        <f>IFERROR(VLOOKUP(C:C,Roteiro!$C$9:$C$1016,1,0),"")</f>
        <v/>
      </c>
      <c r="I428" s="5" t="str">
        <f>Roteiro!B435</f>
        <v>427</v>
      </c>
      <c r="J428" s="5" t="str">
        <f>Roteiro!F435</f>
        <v/>
      </c>
      <c r="K428" s="7" t="str">
        <f t="shared" si="2"/>
        <v/>
      </c>
      <c r="M428" s="9">
        <v>106.75</v>
      </c>
    </row>
    <row r="429">
      <c r="A429" s="6" t="str">
        <f>'Cenários'!B1436</f>
        <v/>
      </c>
      <c r="B429" s="6" t="str">
        <f>'Cenários'!C1436</f>
        <v/>
      </c>
      <c r="C429" s="7" t="str">
        <f t="shared" si="1"/>
        <v/>
      </c>
      <c r="D429" s="7" t="str">
        <f>IFERROR(VLOOKUP(C:C,Roteiro!$C$9:$C$1016,1,0),"")</f>
        <v/>
      </c>
      <c r="I429" s="5" t="str">
        <f>Roteiro!B436</f>
        <v>428</v>
      </c>
      <c r="J429" s="5" t="str">
        <f>Roteiro!F436</f>
        <v/>
      </c>
      <c r="K429" s="7" t="str">
        <f t="shared" si="2"/>
        <v/>
      </c>
      <c r="M429" s="9">
        <v>107.0</v>
      </c>
    </row>
    <row r="430">
      <c r="A430" s="6" t="str">
        <f>'Cenários'!B1437</f>
        <v/>
      </c>
      <c r="B430" s="6" t="str">
        <f>'Cenários'!C1437</f>
        <v/>
      </c>
      <c r="C430" s="7" t="str">
        <f t="shared" si="1"/>
        <v/>
      </c>
      <c r="D430" s="7" t="str">
        <f>IFERROR(VLOOKUP(C:C,Roteiro!$C$9:$C$1016,1,0),"")</f>
        <v/>
      </c>
      <c r="I430" s="5" t="str">
        <f>Roteiro!B437</f>
        <v>429</v>
      </c>
      <c r="J430" s="5" t="str">
        <f>Roteiro!F437</f>
        <v/>
      </c>
      <c r="K430" s="7" t="str">
        <f t="shared" si="2"/>
        <v/>
      </c>
      <c r="M430" s="9">
        <v>107.25</v>
      </c>
    </row>
    <row r="431">
      <c r="A431" s="6" t="str">
        <f>'Cenários'!B1438</f>
        <v/>
      </c>
      <c r="B431" s="6" t="str">
        <f>'Cenários'!C1438</f>
        <v/>
      </c>
      <c r="C431" s="7" t="str">
        <f t="shared" si="1"/>
        <v/>
      </c>
      <c r="D431" s="7" t="str">
        <f>IFERROR(VLOOKUP(C:C,Roteiro!$C$9:$C$1016,1,0),"")</f>
        <v/>
      </c>
      <c r="I431" s="5" t="str">
        <f>Roteiro!B438</f>
        <v>430</v>
      </c>
      <c r="J431" s="5" t="str">
        <f>Roteiro!F438</f>
        <v/>
      </c>
      <c r="K431" s="7" t="str">
        <f t="shared" si="2"/>
        <v/>
      </c>
      <c r="M431" s="9">
        <v>107.5</v>
      </c>
    </row>
    <row r="432">
      <c r="A432" s="6" t="str">
        <f>'Cenários'!B1439</f>
        <v/>
      </c>
      <c r="B432" s="6" t="str">
        <f>'Cenários'!C1439</f>
        <v/>
      </c>
      <c r="C432" s="7" t="str">
        <f t="shared" si="1"/>
        <v/>
      </c>
      <c r="D432" s="7" t="str">
        <f>IFERROR(VLOOKUP(C:C,Roteiro!$C$9:$C$1016,1,0),"")</f>
        <v/>
      </c>
      <c r="I432" s="5" t="str">
        <f>Roteiro!B439</f>
        <v>431</v>
      </c>
      <c r="J432" s="5" t="str">
        <f>Roteiro!F439</f>
        <v/>
      </c>
      <c r="K432" s="7" t="str">
        <f t="shared" si="2"/>
        <v/>
      </c>
      <c r="M432" s="9">
        <v>107.75</v>
      </c>
    </row>
    <row r="433">
      <c r="A433" s="6" t="str">
        <f>'Cenários'!B1440</f>
        <v/>
      </c>
      <c r="B433" s="6" t="str">
        <f>'Cenários'!C1440</f>
        <v/>
      </c>
      <c r="C433" s="7" t="str">
        <f t="shared" si="1"/>
        <v/>
      </c>
      <c r="D433" s="7" t="str">
        <f>IFERROR(VLOOKUP(C:C,Roteiro!$C$9:$C$1016,1,0),"")</f>
        <v/>
      </c>
      <c r="I433" s="5" t="str">
        <f>Roteiro!B440</f>
        <v>432</v>
      </c>
      <c r="J433" s="5" t="str">
        <f>Roteiro!F440</f>
        <v/>
      </c>
      <c r="K433" s="7" t="str">
        <f t="shared" si="2"/>
        <v/>
      </c>
      <c r="M433" s="9">
        <v>108.0</v>
      </c>
    </row>
    <row r="434">
      <c r="A434" s="6" t="str">
        <f>'Cenários'!B1441</f>
        <v/>
      </c>
      <c r="B434" s="6" t="str">
        <f>'Cenários'!C1441</f>
        <v/>
      </c>
      <c r="C434" s="7" t="str">
        <f t="shared" si="1"/>
        <v/>
      </c>
      <c r="D434" s="7" t="str">
        <f>IFERROR(VLOOKUP(C:C,Roteiro!$C$9:$C$1016,1,0),"")</f>
        <v/>
      </c>
      <c r="I434" s="5" t="str">
        <f>Roteiro!B441</f>
        <v>433</v>
      </c>
      <c r="J434" s="5" t="str">
        <f>Roteiro!F441</f>
        <v/>
      </c>
      <c r="K434" s="7" t="str">
        <f t="shared" si="2"/>
        <v/>
      </c>
      <c r="M434" s="9">
        <v>108.25</v>
      </c>
    </row>
    <row r="435">
      <c r="A435" s="6" t="str">
        <f>'Cenários'!B1442</f>
        <v/>
      </c>
      <c r="B435" s="6" t="str">
        <f>'Cenários'!C1442</f>
        <v/>
      </c>
      <c r="C435" s="7" t="str">
        <f t="shared" si="1"/>
        <v/>
      </c>
      <c r="D435" s="7" t="str">
        <f>IFERROR(VLOOKUP(C:C,Roteiro!$C$9:$C$1016,1,0),"")</f>
        <v/>
      </c>
      <c r="I435" s="5" t="str">
        <f>Roteiro!B442</f>
        <v>434</v>
      </c>
      <c r="J435" s="5" t="str">
        <f>Roteiro!F442</f>
        <v/>
      </c>
      <c r="K435" s="7" t="str">
        <f t="shared" si="2"/>
        <v/>
      </c>
      <c r="M435" s="9">
        <v>108.5</v>
      </c>
    </row>
    <row r="436">
      <c r="A436" s="6" t="str">
        <f>'Cenários'!B1443</f>
        <v/>
      </c>
      <c r="B436" s="6" t="str">
        <f>'Cenários'!C1443</f>
        <v/>
      </c>
      <c r="C436" s="7" t="str">
        <f t="shared" si="1"/>
        <v/>
      </c>
      <c r="D436" s="7" t="str">
        <f>IFERROR(VLOOKUP(C:C,Roteiro!$C$9:$C$1016,1,0),"")</f>
        <v/>
      </c>
      <c r="I436" s="5" t="str">
        <f>Roteiro!B443</f>
        <v>435</v>
      </c>
      <c r="J436" s="5" t="str">
        <f>Roteiro!F443</f>
        <v/>
      </c>
      <c r="K436" s="7" t="str">
        <f t="shared" si="2"/>
        <v/>
      </c>
      <c r="M436" s="9">
        <v>108.75</v>
      </c>
    </row>
    <row r="437">
      <c r="A437" s="6" t="str">
        <f>'Cenários'!B1444</f>
        <v/>
      </c>
      <c r="B437" s="6" t="str">
        <f>'Cenários'!C1444</f>
        <v/>
      </c>
      <c r="C437" s="7" t="str">
        <f t="shared" si="1"/>
        <v/>
      </c>
      <c r="D437" s="7" t="str">
        <f>IFERROR(VLOOKUP(C:C,Roteiro!$C$9:$C$1016,1,0),"")</f>
        <v/>
      </c>
      <c r="I437" s="5" t="str">
        <f>Roteiro!B444</f>
        <v>436</v>
      </c>
      <c r="J437" s="5" t="str">
        <f>Roteiro!F444</f>
        <v/>
      </c>
      <c r="K437" s="7" t="str">
        <f t="shared" si="2"/>
        <v/>
      </c>
      <c r="M437" s="9">
        <v>109.0</v>
      </c>
    </row>
    <row r="438">
      <c r="A438" s="6" t="str">
        <f>'Cenários'!B1445</f>
        <v/>
      </c>
      <c r="B438" s="6" t="str">
        <f>'Cenários'!C1445</f>
        <v/>
      </c>
      <c r="C438" s="7" t="str">
        <f t="shared" si="1"/>
        <v/>
      </c>
      <c r="D438" s="7" t="str">
        <f>IFERROR(VLOOKUP(C:C,Roteiro!$C$9:$C$1016,1,0),"")</f>
        <v/>
      </c>
      <c r="I438" s="5" t="str">
        <f>Roteiro!B445</f>
        <v>437</v>
      </c>
      <c r="J438" s="5" t="str">
        <f>Roteiro!F445</f>
        <v/>
      </c>
      <c r="K438" s="7" t="str">
        <f t="shared" si="2"/>
        <v/>
      </c>
      <c r="M438" s="9">
        <v>109.25</v>
      </c>
    </row>
    <row r="439">
      <c r="A439" s="6" t="str">
        <f>'Cenários'!B1446</f>
        <v/>
      </c>
      <c r="B439" s="6" t="str">
        <f>'Cenários'!C1446</f>
        <v/>
      </c>
      <c r="C439" s="7" t="str">
        <f t="shared" si="1"/>
        <v/>
      </c>
      <c r="D439" s="7" t="str">
        <f>IFERROR(VLOOKUP(C:C,Roteiro!$C$9:$C$1016,1,0),"")</f>
        <v/>
      </c>
      <c r="I439" s="5" t="str">
        <f>Roteiro!B446</f>
        <v>438</v>
      </c>
      <c r="J439" s="5" t="str">
        <f>Roteiro!F446</f>
        <v/>
      </c>
      <c r="K439" s="7" t="str">
        <f t="shared" si="2"/>
        <v/>
      </c>
      <c r="M439" s="9">
        <v>109.5</v>
      </c>
    </row>
    <row r="440">
      <c r="A440" s="6" t="str">
        <f>'Cenários'!B1447</f>
        <v/>
      </c>
      <c r="B440" s="6" t="str">
        <f>'Cenários'!C1447</f>
        <v/>
      </c>
      <c r="C440" s="7" t="str">
        <f t="shared" si="1"/>
        <v/>
      </c>
      <c r="D440" s="7" t="str">
        <f>IFERROR(VLOOKUP(C:C,Roteiro!$C$9:$C$1016,1,0),"")</f>
        <v/>
      </c>
      <c r="I440" s="5" t="str">
        <f>Roteiro!B447</f>
        <v>439</v>
      </c>
      <c r="J440" s="5" t="str">
        <f>Roteiro!F447</f>
        <v/>
      </c>
      <c r="K440" s="7" t="str">
        <f t="shared" si="2"/>
        <v/>
      </c>
      <c r="M440" s="9">
        <v>109.75</v>
      </c>
    </row>
    <row r="441">
      <c r="A441" s="6" t="str">
        <f>'Cenários'!B1448</f>
        <v/>
      </c>
      <c r="B441" s="6" t="str">
        <f>'Cenários'!C1448</f>
        <v/>
      </c>
      <c r="C441" s="7" t="str">
        <f t="shared" si="1"/>
        <v/>
      </c>
      <c r="D441" s="7" t="str">
        <f>IFERROR(VLOOKUP(C:C,Roteiro!$C$9:$C$1016,1,0),"")</f>
        <v/>
      </c>
      <c r="I441" s="5" t="str">
        <f>Roteiro!B448</f>
        <v>440</v>
      </c>
      <c r="J441" s="5" t="str">
        <f>Roteiro!F448</f>
        <v/>
      </c>
      <c r="K441" s="7" t="str">
        <f t="shared" si="2"/>
        <v/>
      </c>
      <c r="M441" s="9">
        <v>110.0</v>
      </c>
    </row>
    <row r="442">
      <c r="A442" s="6" t="str">
        <f>'Cenários'!B1449</f>
        <v/>
      </c>
      <c r="B442" s="6" t="str">
        <f>'Cenários'!C1449</f>
        <v/>
      </c>
      <c r="C442" s="7" t="str">
        <f t="shared" si="1"/>
        <v/>
      </c>
      <c r="D442" s="7" t="str">
        <f>IFERROR(VLOOKUP(C:C,Roteiro!$C$9:$C$1016,1,0),"")</f>
        <v/>
      </c>
      <c r="I442" s="5" t="str">
        <f>Roteiro!B449</f>
        <v>441</v>
      </c>
      <c r="J442" s="5" t="str">
        <f>Roteiro!F449</f>
        <v/>
      </c>
      <c r="K442" s="7" t="str">
        <f t="shared" si="2"/>
        <v/>
      </c>
      <c r="M442" s="9">
        <v>110.25</v>
      </c>
    </row>
    <row r="443">
      <c r="A443" s="6" t="str">
        <f>'Cenários'!B1450</f>
        <v/>
      </c>
      <c r="B443" s="6" t="str">
        <f>'Cenários'!C1450</f>
        <v/>
      </c>
      <c r="C443" s="7" t="str">
        <f t="shared" si="1"/>
        <v/>
      </c>
      <c r="D443" s="7" t="str">
        <f>IFERROR(VLOOKUP(C:C,Roteiro!$C$9:$C$1016,1,0),"")</f>
        <v/>
      </c>
      <c r="I443" s="5" t="str">
        <f>Roteiro!B450</f>
        <v>442</v>
      </c>
      <c r="J443" s="5" t="str">
        <f>Roteiro!F450</f>
        <v/>
      </c>
      <c r="K443" s="7" t="str">
        <f t="shared" si="2"/>
        <v/>
      </c>
      <c r="M443" s="9">
        <v>110.5</v>
      </c>
    </row>
    <row r="444">
      <c r="A444" s="6" t="str">
        <f>'Cenários'!B1451</f>
        <v/>
      </c>
      <c r="B444" s="6" t="str">
        <f>'Cenários'!C1451</f>
        <v/>
      </c>
      <c r="C444" s="7" t="str">
        <f t="shared" si="1"/>
        <v/>
      </c>
      <c r="D444" s="7" t="str">
        <f>IFERROR(VLOOKUP(C:C,Roteiro!$C$9:$C$1016,1,0),"")</f>
        <v/>
      </c>
      <c r="I444" s="5" t="str">
        <f>Roteiro!B451</f>
        <v>443</v>
      </c>
      <c r="J444" s="5" t="str">
        <f>Roteiro!F451</f>
        <v/>
      </c>
      <c r="K444" s="7" t="str">
        <f t="shared" si="2"/>
        <v/>
      </c>
      <c r="M444" s="9">
        <v>110.75</v>
      </c>
    </row>
    <row r="445">
      <c r="A445" s="6" t="str">
        <f>'Cenários'!B1452</f>
        <v/>
      </c>
      <c r="B445" s="6" t="str">
        <f>'Cenários'!C1452</f>
        <v/>
      </c>
      <c r="C445" s="7" t="str">
        <f t="shared" si="1"/>
        <v/>
      </c>
      <c r="D445" s="7" t="str">
        <f>IFERROR(VLOOKUP(C:C,Roteiro!$C$9:$C$1016,1,0),"")</f>
        <v/>
      </c>
      <c r="I445" s="5" t="str">
        <f>Roteiro!B452</f>
        <v>444</v>
      </c>
      <c r="J445" s="5" t="str">
        <f>Roteiro!F452</f>
        <v/>
      </c>
      <c r="K445" s="7" t="str">
        <f t="shared" si="2"/>
        <v/>
      </c>
      <c r="M445" s="9">
        <v>111.0</v>
      </c>
    </row>
    <row r="446">
      <c r="A446" s="6" t="str">
        <f>'Cenários'!B1453</f>
        <v/>
      </c>
      <c r="B446" s="6" t="str">
        <f>'Cenários'!C1453</f>
        <v/>
      </c>
      <c r="C446" s="7" t="str">
        <f t="shared" si="1"/>
        <v/>
      </c>
      <c r="D446" s="7" t="str">
        <f>IFERROR(VLOOKUP(C:C,Roteiro!$C$9:$C$1016,1,0),"")</f>
        <v/>
      </c>
      <c r="I446" s="5" t="str">
        <f>Roteiro!B453</f>
        <v>445</v>
      </c>
      <c r="J446" s="5" t="str">
        <f>Roteiro!F453</f>
        <v/>
      </c>
      <c r="K446" s="7" t="str">
        <f t="shared" si="2"/>
        <v/>
      </c>
      <c r="M446" s="9">
        <v>111.25</v>
      </c>
    </row>
    <row r="447">
      <c r="A447" s="6" t="str">
        <f>'Cenários'!B1454</f>
        <v/>
      </c>
      <c r="B447" s="6" t="str">
        <f>'Cenários'!C1454</f>
        <v/>
      </c>
      <c r="C447" s="7" t="str">
        <f t="shared" si="1"/>
        <v/>
      </c>
      <c r="D447" s="7" t="str">
        <f>IFERROR(VLOOKUP(C:C,Roteiro!$C$9:$C$1016,1,0),"")</f>
        <v/>
      </c>
      <c r="I447" s="5" t="str">
        <f>Roteiro!B454</f>
        <v>446</v>
      </c>
      <c r="J447" s="5" t="str">
        <f>Roteiro!F454</f>
        <v/>
      </c>
      <c r="K447" s="7" t="str">
        <f t="shared" si="2"/>
        <v/>
      </c>
      <c r="M447" s="9">
        <v>111.5</v>
      </c>
    </row>
    <row r="448">
      <c r="A448" s="6" t="str">
        <f>'Cenários'!B1455</f>
        <v/>
      </c>
      <c r="B448" s="6" t="str">
        <f>'Cenários'!C1455</f>
        <v/>
      </c>
      <c r="C448" s="7" t="str">
        <f t="shared" si="1"/>
        <v/>
      </c>
      <c r="D448" s="7" t="str">
        <f>IFERROR(VLOOKUP(C:C,Roteiro!$C$9:$C$1016,1,0),"")</f>
        <v/>
      </c>
      <c r="I448" s="5" t="str">
        <f>Roteiro!B455</f>
        <v>447</v>
      </c>
      <c r="J448" s="5" t="str">
        <f>Roteiro!F455</f>
        <v/>
      </c>
      <c r="K448" s="7" t="str">
        <f t="shared" si="2"/>
        <v/>
      </c>
      <c r="M448" s="9">
        <v>111.75</v>
      </c>
    </row>
    <row r="449">
      <c r="A449" s="6" t="str">
        <f>'Cenários'!B1456</f>
        <v/>
      </c>
      <c r="B449" s="6" t="str">
        <f>'Cenários'!C1456</f>
        <v/>
      </c>
      <c r="C449" s="7" t="str">
        <f t="shared" si="1"/>
        <v/>
      </c>
      <c r="D449" s="7" t="str">
        <f>IFERROR(VLOOKUP(C:C,Roteiro!$C$9:$C$1016,1,0),"")</f>
        <v/>
      </c>
      <c r="I449" s="5" t="str">
        <f>Roteiro!B456</f>
        <v>448</v>
      </c>
      <c r="J449" s="5" t="str">
        <f>Roteiro!F456</f>
        <v/>
      </c>
      <c r="K449" s="7" t="str">
        <f t="shared" si="2"/>
        <v/>
      </c>
      <c r="M449" s="9">
        <v>112.0</v>
      </c>
    </row>
    <row r="450">
      <c r="A450" s="6" t="str">
        <f>'Cenários'!B1457</f>
        <v/>
      </c>
      <c r="B450" s="6" t="str">
        <f>'Cenários'!C1457</f>
        <v/>
      </c>
      <c r="C450" s="7" t="str">
        <f t="shared" si="1"/>
        <v/>
      </c>
      <c r="D450" s="7" t="str">
        <f>IFERROR(VLOOKUP(C:C,Roteiro!$C$9:$C$1016,1,0),"")</f>
        <v/>
      </c>
      <c r="I450" s="5" t="str">
        <f>Roteiro!B457</f>
        <v>449</v>
      </c>
      <c r="J450" s="5" t="str">
        <f>Roteiro!F457</f>
        <v/>
      </c>
      <c r="K450" s="7" t="str">
        <f t="shared" si="2"/>
        <v/>
      </c>
      <c r="M450" s="9">
        <v>112.25</v>
      </c>
    </row>
    <row r="451">
      <c r="A451" s="6" t="str">
        <f>'Cenários'!B1458</f>
        <v/>
      </c>
      <c r="B451" s="6" t="str">
        <f>'Cenários'!C1458</f>
        <v/>
      </c>
      <c r="C451" s="7" t="str">
        <f t="shared" si="1"/>
        <v/>
      </c>
      <c r="D451" s="7" t="str">
        <f>IFERROR(VLOOKUP(C:C,Roteiro!$C$9:$C$1016,1,0),"")</f>
        <v/>
      </c>
      <c r="I451" s="5" t="str">
        <f>Roteiro!B458</f>
        <v>450</v>
      </c>
      <c r="J451" s="5" t="str">
        <f>Roteiro!F458</f>
        <v/>
      </c>
      <c r="K451" s="7" t="str">
        <f t="shared" si="2"/>
        <v/>
      </c>
      <c r="M451" s="9">
        <v>112.5</v>
      </c>
    </row>
    <row r="452">
      <c r="A452" s="6" t="str">
        <f>'Cenários'!B1459</f>
        <v/>
      </c>
      <c r="B452" s="6" t="str">
        <f>'Cenários'!C1459</f>
        <v/>
      </c>
      <c r="C452" s="7" t="str">
        <f t="shared" si="1"/>
        <v/>
      </c>
      <c r="D452" s="7" t="str">
        <f>IFERROR(VLOOKUP(C:C,Roteiro!$C$9:$C$1016,1,0),"")</f>
        <v/>
      </c>
      <c r="I452" s="5" t="str">
        <f>Roteiro!B459</f>
        <v>451</v>
      </c>
      <c r="J452" s="5" t="str">
        <f>Roteiro!F459</f>
        <v/>
      </c>
      <c r="K452" s="7" t="str">
        <f t="shared" si="2"/>
        <v/>
      </c>
      <c r="M452" s="9">
        <v>112.75</v>
      </c>
    </row>
    <row r="453">
      <c r="A453" s="6" t="str">
        <f>'Cenários'!B1460</f>
        <v/>
      </c>
      <c r="B453" s="6" t="str">
        <f>'Cenários'!C1460</f>
        <v/>
      </c>
      <c r="C453" s="7" t="str">
        <f t="shared" si="1"/>
        <v/>
      </c>
      <c r="D453" s="7" t="str">
        <f>IFERROR(VLOOKUP(C:C,Roteiro!$C$9:$C$1016,1,0),"")</f>
        <v/>
      </c>
      <c r="I453" s="5" t="str">
        <f>Roteiro!B460</f>
        <v>452</v>
      </c>
      <c r="J453" s="5" t="str">
        <f>Roteiro!F460</f>
        <v/>
      </c>
      <c r="K453" s="7" t="str">
        <f t="shared" si="2"/>
        <v/>
      </c>
      <c r="M453" s="9">
        <v>113.0</v>
      </c>
    </row>
    <row r="454">
      <c r="A454" s="6" t="str">
        <f>'Cenários'!B1461</f>
        <v/>
      </c>
      <c r="B454" s="6" t="str">
        <f>'Cenários'!C1461</f>
        <v/>
      </c>
      <c r="C454" s="7" t="str">
        <f t="shared" si="1"/>
        <v/>
      </c>
      <c r="D454" s="7" t="str">
        <f>IFERROR(VLOOKUP(C:C,Roteiro!$C$9:$C$1016,1,0),"")</f>
        <v/>
      </c>
      <c r="I454" s="5" t="str">
        <f>Roteiro!B461</f>
        <v>453</v>
      </c>
      <c r="J454" s="5" t="str">
        <f>Roteiro!F461</f>
        <v/>
      </c>
      <c r="K454" s="7" t="str">
        <f t="shared" si="2"/>
        <v/>
      </c>
      <c r="M454" s="9">
        <v>113.25</v>
      </c>
    </row>
    <row r="455">
      <c r="A455" s="6" t="str">
        <f>'Cenários'!B1462</f>
        <v/>
      </c>
      <c r="B455" s="6" t="str">
        <f>'Cenários'!C1462</f>
        <v/>
      </c>
      <c r="C455" s="7" t="str">
        <f t="shared" si="1"/>
        <v/>
      </c>
      <c r="D455" s="7" t="str">
        <f>IFERROR(VLOOKUP(C:C,Roteiro!$C$9:$C$1016,1,0),"")</f>
        <v/>
      </c>
      <c r="I455" s="5" t="str">
        <f>Roteiro!B462</f>
        <v>454</v>
      </c>
      <c r="J455" s="5" t="str">
        <f>Roteiro!F462</f>
        <v/>
      </c>
      <c r="K455" s="7" t="str">
        <f t="shared" si="2"/>
        <v/>
      </c>
      <c r="M455" s="9">
        <v>113.5</v>
      </c>
    </row>
    <row r="456">
      <c r="A456" s="6" t="str">
        <f>'Cenários'!B1463</f>
        <v/>
      </c>
      <c r="B456" s="6" t="str">
        <f>'Cenários'!C1463</f>
        <v/>
      </c>
      <c r="C456" s="7" t="str">
        <f t="shared" si="1"/>
        <v/>
      </c>
      <c r="D456" s="7" t="str">
        <f>IFERROR(VLOOKUP(C:C,Roteiro!$C$9:$C$1016,1,0),"")</f>
        <v/>
      </c>
      <c r="I456" s="5" t="str">
        <f>Roteiro!B463</f>
        <v>455</v>
      </c>
      <c r="J456" s="5" t="str">
        <f>Roteiro!F463</f>
        <v/>
      </c>
      <c r="K456" s="7" t="str">
        <f t="shared" si="2"/>
        <v/>
      </c>
      <c r="M456" s="9">
        <v>113.75</v>
      </c>
    </row>
    <row r="457">
      <c r="A457" s="6" t="str">
        <f>'Cenários'!B1464</f>
        <v/>
      </c>
      <c r="B457" s="6" t="str">
        <f>'Cenários'!C1464</f>
        <v/>
      </c>
      <c r="C457" s="7" t="str">
        <f t="shared" si="1"/>
        <v/>
      </c>
      <c r="D457" s="7" t="str">
        <f>IFERROR(VLOOKUP(C:C,Roteiro!$C$9:$C$1016,1,0),"")</f>
        <v/>
      </c>
      <c r="I457" s="5" t="str">
        <f>Roteiro!B464</f>
        <v>456</v>
      </c>
      <c r="J457" s="5" t="str">
        <f>Roteiro!F464</f>
        <v/>
      </c>
      <c r="K457" s="7" t="str">
        <f t="shared" si="2"/>
        <v/>
      </c>
      <c r="M457" s="9">
        <v>114.0</v>
      </c>
    </row>
    <row r="458">
      <c r="A458" s="6" t="str">
        <f>'Cenários'!B1465</f>
        <v/>
      </c>
      <c r="B458" s="6" t="str">
        <f>'Cenários'!C1465</f>
        <v/>
      </c>
      <c r="C458" s="7" t="str">
        <f t="shared" si="1"/>
        <v/>
      </c>
      <c r="D458" s="7" t="str">
        <f>IFERROR(VLOOKUP(C:C,Roteiro!$C$9:$C$1016,1,0),"")</f>
        <v/>
      </c>
      <c r="I458" s="5" t="str">
        <f>Roteiro!B465</f>
        <v>457</v>
      </c>
      <c r="J458" s="5" t="str">
        <f>Roteiro!F465</f>
        <v/>
      </c>
      <c r="K458" s="7" t="str">
        <f t="shared" si="2"/>
        <v/>
      </c>
      <c r="M458" s="9">
        <v>114.25</v>
      </c>
    </row>
    <row r="459">
      <c r="A459" s="6" t="str">
        <f>'Cenários'!B1466</f>
        <v/>
      </c>
      <c r="B459" s="6" t="str">
        <f>'Cenários'!C1466</f>
        <v/>
      </c>
      <c r="C459" s="7" t="str">
        <f t="shared" si="1"/>
        <v/>
      </c>
      <c r="D459" s="7" t="str">
        <f>IFERROR(VLOOKUP(C:C,Roteiro!$C$9:$C$1016,1,0),"")</f>
        <v/>
      </c>
      <c r="I459" s="5" t="str">
        <f>Roteiro!B466</f>
        <v>458</v>
      </c>
      <c r="J459" s="5" t="str">
        <f>Roteiro!F466</f>
        <v/>
      </c>
      <c r="K459" s="7" t="str">
        <f t="shared" si="2"/>
        <v/>
      </c>
      <c r="M459" s="9">
        <v>114.5</v>
      </c>
    </row>
    <row r="460">
      <c r="A460" s="6" t="str">
        <f>'Cenários'!B1467</f>
        <v/>
      </c>
      <c r="B460" s="6" t="str">
        <f>'Cenários'!C1467</f>
        <v/>
      </c>
      <c r="C460" s="7" t="str">
        <f t="shared" si="1"/>
        <v/>
      </c>
      <c r="D460" s="7" t="str">
        <f>IFERROR(VLOOKUP(C:C,Roteiro!$C$9:$C$1016,1,0),"")</f>
        <v/>
      </c>
      <c r="I460" s="5" t="str">
        <f>Roteiro!B467</f>
        <v>459</v>
      </c>
      <c r="J460" s="5" t="str">
        <f>Roteiro!F467</f>
        <v/>
      </c>
      <c r="K460" s="7" t="str">
        <f t="shared" si="2"/>
        <v/>
      </c>
      <c r="M460" s="9">
        <v>114.75</v>
      </c>
    </row>
    <row r="461">
      <c r="A461" s="6" t="str">
        <f>'Cenários'!B1468</f>
        <v/>
      </c>
      <c r="B461" s="6" t="str">
        <f>'Cenários'!C1468</f>
        <v/>
      </c>
      <c r="C461" s="7" t="str">
        <f t="shared" si="1"/>
        <v/>
      </c>
      <c r="D461" s="7" t="str">
        <f>IFERROR(VLOOKUP(C:C,Roteiro!$C$9:$C$1016,1,0),"")</f>
        <v/>
      </c>
      <c r="I461" s="5" t="str">
        <f>Roteiro!B468</f>
        <v>460</v>
      </c>
      <c r="J461" s="5" t="str">
        <f>Roteiro!F468</f>
        <v/>
      </c>
      <c r="K461" s="7" t="str">
        <f t="shared" si="2"/>
        <v/>
      </c>
      <c r="M461" s="9">
        <v>115.0</v>
      </c>
    </row>
    <row r="462">
      <c r="A462" s="6" t="str">
        <f>'Cenários'!B1469</f>
        <v/>
      </c>
      <c r="B462" s="6" t="str">
        <f>'Cenários'!C1469</f>
        <v/>
      </c>
      <c r="C462" s="7" t="str">
        <f t="shared" si="1"/>
        <v/>
      </c>
      <c r="D462" s="7" t="str">
        <f>IFERROR(VLOOKUP(C:C,Roteiro!$C$9:$C$1016,1,0),"")</f>
        <v/>
      </c>
      <c r="I462" s="5" t="str">
        <f>Roteiro!B469</f>
        <v>461</v>
      </c>
      <c r="J462" s="5" t="str">
        <f>Roteiro!F469</f>
        <v/>
      </c>
      <c r="K462" s="7" t="str">
        <f t="shared" si="2"/>
        <v/>
      </c>
      <c r="M462" s="9">
        <v>115.25</v>
      </c>
    </row>
    <row r="463">
      <c r="A463" s="6" t="str">
        <f>'Cenários'!B1470</f>
        <v/>
      </c>
      <c r="B463" s="6" t="str">
        <f>'Cenários'!C1470</f>
        <v/>
      </c>
      <c r="C463" s="7" t="str">
        <f t="shared" si="1"/>
        <v/>
      </c>
      <c r="D463" s="7" t="str">
        <f>IFERROR(VLOOKUP(C:C,Roteiro!$C$9:$C$1016,1,0),"")</f>
        <v/>
      </c>
      <c r="I463" s="5" t="str">
        <f>Roteiro!B470</f>
        <v>462</v>
      </c>
      <c r="J463" s="5" t="str">
        <f>Roteiro!F470</f>
        <v/>
      </c>
      <c r="K463" s="7" t="str">
        <f t="shared" si="2"/>
        <v/>
      </c>
      <c r="M463" s="9">
        <v>115.5</v>
      </c>
    </row>
    <row r="464">
      <c r="A464" s="6" t="str">
        <f>'Cenários'!B1471</f>
        <v/>
      </c>
      <c r="B464" s="6" t="str">
        <f>'Cenários'!C1471</f>
        <v/>
      </c>
      <c r="C464" s="7" t="str">
        <f t="shared" si="1"/>
        <v/>
      </c>
      <c r="D464" s="7" t="str">
        <f>IFERROR(VLOOKUP(C:C,Roteiro!$C$9:$C$1016,1,0),"")</f>
        <v/>
      </c>
      <c r="I464" s="5" t="str">
        <f>Roteiro!B471</f>
        <v>463</v>
      </c>
      <c r="J464" s="5" t="str">
        <f>Roteiro!F471</f>
        <v/>
      </c>
      <c r="K464" s="7" t="str">
        <f t="shared" si="2"/>
        <v/>
      </c>
      <c r="M464" s="9">
        <v>115.75</v>
      </c>
    </row>
    <row r="465">
      <c r="A465" s="6" t="str">
        <f>'Cenários'!B1472</f>
        <v/>
      </c>
      <c r="B465" s="6" t="str">
        <f>'Cenários'!C1472</f>
        <v/>
      </c>
      <c r="C465" s="7" t="str">
        <f t="shared" si="1"/>
        <v/>
      </c>
      <c r="D465" s="7" t="str">
        <f>IFERROR(VLOOKUP(C:C,Roteiro!$C$9:$C$1016,1,0),"")</f>
        <v/>
      </c>
      <c r="I465" s="5" t="str">
        <f>Roteiro!B472</f>
        <v>464</v>
      </c>
      <c r="J465" s="5" t="str">
        <f>Roteiro!F472</f>
        <v/>
      </c>
      <c r="K465" s="7" t="str">
        <f t="shared" si="2"/>
        <v/>
      </c>
      <c r="M465" s="9">
        <v>116.0</v>
      </c>
    </row>
    <row r="466">
      <c r="A466" s="6" t="str">
        <f>'Cenários'!B1473</f>
        <v/>
      </c>
      <c r="B466" s="6" t="str">
        <f>'Cenários'!C1473</f>
        <v/>
      </c>
      <c r="C466" s="7" t="str">
        <f t="shared" si="1"/>
        <v/>
      </c>
      <c r="D466" s="7" t="str">
        <f>IFERROR(VLOOKUP(C:C,Roteiro!$C$9:$C$1016,1,0),"")</f>
        <v/>
      </c>
      <c r="I466" s="5" t="str">
        <f>Roteiro!B473</f>
        <v>465</v>
      </c>
      <c r="J466" s="5" t="str">
        <f>Roteiro!F473</f>
        <v/>
      </c>
      <c r="K466" s="7" t="str">
        <f t="shared" si="2"/>
        <v/>
      </c>
      <c r="M466" s="9">
        <v>116.25</v>
      </c>
    </row>
    <row r="467">
      <c r="A467" s="6" t="str">
        <f>'Cenários'!B1474</f>
        <v/>
      </c>
      <c r="B467" s="6" t="str">
        <f>'Cenários'!C1474</f>
        <v/>
      </c>
      <c r="C467" s="7" t="str">
        <f t="shared" si="1"/>
        <v/>
      </c>
      <c r="D467" s="7" t="str">
        <f>IFERROR(VLOOKUP(C:C,Roteiro!$C$9:$C$1016,1,0),"")</f>
        <v/>
      </c>
      <c r="I467" s="5" t="str">
        <f>Roteiro!B474</f>
        <v>466</v>
      </c>
      <c r="J467" s="5" t="str">
        <f>Roteiro!F474</f>
        <v/>
      </c>
      <c r="K467" s="7" t="str">
        <f t="shared" si="2"/>
        <v/>
      </c>
      <c r="M467" s="9">
        <v>116.5</v>
      </c>
    </row>
    <row r="468">
      <c r="A468" s="6" t="str">
        <f>'Cenários'!B1475</f>
        <v/>
      </c>
      <c r="B468" s="6" t="str">
        <f>'Cenários'!C1475</f>
        <v/>
      </c>
      <c r="C468" s="7" t="str">
        <f t="shared" si="1"/>
        <v/>
      </c>
      <c r="D468" s="7" t="str">
        <f>IFERROR(VLOOKUP(C:C,Roteiro!$C$9:$C$1016,1,0),"")</f>
        <v/>
      </c>
      <c r="I468" s="5" t="str">
        <f>Roteiro!B475</f>
        <v>467</v>
      </c>
      <c r="J468" s="5" t="str">
        <f>Roteiro!F475</f>
        <v/>
      </c>
      <c r="K468" s="7" t="str">
        <f t="shared" si="2"/>
        <v/>
      </c>
      <c r="M468" s="9">
        <v>116.75</v>
      </c>
    </row>
    <row r="469">
      <c r="A469" s="6" t="str">
        <f>'Cenários'!B1476</f>
        <v/>
      </c>
      <c r="B469" s="6" t="str">
        <f>'Cenários'!C1476</f>
        <v/>
      </c>
      <c r="C469" s="7" t="str">
        <f t="shared" si="1"/>
        <v/>
      </c>
      <c r="D469" s="7" t="str">
        <f>IFERROR(VLOOKUP(C:C,Roteiro!$C$9:$C$1016,1,0),"")</f>
        <v/>
      </c>
      <c r="I469" s="5" t="str">
        <f>Roteiro!B476</f>
        <v>468</v>
      </c>
      <c r="J469" s="5" t="str">
        <f>Roteiro!F476</f>
        <v/>
      </c>
      <c r="K469" s="7" t="str">
        <f t="shared" si="2"/>
        <v/>
      </c>
      <c r="M469" s="9">
        <v>117.0</v>
      </c>
    </row>
    <row r="470">
      <c r="A470" s="6" t="str">
        <f>'Cenários'!B1477</f>
        <v/>
      </c>
      <c r="B470" s="6" t="str">
        <f>'Cenários'!C1477</f>
        <v/>
      </c>
      <c r="C470" s="7" t="str">
        <f t="shared" si="1"/>
        <v/>
      </c>
      <c r="D470" s="7" t="str">
        <f>IFERROR(VLOOKUP(C:C,Roteiro!$C$9:$C$1016,1,0),"")</f>
        <v/>
      </c>
      <c r="I470" s="5" t="str">
        <f>Roteiro!B477</f>
        <v>469</v>
      </c>
      <c r="J470" s="5" t="str">
        <f>Roteiro!F477</f>
        <v/>
      </c>
      <c r="K470" s="7" t="str">
        <f t="shared" si="2"/>
        <v/>
      </c>
      <c r="M470" s="9">
        <v>117.25</v>
      </c>
    </row>
    <row r="471">
      <c r="A471" s="6" t="str">
        <f>'Cenários'!B1478</f>
        <v/>
      </c>
      <c r="B471" s="6" t="str">
        <f>'Cenários'!C1478</f>
        <v/>
      </c>
      <c r="C471" s="7" t="str">
        <f t="shared" si="1"/>
        <v/>
      </c>
      <c r="D471" s="7" t="str">
        <f>IFERROR(VLOOKUP(C:C,Roteiro!$C$9:$C$1016,1,0),"")</f>
        <v/>
      </c>
      <c r="I471" s="5" t="str">
        <f>Roteiro!B478</f>
        <v>470</v>
      </c>
      <c r="J471" s="5" t="str">
        <f>Roteiro!F478</f>
        <v/>
      </c>
      <c r="K471" s="7" t="str">
        <f t="shared" si="2"/>
        <v/>
      </c>
      <c r="M471" s="9">
        <v>117.5</v>
      </c>
    </row>
    <row r="472">
      <c r="A472" s="6" t="str">
        <f>'Cenários'!B1479</f>
        <v/>
      </c>
      <c r="B472" s="6" t="str">
        <f>'Cenários'!C1479</f>
        <v/>
      </c>
      <c r="C472" s="7" t="str">
        <f t="shared" si="1"/>
        <v/>
      </c>
      <c r="D472" s="7" t="str">
        <f>IFERROR(VLOOKUP(C:C,Roteiro!$C$9:$C$1016,1,0),"")</f>
        <v/>
      </c>
      <c r="I472" s="5" t="str">
        <f>Roteiro!B479</f>
        <v>471</v>
      </c>
      <c r="J472" s="5" t="str">
        <f>Roteiro!F479</f>
        <v/>
      </c>
      <c r="K472" s="7" t="str">
        <f t="shared" si="2"/>
        <v/>
      </c>
      <c r="M472" s="9">
        <v>117.75</v>
      </c>
    </row>
    <row r="473">
      <c r="A473" s="6" t="str">
        <f>'Cenários'!B1480</f>
        <v/>
      </c>
      <c r="B473" s="6" t="str">
        <f>'Cenários'!C1480</f>
        <v/>
      </c>
      <c r="C473" s="7" t="str">
        <f t="shared" si="1"/>
        <v/>
      </c>
      <c r="D473" s="7" t="str">
        <f>IFERROR(VLOOKUP(C:C,Roteiro!$C$9:$C$1016,1,0),"")</f>
        <v/>
      </c>
      <c r="I473" s="5" t="str">
        <f>Roteiro!B480</f>
        <v>472</v>
      </c>
      <c r="J473" s="5" t="str">
        <f>Roteiro!F480</f>
        <v/>
      </c>
      <c r="K473" s="7" t="str">
        <f t="shared" si="2"/>
        <v/>
      </c>
      <c r="M473" s="9">
        <v>118.0</v>
      </c>
    </row>
    <row r="474">
      <c r="A474" s="6" t="str">
        <f>'Cenários'!B1481</f>
        <v/>
      </c>
      <c r="B474" s="6" t="str">
        <f>'Cenários'!C1481</f>
        <v/>
      </c>
      <c r="C474" s="7" t="str">
        <f t="shared" si="1"/>
        <v/>
      </c>
      <c r="D474" s="7" t="str">
        <f>IFERROR(VLOOKUP(C:C,Roteiro!$C$9:$C$1016,1,0),"")</f>
        <v/>
      </c>
      <c r="I474" s="5" t="str">
        <f>Roteiro!B481</f>
        <v>473</v>
      </c>
      <c r="J474" s="5" t="str">
        <f>Roteiro!F481</f>
        <v/>
      </c>
      <c r="K474" s="7" t="str">
        <f t="shared" si="2"/>
        <v/>
      </c>
      <c r="M474" s="9">
        <v>118.25</v>
      </c>
    </row>
    <row r="475">
      <c r="A475" s="6" t="str">
        <f>'Cenários'!B1482</f>
        <v/>
      </c>
      <c r="B475" s="6" t="str">
        <f>'Cenários'!C1482</f>
        <v/>
      </c>
      <c r="C475" s="7" t="str">
        <f t="shared" si="1"/>
        <v/>
      </c>
      <c r="D475" s="7" t="str">
        <f>IFERROR(VLOOKUP(C:C,Roteiro!$C$9:$C$1016,1,0),"")</f>
        <v/>
      </c>
      <c r="I475" s="5" t="str">
        <f>Roteiro!B482</f>
        <v>474</v>
      </c>
      <c r="J475" s="5" t="str">
        <f>Roteiro!F482</f>
        <v/>
      </c>
      <c r="K475" s="7" t="str">
        <f t="shared" si="2"/>
        <v/>
      </c>
      <c r="M475" s="9">
        <v>118.5</v>
      </c>
    </row>
    <row r="476">
      <c r="A476" s="6" t="str">
        <f>'Cenários'!B1483</f>
        <v/>
      </c>
      <c r="B476" s="6" t="str">
        <f>'Cenários'!C1483</f>
        <v/>
      </c>
      <c r="C476" s="7" t="str">
        <f t="shared" si="1"/>
        <v/>
      </c>
      <c r="D476" s="7" t="str">
        <f>IFERROR(VLOOKUP(C:C,Roteiro!$C$9:$C$1016,1,0),"")</f>
        <v/>
      </c>
      <c r="I476" s="5" t="str">
        <f>Roteiro!B483</f>
        <v>475</v>
      </c>
      <c r="J476" s="5" t="str">
        <f>Roteiro!F483</f>
        <v/>
      </c>
      <c r="K476" s="7" t="str">
        <f t="shared" si="2"/>
        <v/>
      </c>
      <c r="M476" s="9">
        <v>118.75</v>
      </c>
    </row>
    <row r="477">
      <c r="A477" s="6" t="str">
        <f>'Cenários'!B1484</f>
        <v/>
      </c>
      <c r="B477" s="6" t="str">
        <f>'Cenários'!C1484</f>
        <v/>
      </c>
      <c r="C477" s="7" t="str">
        <f t="shared" si="1"/>
        <v/>
      </c>
      <c r="D477" s="7" t="str">
        <f>IFERROR(VLOOKUP(C:C,Roteiro!$C$9:$C$1016,1,0),"")</f>
        <v/>
      </c>
      <c r="I477" s="5" t="str">
        <f>Roteiro!B484</f>
        <v>476</v>
      </c>
      <c r="J477" s="5" t="str">
        <f>Roteiro!F484</f>
        <v/>
      </c>
      <c r="K477" s="7" t="str">
        <f t="shared" si="2"/>
        <v/>
      </c>
      <c r="M477" s="9">
        <v>119.0</v>
      </c>
    </row>
    <row r="478">
      <c r="A478" s="6" t="str">
        <f>'Cenários'!B1485</f>
        <v/>
      </c>
      <c r="B478" s="6" t="str">
        <f>'Cenários'!C1485</f>
        <v/>
      </c>
      <c r="C478" s="7" t="str">
        <f t="shared" si="1"/>
        <v/>
      </c>
      <c r="D478" s="7" t="str">
        <f>IFERROR(VLOOKUP(C:C,Roteiro!$C$9:$C$1016,1,0),"")</f>
        <v/>
      </c>
      <c r="I478" s="5" t="str">
        <f>Roteiro!B485</f>
        <v>477</v>
      </c>
      <c r="J478" s="5" t="str">
        <f>Roteiro!F485</f>
        <v/>
      </c>
      <c r="K478" s="7" t="str">
        <f t="shared" si="2"/>
        <v/>
      </c>
      <c r="M478" s="9">
        <v>119.25</v>
      </c>
    </row>
    <row r="479">
      <c r="A479" s="6" t="str">
        <f>'Cenários'!B1486</f>
        <v/>
      </c>
      <c r="B479" s="6" t="str">
        <f>'Cenários'!C1486</f>
        <v/>
      </c>
      <c r="C479" s="7" t="str">
        <f t="shared" si="1"/>
        <v/>
      </c>
      <c r="D479" s="7" t="str">
        <f>IFERROR(VLOOKUP(C:C,Roteiro!$C$9:$C$1016,1,0),"")</f>
        <v/>
      </c>
      <c r="I479" s="5" t="str">
        <f>Roteiro!B486</f>
        <v>478</v>
      </c>
      <c r="J479" s="5" t="str">
        <f>Roteiro!F486</f>
        <v/>
      </c>
      <c r="K479" s="7" t="str">
        <f t="shared" si="2"/>
        <v/>
      </c>
      <c r="M479" s="9">
        <v>119.5</v>
      </c>
    </row>
    <row r="480">
      <c r="A480" s="6" t="str">
        <f>'Cenários'!B1487</f>
        <v/>
      </c>
      <c r="B480" s="6" t="str">
        <f>'Cenários'!C1487</f>
        <v/>
      </c>
      <c r="C480" s="7" t="str">
        <f t="shared" si="1"/>
        <v/>
      </c>
      <c r="D480" s="7" t="str">
        <f>IFERROR(VLOOKUP(C:C,Roteiro!$C$9:$C$1016,1,0),"")</f>
        <v/>
      </c>
      <c r="I480" s="5" t="str">
        <f>Roteiro!B487</f>
        <v>479</v>
      </c>
      <c r="J480" s="5" t="str">
        <f>Roteiro!F487</f>
        <v/>
      </c>
      <c r="K480" s="7" t="str">
        <f t="shared" si="2"/>
        <v/>
      </c>
      <c r="M480" s="9">
        <v>119.75</v>
      </c>
    </row>
    <row r="481">
      <c r="A481" s="6" t="str">
        <f>'Cenários'!B1488</f>
        <v/>
      </c>
      <c r="B481" s="6" t="str">
        <f>'Cenários'!C1488</f>
        <v/>
      </c>
      <c r="C481" s="7" t="str">
        <f t="shared" si="1"/>
        <v/>
      </c>
      <c r="D481" s="7" t="str">
        <f>IFERROR(VLOOKUP(C:C,Roteiro!$C$9:$C$1016,1,0),"")</f>
        <v/>
      </c>
      <c r="I481" s="5" t="str">
        <f>Roteiro!B488</f>
        <v>480</v>
      </c>
      <c r="J481" s="5" t="str">
        <f>Roteiro!F488</f>
        <v/>
      </c>
      <c r="K481" s="7" t="str">
        <f t="shared" si="2"/>
        <v/>
      </c>
      <c r="M481" s="9">
        <v>120.0</v>
      </c>
    </row>
    <row r="482">
      <c r="A482" s="6" t="str">
        <f>'Cenários'!B1489</f>
        <v/>
      </c>
      <c r="B482" s="6" t="str">
        <f>'Cenários'!C1489</f>
        <v/>
      </c>
      <c r="C482" s="7" t="str">
        <f t="shared" si="1"/>
        <v/>
      </c>
      <c r="D482" s="7" t="str">
        <f>IFERROR(VLOOKUP(C:C,Roteiro!$C$9:$C$1016,1,0),"")</f>
        <v/>
      </c>
      <c r="I482" s="5" t="str">
        <f>Roteiro!B489</f>
        <v>481</v>
      </c>
      <c r="J482" s="5" t="str">
        <f>Roteiro!F489</f>
        <v/>
      </c>
      <c r="K482" s="7" t="str">
        <f t="shared" si="2"/>
        <v/>
      </c>
      <c r="M482" s="9">
        <v>120.25</v>
      </c>
    </row>
    <row r="483">
      <c r="A483" s="6" t="str">
        <f>'Cenários'!B1490</f>
        <v/>
      </c>
      <c r="B483" s="6" t="str">
        <f>'Cenários'!C1490</f>
        <v/>
      </c>
      <c r="C483" s="7" t="str">
        <f t="shared" si="1"/>
        <v/>
      </c>
      <c r="D483" s="7" t="str">
        <f>IFERROR(VLOOKUP(C:C,Roteiro!$C$9:$C$1016,1,0),"")</f>
        <v/>
      </c>
      <c r="I483" s="5" t="str">
        <f>Roteiro!B490</f>
        <v>482</v>
      </c>
      <c r="J483" s="5" t="str">
        <f>Roteiro!F490</f>
        <v/>
      </c>
      <c r="K483" s="7" t="str">
        <f t="shared" si="2"/>
        <v/>
      </c>
      <c r="M483" s="9">
        <v>120.5</v>
      </c>
    </row>
    <row r="484">
      <c r="A484" s="6" t="str">
        <f>'Cenários'!B1491</f>
        <v/>
      </c>
      <c r="B484" s="6" t="str">
        <f>'Cenários'!C1491</f>
        <v/>
      </c>
      <c r="C484" s="7" t="str">
        <f t="shared" si="1"/>
        <v/>
      </c>
      <c r="D484" s="7" t="str">
        <f>IFERROR(VLOOKUP(C:C,Roteiro!$C$9:$C$1016,1,0),"")</f>
        <v/>
      </c>
      <c r="I484" s="5" t="str">
        <f>Roteiro!B491</f>
        <v>483</v>
      </c>
      <c r="J484" s="5" t="str">
        <f>Roteiro!F491</f>
        <v/>
      </c>
      <c r="K484" s="7" t="str">
        <f t="shared" si="2"/>
        <v/>
      </c>
      <c r="M484" s="9">
        <v>120.75</v>
      </c>
    </row>
    <row r="485">
      <c r="A485" s="6" t="str">
        <f>'Cenários'!B1492</f>
        <v/>
      </c>
      <c r="B485" s="6" t="str">
        <f>'Cenários'!C1492</f>
        <v/>
      </c>
      <c r="C485" s="7" t="str">
        <f t="shared" si="1"/>
        <v/>
      </c>
      <c r="D485" s="7" t="str">
        <f>IFERROR(VLOOKUP(C:C,Roteiro!$C$9:$C$1016,1,0),"")</f>
        <v/>
      </c>
      <c r="I485" s="5" t="str">
        <f>Roteiro!B492</f>
        <v>484</v>
      </c>
      <c r="J485" s="5" t="str">
        <f>Roteiro!F492</f>
        <v/>
      </c>
      <c r="K485" s="7" t="str">
        <f t="shared" si="2"/>
        <v/>
      </c>
      <c r="M485" s="9">
        <v>121.0</v>
      </c>
    </row>
    <row r="486">
      <c r="A486" s="6" t="str">
        <f>'Cenários'!B1493</f>
        <v/>
      </c>
      <c r="B486" s="6" t="str">
        <f>'Cenários'!C1493</f>
        <v/>
      </c>
      <c r="C486" s="7" t="str">
        <f t="shared" si="1"/>
        <v/>
      </c>
      <c r="D486" s="7" t="str">
        <f>IFERROR(VLOOKUP(C:C,Roteiro!$C$9:$C$1016,1,0),"")</f>
        <v/>
      </c>
      <c r="I486" s="5" t="str">
        <f>Roteiro!B493</f>
        <v>485</v>
      </c>
      <c r="J486" s="5" t="str">
        <f>Roteiro!F493</f>
        <v/>
      </c>
      <c r="K486" s="7" t="str">
        <f t="shared" si="2"/>
        <v/>
      </c>
      <c r="M486" s="9">
        <v>121.25</v>
      </c>
    </row>
    <row r="487">
      <c r="A487" s="6" t="str">
        <f>'Cenários'!B1494</f>
        <v/>
      </c>
      <c r="B487" s="6" t="str">
        <f>'Cenários'!C1494</f>
        <v/>
      </c>
      <c r="C487" s="7" t="str">
        <f t="shared" si="1"/>
        <v/>
      </c>
      <c r="D487" s="7" t="str">
        <f>IFERROR(VLOOKUP(C:C,Roteiro!$C$9:$C$1016,1,0),"")</f>
        <v/>
      </c>
      <c r="I487" s="5" t="str">
        <f>Roteiro!B494</f>
        <v>486</v>
      </c>
      <c r="J487" s="5" t="str">
        <f>Roteiro!F494</f>
        <v/>
      </c>
      <c r="K487" s="7" t="str">
        <f t="shared" si="2"/>
        <v/>
      </c>
      <c r="M487" s="9">
        <v>121.5</v>
      </c>
    </row>
    <row r="488">
      <c r="A488" s="6" t="str">
        <f>'Cenários'!B1495</f>
        <v/>
      </c>
      <c r="B488" s="6" t="str">
        <f>'Cenários'!C1495</f>
        <v/>
      </c>
      <c r="C488" s="7" t="str">
        <f t="shared" si="1"/>
        <v/>
      </c>
      <c r="D488" s="7" t="str">
        <f>IFERROR(VLOOKUP(C:C,Roteiro!$C$9:$C$1016,1,0),"")</f>
        <v/>
      </c>
      <c r="I488" s="5" t="str">
        <f>Roteiro!B495</f>
        <v>487</v>
      </c>
      <c r="J488" s="5" t="str">
        <f>Roteiro!F495</f>
        <v/>
      </c>
      <c r="K488" s="7" t="str">
        <f t="shared" si="2"/>
        <v/>
      </c>
      <c r="M488" s="9">
        <v>121.75</v>
      </c>
    </row>
    <row r="489">
      <c r="A489" s="6" t="str">
        <f>'Cenários'!B1496</f>
        <v/>
      </c>
      <c r="B489" s="6" t="str">
        <f>'Cenários'!C1496</f>
        <v/>
      </c>
      <c r="C489" s="7" t="str">
        <f t="shared" si="1"/>
        <v/>
      </c>
      <c r="D489" s="7" t="str">
        <f>IFERROR(VLOOKUP(C:C,Roteiro!$C$9:$C$1016,1,0),"")</f>
        <v/>
      </c>
      <c r="I489" s="5" t="str">
        <f>Roteiro!B496</f>
        <v>488</v>
      </c>
      <c r="J489" s="5" t="str">
        <f>Roteiro!F496</f>
        <v/>
      </c>
      <c r="K489" s="7" t="str">
        <f t="shared" si="2"/>
        <v/>
      </c>
      <c r="M489" s="9">
        <v>122.0</v>
      </c>
    </row>
    <row r="490">
      <c r="A490" s="6" t="str">
        <f>'Cenários'!B1497</f>
        <v/>
      </c>
      <c r="B490" s="6" t="str">
        <f>'Cenários'!C1497</f>
        <v/>
      </c>
      <c r="C490" s="7" t="str">
        <f t="shared" si="1"/>
        <v/>
      </c>
      <c r="D490" s="7" t="str">
        <f>IFERROR(VLOOKUP(C:C,Roteiro!$C$9:$C$1016,1,0),"")</f>
        <v/>
      </c>
      <c r="I490" s="5" t="str">
        <f>Roteiro!B497</f>
        <v>489</v>
      </c>
      <c r="J490" s="5" t="str">
        <f>Roteiro!F497</f>
        <v/>
      </c>
      <c r="K490" s="7" t="str">
        <f t="shared" si="2"/>
        <v/>
      </c>
      <c r="M490" s="9">
        <v>122.25</v>
      </c>
    </row>
    <row r="491">
      <c r="A491" s="6" t="str">
        <f>'Cenários'!B1498</f>
        <v/>
      </c>
      <c r="B491" s="6" t="str">
        <f>'Cenários'!C1498</f>
        <v/>
      </c>
      <c r="C491" s="7" t="str">
        <f t="shared" si="1"/>
        <v/>
      </c>
      <c r="D491" s="7" t="str">
        <f>IFERROR(VLOOKUP(C:C,Roteiro!$C$9:$C$1016,1,0),"")</f>
        <v/>
      </c>
      <c r="I491" s="5" t="str">
        <f>Roteiro!B498</f>
        <v>490</v>
      </c>
      <c r="J491" s="5" t="str">
        <f>Roteiro!F498</f>
        <v/>
      </c>
      <c r="K491" s="7" t="str">
        <f t="shared" si="2"/>
        <v/>
      </c>
      <c r="M491" s="9">
        <v>122.5</v>
      </c>
    </row>
    <row r="492">
      <c r="A492" s="6" t="str">
        <f>'Cenários'!B1499</f>
        <v/>
      </c>
      <c r="B492" s="6" t="str">
        <f>'Cenários'!C1499</f>
        <v/>
      </c>
      <c r="C492" s="7" t="str">
        <f t="shared" si="1"/>
        <v/>
      </c>
      <c r="D492" s="7" t="str">
        <f>IFERROR(VLOOKUP(C:C,Roteiro!$C$9:$C$1016,1,0),"")</f>
        <v/>
      </c>
      <c r="I492" s="5" t="str">
        <f>Roteiro!B499</f>
        <v>491</v>
      </c>
      <c r="J492" s="5" t="str">
        <f>Roteiro!F499</f>
        <v/>
      </c>
      <c r="K492" s="7" t="str">
        <f t="shared" si="2"/>
        <v/>
      </c>
      <c r="M492" s="9">
        <v>122.75</v>
      </c>
    </row>
    <row r="493">
      <c r="A493" s="6" t="str">
        <f>'Cenários'!B1500</f>
        <v/>
      </c>
      <c r="B493" s="6" t="str">
        <f>'Cenários'!C1500</f>
        <v/>
      </c>
      <c r="C493" s="7" t="str">
        <f t="shared" si="1"/>
        <v/>
      </c>
      <c r="D493" s="7" t="str">
        <f>IFERROR(VLOOKUP(C:C,Roteiro!$C$9:$C$1016,1,0),"")</f>
        <v/>
      </c>
      <c r="I493" s="5" t="str">
        <f>Roteiro!B500</f>
        <v>492</v>
      </c>
      <c r="J493" s="5" t="str">
        <f>Roteiro!F500</f>
        <v/>
      </c>
      <c r="K493" s="7" t="str">
        <f t="shared" si="2"/>
        <v/>
      </c>
      <c r="M493" s="9">
        <v>123.0</v>
      </c>
    </row>
    <row r="494">
      <c r="A494" s="6" t="str">
        <f>'Cenários'!B1501</f>
        <v/>
      </c>
      <c r="B494" s="6" t="str">
        <f>'Cenários'!C1501</f>
        <v/>
      </c>
      <c r="C494" s="7" t="str">
        <f t="shared" si="1"/>
        <v/>
      </c>
      <c r="D494" s="7" t="str">
        <f>IFERROR(VLOOKUP(C:C,Roteiro!$C$9:$C$1016,1,0),"")</f>
        <v/>
      </c>
      <c r="I494" s="5" t="str">
        <f>Roteiro!B501</f>
        <v>493</v>
      </c>
      <c r="J494" s="5" t="str">
        <f>Roteiro!F501</f>
        <v/>
      </c>
      <c r="K494" s="7" t="str">
        <f t="shared" si="2"/>
        <v/>
      </c>
      <c r="M494" s="9">
        <v>123.25</v>
      </c>
    </row>
    <row r="495">
      <c r="A495" s="6" t="str">
        <f>'Cenários'!B1502</f>
        <v/>
      </c>
      <c r="B495" s="6" t="str">
        <f>'Cenários'!C1502</f>
        <v/>
      </c>
      <c r="C495" s="7" t="str">
        <f t="shared" si="1"/>
        <v/>
      </c>
      <c r="D495" s="7" t="str">
        <f>IFERROR(VLOOKUP(C:C,Roteiro!$C$9:$C$1016,1,0),"")</f>
        <v/>
      </c>
      <c r="I495" s="5" t="str">
        <f>Roteiro!B502</f>
        <v>494</v>
      </c>
      <c r="J495" s="5" t="str">
        <f>Roteiro!F502</f>
        <v/>
      </c>
      <c r="K495" s="7" t="str">
        <f t="shared" si="2"/>
        <v/>
      </c>
      <c r="M495" s="9">
        <v>123.5</v>
      </c>
    </row>
    <row r="496">
      <c r="A496" s="6" t="str">
        <f>'Cenários'!B1503</f>
        <v/>
      </c>
      <c r="B496" s="6" t="str">
        <f>'Cenários'!C1503</f>
        <v/>
      </c>
      <c r="C496" s="7" t="str">
        <f t="shared" si="1"/>
        <v/>
      </c>
      <c r="D496" s="7" t="str">
        <f>IFERROR(VLOOKUP(C:C,Roteiro!$C$9:$C$1016,1,0),"")</f>
        <v/>
      </c>
      <c r="I496" s="5" t="str">
        <f>Roteiro!B503</f>
        <v>495</v>
      </c>
      <c r="J496" s="5" t="str">
        <f>Roteiro!F503</f>
        <v/>
      </c>
      <c r="K496" s="7" t="str">
        <f t="shared" si="2"/>
        <v/>
      </c>
      <c r="M496" s="9">
        <v>123.75</v>
      </c>
    </row>
    <row r="497">
      <c r="A497" s="6" t="str">
        <f>'Cenários'!B1504</f>
        <v/>
      </c>
      <c r="B497" s="6" t="str">
        <f>'Cenários'!C1504</f>
        <v/>
      </c>
      <c r="C497" s="7" t="str">
        <f t="shared" si="1"/>
        <v/>
      </c>
      <c r="D497" s="7" t="str">
        <f>IFERROR(VLOOKUP(C:C,Roteiro!$C$9:$C$1016,1,0),"")</f>
        <v/>
      </c>
      <c r="I497" s="5" t="str">
        <f>Roteiro!B504</f>
        <v>496</v>
      </c>
      <c r="J497" s="5" t="str">
        <f>Roteiro!F504</f>
        <v/>
      </c>
      <c r="K497" s="7" t="str">
        <f t="shared" si="2"/>
        <v/>
      </c>
      <c r="M497" s="9">
        <v>124.0</v>
      </c>
    </row>
    <row r="498">
      <c r="A498" s="6" t="str">
        <f>'Cenários'!B1505</f>
        <v/>
      </c>
      <c r="B498" s="6" t="str">
        <f>'Cenários'!C1505</f>
        <v/>
      </c>
      <c r="C498" s="7" t="str">
        <f t="shared" si="1"/>
        <v/>
      </c>
      <c r="D498" s="7" t="str">
        <f>IFERROR(VLOOKUP(C:C,Roteiro!$C$9:$C$1016,1,0),"")</f>
        <v/>
      </c>
      <c r="I498" s="5" t="str">
        <f>Roteiro!B505</f>
        <v>497</v>
      </c>
      <c r="J498" s="5" t="str">
        <f>Roteiro!F505</f>
        <v/>
      </c>
      <c r="K498" s="7" t="str">
        <f t="shared" si="2"/>
        <v/>
      </c>
      <c r="M498" s="9">
        <v>124.25</v>
      </c>
    </row>
    <row r="499">
      <c r="A499" s="6" t="str">
        <f>'Cenários'!B1506</f>
        <v/>
      </c>
      <c r="B499" s="6" t="str">
        <f>'Cenários'!C1506</f>
        <v/>
      </c>
      <c r="C499" s="7" t="str">
        <f t="shared" si="1"/>
        <v/>
      </c>
      <c r="D499" s="7" t="str">
        <f>IFERROR(VLOOKUP(C:C,Roteiro!$C$9:$C$1016,1,0),"")</f>
        <v/>
      </c>
      <c r="I499" s="5" t="str">
        <f>Roteiro!B506</f>
        <v>498</v>
      </c>
      <c r="J499" s="5" t="str">
        <f>Roteiro!F506</f>
        <v/>
      </c>
      <c r="K499" s="7" t="str">
        <f t="shared" si="2"/>
        <v/>
      </c>
      <c r="M499" s="9">
        <v>124.5</v>
      </c>
    </row>
    <row r="500">
      <c r="A500" s="6" t="str">
        <f>'Cenários'!B1507</f>
        <v/>
      </c>
      <c r="B500" s="6" t="str">
        <f>'Cenários'!C1507</f>
        <v/>
      </c>
      <c r="C500" s="7" t="str">
        <f t="shared" si="1"/>
        <v/>
      </c>
      <c r="D500" s="7" t="str">
        <f>IFERROR(VLOOKUP(C:C,Roteiro!$C$9:$C$1016,1,0),"")</f>
        <v/>
      </c>
      <c r="I500" s="5" t="str">
        <f>Roteiro!B507</f>
        <v>499</v>
      </c>
      <c r="J500" s="5" t="str">
        <f>Roteiro!F507</f>
        <v/>
      </c>
      <c r="K500" s="7" t="str">
        <f t="shared" si="2"/>
        <v/>
      </c>
      <c r="M500" s="9">
        <v>124.75</v>
      </c>
    </row>
    <row r="501">
      <c r="A501" s="6" t="str">
        <f>'Cenários'!B1508</f>
        <v/>
      </c>
      <c r="B501" s="6" t="str">
        <f>'Cenários'!C1508</f>
        <v/>
      </c>
      <c r="C501" s="7" t="str">
        <f t="shared" si="1"/>
        <v/>
      </c>
      <c r="D501" s="7" t="str">
        <f>IFERROR(VLOOKUP(C:C,Roteiro!$C$9:$C$1016,1,0),"")</f>
        <v/>
      </c>
      <c r="I501" s="5" t="str">
        <f>Roteiro!B508</f>
        <v>500</v>
      </c>
      <c r="J501" s="5" t="str">
        <f>Roteiro!F508</f>
        <v/>
      </c>
      <c r="K501" s="7" t="str">
        <f t="shared" si="2"/>
        <v/>
      </c>
      <c r="M501" s="9">
        <v>125.0</v>
      </c>
    </row>
    <row r="502">
      <c r="A502" s="6" t="str">
        <f>'Cenários'!B1509</f>
        <v/>
      </c>
      <c r="B502" s="6" t="str">
        <f>'Cenários'!C1509</f>
        <v/>
      </c>
      <c r="C502" s="7" t="str">
        <f t="shared" si="1"/>
        <v/>
      </c>
      <c r="D502" s="7" t="str">
        <f>IFERROR(VLOOKUP(C:C,Roteiro!$C$9:$C$1016,1,0),"")</f>
        <v/>
      </c>
      <c r="I502" s="5" t="str">
        <f>Roteiro!B509</f>
        <v>501</v>
      </c>
      <c r="J502" s="5" t="str">
        <f>Roteiro!F509</f>
        <v/>
      </c>
      <c r="K502" s="7" t="str">
        <f t="shared" si="2"/>
        <v/>
      </c>
      <c r="M502" s="9">
        <v>125.25</v>
      </c>
    </row>
    <row r="503">
      <c r="A503" s="6" t="str">
        <f>'Cenários'!B1510</f>
        <v/>
      </c>
      <c r="B503" s="6" t="str">
        <f>'Cenários'!C1510</f>
        <v/>
      </c>
      <c r="C503" s="7" t="str">
        <f t="shared" si="1"/>
        <v/>
      </c>
      <c r="D503" s="7" t="str">
        <f>IFERROR(VLOOKUP(C:C,Roteiro!$C$9:$C$1016,1,0),"")</f>
        <v/>
      </c>
      <c r="I503" s="5" t="str">
        <f>Roteiro!B510</f>
        <v>502</v>
      </c>
      <c r="J503" s="5" t="str">
        <f>Roteiro!F510</f>
        <v/>
      </c>
      <c r="K503" s="7" t="str">
        <f t="shared" si="2"/>
        <v/>
      </c>
      <c r="M503" s="9">
        <v>125.5</v>
      </c>
    </row>
    <row r="504">
      <c r="A504" s="6" t="str">
        <f>'Cenários'!B1511</f>
        <v/>
      </c>
      <c r="B504" s="6" t="str">
        <f>'Cenários'!C1511</f>
        <v/>
      </c>
      <c r="C504" s="7" t="str">
        <f t="shared" si="1"/>
        <v/>
      </c>
      <c r="D504" s="7" t="str">
        <f>IFERROR(VLOOKUP(C:C,Roteiro!$C$9:$C$1016,1,0),"")</f>
        <v/>
      </c>
      <c r="I504" s="5" t="str">
        <f>Roteiro!B511</f>
        <v>503</v>
      </c>
      <c r="J504" s="5" t="str">
        <f>Roteiro!F511</f>
        <v/>
      </c>
      <c r="K504" s="7" t="str">
        <f t="shared" si="2"/>
        <v/>
      </c>
      <c r="M504" s="9">
        <v>125.75</v>
      </c>
    </row>
    <row r="505">
      <c r="A505" s="6" t="str">
        <f>'Cenários'!B1512</f>
        <v/>
      </c>
      <c r="B505" s="6" t="str">
        <f>'Cenários'!C1512</f>
        <v/>
      </c>
      <c r="C505" s="7" t="str">
        <f t="shared" si="1"/>
        <v/>
      </c>
      <c r="D505" s="7" t="str">
        <f>IFERROR(VLOOKUP(C:C,Roteiro!$C$9:$C$1016,1,0),"")</f>
        <v/>
      </c>
      <c r="I505" s="5" t="str">
        <f>Roteiro!B512</f>
        <v>504</v>
      </c>
      <c r="J505" s="5" t="str">
        <f>Roteiro!F512</f>
        <v/>
      </c>
      <c r="K505" s="7" t="str">
        <f t="shared" si="2"/>
        <v/>
      </c>
      <c r="M505" s="9">
        <v>126.0</v>
      </c>
    </row>
    <row r="506">
      <c r="A506" s="6" t="str">
        <f>'Cenários'!B1513</f>
        <v/>
      </c>
      <c r="B506" s="6" t="str">
        <f>'Cenários'!C1513</f>
        <v/>
      </c>
      <c r="C506" s="7" t="str">
        <f t="shared" si="1"/>
        <v/>
      </c>
      <c r="D506" s="7" t="str">
        <f>IFERROR(VLOOKUP(C:C,Roteiro!$C$9:$C$1016,1,0),"")</f>
        <v/>
      </c>
      <c r="I506" s="5" t="str">
        <f>Roteiro!B513</f>
        <v>505</v>
      </c>
      <c r="J506" s="5" t="str">
        <f>Roteiro!F513</f>
        <v/>
      </c>
      <c r="K506" s="7" t="str">
        <f t="shared" si="2"/>
        <v/>
      </c>
      <c r="M506" s="9">
        <v>126.25</v>
      </c>
    </row>
    <row r="507">
      <c r="A507" s="6" t="str">
        <f>'Cenários'!B1514</f>
        <v/>
      </c>
      <c r="B507" s="6" t="str">
        <f>'Cenários'!C1514</f>
        <v/>
      </c>
      <c r="C507" s="7" t="str">
        <f t="shared" si="1"/>
        <v/>
      </c>
      <c r="D507" s="7" t="str">
        <f>IFERROR(VLOOKUP(C:C,Roteiro!$C$9:$C$1016,1,0),"")</f>
        <v/>
      </c>
      <c r="I507" s="5" t="str">
        <f>Roteiro!B514</f>
        <v>506</v>
      </c>
      <c r="J507" s="5" t="str">
        <f>Roteiro!F514</f>
        <v/>
      </c>
      <c r="K507" s="7" t="str">
        <f t="shared" si="2"/>
        <v/>
      </c>
      <c r="M507" s="9">
        <v>126.5</v>
      </c>
    </row>
    <row r="508">
      <c r="A508" s="6" t="str">
        <f>'Cenários'!B1515</f>
        <v/>
      </c>
      <c r="B508" s="6" t="str">
        <f>'Cenários'!C1515</f>
        <v/>
      </c>
      <c r="C508" s="7" t="str">
        <f t="shared" si="1"/>
        <v/>
      </c>
      <c r="D508" s="7" t="str">
        <f>IFERROR(VLOOKUP(C:C,Roteiro!$C$9:$C$1016,1,0),"")</f>
        <v/>
      </c>
      <c r="I508" s="5" t="str">
        <f>Roteiro!B515</f>
        <v>507</v>
      </c>
      <c r="J508" s="5" t="str">
        <f>Roteiro!F515</f>
        <v/>
      </c>
      <c r="K508" s="7" t="str">
        <f t="shared" si="2"/>
        <v/>
      </c>
      <c r="M508" s="9">
        <v>126.75</v>
      </c>
    </row>
    <row r="509">
      <c r="A509" s="6" t="str">
        <f>'Cenários'!B1516</f>
        <v/>
      </c>
      <c r="B509" s="6" t="str">
        <f>'Cenários'!C1516</f>
        <v/>
      </c>
      <c r="C509" s="7" t="str">
        <f t="shared" si="1"/>
        <v/>
      </c>
      <c r="D509" s="7" t="str">
        <f>IFERROR(VLOOKUP(C:C,Roteiro!$C$9:$C$1016,1,0),"")</f>
        <v/>
      </c>
      <c r="I509" s="5" t="str">
        <f>Roteiro!B516</f>
        <v>508</v>
      </c>
      <c r="J509" s="5" t="str">
        <f>Roteiro!F516</f>
        <v/>
      </c>
      <c r="K509" s="7" t="str">
        <f t="shared" si="2"/>
        <v/>
      </c>
      <c r="M509" s="9">
        <v>127.0</v>
      </c>
    </row>
    <row r="510">
      <c r="A510" s="6" t="str">
        <f>'Cenários'!B1517</f>
        <v/>
      </c>
      <c r="B510" s="6" t="str">
        <f>'Cenários'!C1517</f>
        <v/>
      </c>
      <c r="C510" s="7" t="str">
        <f t="shared" si="1"/>
        <v/>
      </c>
      <c r="D510" s="7" t="str">
        <f>IFERROR(VLOOKUP(C:C,Roteiro!$C$9:$C$1016,1,0),"")</f>
        <v/>
      </c>
      <c r="I510" s="5" t="str">
        <f>Roteiro!B517</f>
        <v>509</v>
      </c>
      <c r="J510" s="5" t="str">
        <f>Roteiro!F517</f>
        <v/>
      </c>
      <c r="K510" s="7" t="str">
        <f t="shared" si="2"/>
        <v/>
      </c>
      <c r="M510" s="9">
        <v>127.25</v>
      </c>
    </row>
    <row r="511">
      <c r="A511" s="6" t="str">
        <f>'Cenários'!B1518</f>
        <v/>
      </c>
      <c r="B511" s="6" t="str">
        <f>'Cenários'!C1518</f>
        <v/>
      </c>
      <c r="C511" s="7" t="str">
        <f t="shared" si="1"/>
        <v/>
      </c>
      <c r="D511" s="7" t="str">
        <f>IFERROR(VLOOKUP(C:C,Roteiro!$C$9:$C$1016,1,0),"")</f>
        <v/>
      </c>
      <c r="I511" s="5" t="str">
        <f>Roteiro!B518</f>
        <v>510</v>
      </c>
      <c r="J511" s="5" t="str">
        <f>Roteiro!F518</f>
        <v/>
      </c>
      <c r="K511" s="7" t="str">
        <f t="shared" si="2"/>
        <v/>
      </c>
      <c r="M511" s="9">
        <v>127.5</v>
      </c>
    </row>
    <row r="512">
      <c r="A512" s="6" t="str">
        <f>'Cenários'!B1519</f>
        <v/>
      </c>
      <c r="B512" s="6" t="str">
        <f>'Cenários'!C1519</f>
        <v/>
      </c>
      <c r="C512" s="7" t="str">
        <f t="shared" si="1"/>
        <v/>
      </c>
      <c r="D512" s="7" t="str">
        <f>IFERROR(VLOOKUP(C:C,Roteiro!$C$9:$C$1016,1,0),"")</f>
        <v/>
      </c>
      <c r="I512" s="5" t="str">
        <f>Roteiro!B519</f>
        <v>511</v>
      </c>
      <c r="J512" s="5" t="str">
        <f>Roteiro!F519</f>
        <v/>
      </c>
      <c r="K512" s="7" t="str">
        <f t="shared" si="2"/>
        <v/>
      </c>
      <c r="M512" s="9">
        <v>127.75</v>
      </c>
    </row>
    <row r="513">
      <c r="A513" s="6" t="str">
        <f>'Cenários'!B1520</f>
        <v/>
      </c>
      <c r="B513" s="6" t="str">
        <f>'Cenários'!C1520</f>
        <v/>
      </c>
      <c r="C513" s="7" t="str">
        <f t="shared" si="1"/>
        <v/>
      </c>
      <c r="D513" s="7" t="str">
        <f>IFERROR(VLOOKUP(C:C,Roteiro!$C$9:$C$1016,1,0),"")</f>
        <v/>
      </c>
      <c r="I513" s="5" t="str">
        <f>Roteiro!B520</f>
        <v>512</v>
      </c>
      <c r="J513" s="5" t="str">
        <f>Roteiro!F520</f>
        <v/>
      </c>
      <c r="K513" s="7" t="str">
        <f t="shared" si="2"/>
        <v/>
      </c>
      <c r="M513" s="9">
        <v>128.0</v>
      </c>
    </row>
    <row r="514">
      <c r="A514" s="6" t="str">
        <f>'Cenários'!B1521</f>
        <v/>
      </c>
      <c r="B514" s="6" t="str">
        <f>'Cenários'!C1521</f>
        <v/>
      </c>
      <c r="C514" s="7" t="str">
        <f t="shared" si="1"/>
        <v/>
      </c>
      <c r="D514" s="7" t="str">
        <f>IFERROR(VLOOKUP(C:C,Roteiro!$C$9:$C$1016,1,0),"")</f>
        <v/>
      </c>
      <c r="I514" s="5" t="str">
        <f>Roteiro!B521</f>
        <v>513</v>
      </c>
      <c r="J514" s="5" t="str">
        <f>Roteiro!F521</f>
        <v/>
      </c>
      <c r="K514" s="7" t="str">
        <f t="shared" si="2"/>
        <v/>
      </c>
      <c r="M514" s="9">
        <v>128.25</v>
      </c>
    </row>
    <row r="515">
      <c r="A515" s="6" t="str">
        <f>'Cenários'!B1522</f>
        <v/>
      </c>
      <c r="B515" s="6" t="str">
        <f>'Cenários'!C1522</f>
        <v/>
      </c>
      <c r="C515" s="7" t="str">
        <f t="shared" si="1"/>
        <v/>
      </c>
      <c r="D515" s="7" t="str">
        <f>IFERROR(VLOOKUP(C:C,Roteiro!$C$9:$C$1016,1,0),"")</f>
        <v/>
      </c>
      <c r="I515" s="5" t="str">
        <f>Roteiro!B522</f>
        <v>514</v>
      </c>
      <c r="J515" s="5" t="str">
        <f>Roteiro!F522</f>
        <v/>
      </c>
      <c r="K515" s="7" t="str">
        <f t="shared" si="2"/>
        <v/>
      </c>
      <c r="M515" s="9">
        <v>128.5</v>
      </c>
    </row>
    <row r="516">
      <c r="A516" s="6" t="str">
        <f>'Cenários'!B1523</f>
        <v/>
      </c>
      <c r="B516" s="6" t="str">
        <f>'Cenários'!C1523</f>
        <v/>
      </c>
      <c r="C516" s="7" t="str">
        <f t="shared" si="1"/>
        <v/>
      </c>
      <c r="D516" s="7" t="str">
        <f>IFERROR(VLOOKUP(C:C,Roteiro!$C$9:$C$1016,1,0),"")</f>
        <v/>
      </c>
      <c r="I516" s="5" t="str">
        <f>Roteiro!B523</f>
        <v>515</v>
      </c>
      <c r="J516" s="5" t="str">
        <f>Roteiro!F523</f>
        <v/>
      </c>
      <c r="K516" s="7" t="str">
        <f t="shared" si="2"/>
        <v/>
      </c>
      <c r="M516" s="9">
        <v>128.75</v>
      </c>
    </row>
    <row r="517">
      <c r="A517" s="6" t="str">
        <f>'Cenários'!B1524</f>
        <v/>
      </c>
      <c r="B517" s="6" t="str">
        <f>'Cenários'!C1524</f>
        <v/>
      </c>
      <c r="C517" s="7" t="str">
        <f t="shared" si="1"/>
        <v/>
      </c>
      <c r="D517" s="7" t="str">
        <f>IFERROR(VLOOKUP(C:C,Roteiro!$C$9:$C$1016,1,0),"")</f>
        <v/>
      </c>
      <c r="I517" s="5" t="str">
        <f>Roteiro!B524</f>
        <v>516</v>
      </c>
      <c r="J517" s="5" t="str">
        <f>Roteiro!F524</f>
        <v/>
      </c>
      <c r="K517" s="7" t="str">
        <f t="shared" si="2"/>
        <v/>
      </c>
      <c r="M517" s="9">
        <v>129.0</v>
      </c>
    </row>
    <row r="518">
      <c r="A518" s="6" t="str">
        <f>'Cenários'!B1525</f>
        <v/>
      </c>
      <c r="B518" s="6" t="str">
        <f>'Cenários'!C1525</f>
        <v/>
      </c>
      <c r="C518" s="7" t="str">
        <f t="shared" si="1"/>
        <v/>
      </c>
      <c r="D518" s="7" t="str">
        <f>IFERROR(VLOOKUP(C:C,Roteiro!$C$9:$C$1016,1,0),"")</f>
        <v/>
      </c>
      <c r="I518" s="5" t="str">
        <f>Roteiro!B525</f>
        <v>517</v>
      </c>
      <c r="J518" s="5" t="str">
        <f>Roteiro!F525</f>
        <v/>
      </c>
      <c r="K518" s="7" t="str">
        <f t="shared" si="2"/>
        <v/>
      </c>
      <c r="M518" s="9">
        <v>129.25</v>
      </c>
    </row>
    <row r="519">
      <c r="A519" s="6" t="str">
        <f>'Cenários'!B1526</f>
        <v/>
      </c>
      <c r="B519" s="6" t="str">
        <f>'Cenários'!C1526</f>
        <v/>
      </c>
      <c r="C519" s="7" t="str">
        <f t="shared" si="1"/>
        <v/>
      </c>
      <c r="D519" s="7" t="str">
        <f>IFERROR(VLOOKUP(C:C,Roteiro!$C$9:$C$1016,1,0),"")</f>
        <v/>
      </c>
      <c r="I519" s="5" t="str">
        <f>Roteiro!B526</f>
        <v>518</v>
      </c>
      <c r="J519" s="5" t="str">
        <f>Roteiro!F526</f>
        <v/>
      </c>
      <c r="K519" s="7" t="str">
        <f t="shared" si="2"/>
        <v/>
      </c>
      <c r="M519" s="9">
        <v>129.5</v>
      </c>
    </row>
    <row r="520">
      <c r="A520" s="6" t="str">
        <f>'Cenários'!B1527</f>
        <v/>
      </c>
      <c r="B520" s="6" t="str">
        <f>'Cenários'!C1527</f>
        <v/>
      </c>
      <c r="C520" s="7" t="str">
        <f t="shared" si="1"/>
        <v/>
      </c>
      <c r="D520" s="7" t="str">
        <f>IFERROR(VLOOKUP(C:C,Roteiro!$C$9:$C$1016,1,0),"")</f>
        <v/>
      </c>
      <c r="I520" s="5" t="str">
        <f>Roteiro!B527</f>
        <v>519</v>
      </c>
      <c r="J520" s="5" t="str">
        <f>Roteiro!F527</f>
        <v/>
      </c>
      <c r="K520" s="7" t="str">
        <f t="shared" si="2"/>
        <v/>
      </c>
      <c r="M520" s="9">
        <v>129.75</v>
      </c>
    </row>
    <row r="521">
      <c r="A521" s="6" t="str">
        <f>'Cenários'!B1528</f>
        <v/>
      </c>
      <c r="B521" s="6" t="str">
        <f>'Cenários'!C1528</f>
        <v/>
      </c>
      <c r="C521" s="7" t="str">
        <f t="shared" si="1"/>
        <v/>
      </c>
      <c r="D521" s="7" t="str">
        <f>IFERROR(VLOOKUP(C:C,Roteiro!$C$9:$C$1016,1,0),"")</f>
        <v/>
      </c>
      <c r="I521" s="5" t="str">
        <f>Roteiro!B528</f>
        <v>520</v>
      </c>
      <c r="J521" s="5" t="str">
        <f>Roteiro!F528</f>
        <v/>
      </c>
      <c r="K521" s="7" t="str">
        <f t="shared" si="2"/>
        <v/>
      </c>
      <c r="M521" s="9">
        <v>130.0</v>
      </c>
    </row>
    <row r="522">
      <c r="A522" s="6" t="str">
        <f>'Cenários'!B1529</f>
        <v/>
      </c>
      <c r="B522" s="6" t="str">
        <f>'Cenários'!C1529</f>
        <v/>
      </c>
      <c r="C522" s="7" t="str">
        <f t="shared" si="1"/>
        <v/>
      </c>
      <c r="D522" s="7" t="str">
        <f>IFERROR(VLOOKUP(C:C,Roteiro!$C$9:$C$1016,1,0),"")</f>
        <v/>
      </c>
      <c r="I522" s="5" t="str">
        <f>Roteiro!B529</f>
        <v>521</v>
      </c>
      <c r="J522" s="5" t="str">
        <f>Roteiro!F529</f>
        <v/>
      </c>
      <c r="K522" s="7" t="str">
        <f t="shared" si="2"/>
        <v/>
      </c>
      <c r="M522" s="9">
        <v>130.25</v>
      </c>
    </row>
    <row r="523">
      <c r="A523" s="6" t="str">
        <f>'Cenários'!B1530</f>
        <v/>
      </c>
      <c r="B523" s="6" t="str">
        <f>'Cenários'!C1530</f>
        <v/>
      </c>
      <c r="C523" s="7" t="str">
        <f t="shared" si="1"/>
        <v/>
      </c>
      <c r="D523" s="7" t="str">
        <f>IFERROR(VLOOKUP(C:C,Roteiro!$C$9:$C$1016,1,0),"")</f>
        <v/>
      </c>
      <c r="I523" s="5" t="str">
        <f>Roteiro!B530</f>
        <v>522</v>
      </c>
      <c r="J523" s="5" t="str">
        <f>Roteiro!F530</f>
        <v/>
      </c>
      <c r="K523" s="7" t="str">
        <f t="shared" si="2"/>
        <v/>
      </c>
      <c r="M523" s="9">
        <v>130.5</v>
      </c>
    </row>
    <row r="524">
      <c r="A524" s="6" t="str">
        <f>'Cenários'!B1531</f>
        <v/>
      </c>
      <c r="B524" s="6" t="str">
        <f>'Cenários'!C1531</f>
        <v/>
      </c>
      <c r="C524" s="7" t="str">
        <f t="shared" si="1"/>
        <v/>
      </c>
      <c r="D524" s="7" t="str">
        <f>IFERROR(VLOOKUP(C:C,Roteiro!$C$9:$C$1016,1,0),"")</f>
        <v/>
      </c>
      <c r="I524" s="5" t="str">
        <f>Roteiro!B531</f>
        <v>523</v>
      </c>
      <c r="J524" s="5" t="str">
        <f>Roteiro!F531</f>
        <v/>
      </c>
      <c r="K524" s="7" t="str">
        <f t="shared" si="2"/>
        <v/>
      </c>
      <c r="M524" s="9">
        <v>130.75</v>
      </c>
    </row>
    <row r="525">
      <c r="A525" s="6" t="str">
        <f>'Cenários'!B1532</f>
        <v/>
      </c>
      <c r="B525" s="6" t="str">
        <f>'Cenários'!C1532</f>
        <v/>
      </c>
      <c r="C525" s="7" t="str">
        <f t="shared" si="1"/>
        <v/>
      </c>
      <c r="D525" s="7" t="str">
        <f>IFERROR(VLOOKUP(C:C,Roteiro!$C$9:$C$1016,1,0),"")</f>
        <v/>
      </c>
      <c r="I525" s="5" t="str">
        <f>Roteiro!B532</f>
        <v>524</v>
      </c>
      <c r="J525" s="5" t="str">
        <f>Roteiro!F532</f>
        <v/>
      </c>
      <c r="K525" s="7" t="str">
        <f t="shared" si="2"/>
        <v/>
      </c>
      <c r="M525" s="9">
        <v>131.0</v>
      </c>
    </row>
    <row r="526">
      <c r="A526" s="6" t="str">
        <f>'Cenários'!B1533</f>
        <v/>
      </c>
      <c r="B526" s="6" t="str">
        <f>'Cenários'!C1533</f>
        <v/>
      </c>
      <c r="C526" s="7" t="str">
        <f t="shared" si="1"/>
        <v/>
      </c>
      <c r="D526" s="7" t="str">
        <f>IFERROR(VLOOKUP(C:C,Roteiro!$C$9:$C$1016,1,0),"")</f>
        <v/>
      </c>
      <c r="I526" s="5" t="str">
        <f>Roteiro!B533</f>
        <v>525</v>
      </c>
      <c r="J526" s="5" t="str">
        <f>Roteiro!F533</f>
        <v/>
      </c>
      <c r="K526" s="7" t="str">
        <f t="shared" si="2"/>
        <v/>
      </c>
      <c r="M526" s="9">
        <v>131.25</v>
      </c>
    </row>
    <row r="527">
      <c r="A527" s="6" t="str">
        <f>'Cenários'!B1534</f>
        <v/>
      </c>
      <c r="B527" s="6" t="str">
        <f>'Cenários'!C1534</f>
        <v/>
      </c>
      <c r="C527" s="7" t="str">
        <f t="shared" si="1"/>
        <v/>
      </c>
      <c r="D527" s="7" t="str">
        <f>IFERROR(VLOOKUP(C:C,Roteiro!$C$9:$C$1016,1,0),"")</f>
        <v/>
      </c>
      <c r="I527" s="5" t="str">
        <f>Roteiro!B534</f>
        <v>526</v>
      </c>
      <c r="J527" s="5" t="str">
        <f>Roteiro!F534</f>
        <v/>
      </c>
      <c r="K527" s="7" t="str">
        <f t="shared" si="2"/>
        <v/>
      </c>
      <c r="M527" s="9">
        <v>131.5</v>
      </c>
    </row>
    <row r="528">
      <c r="A528" s="6" t="str">
        <f>'Cenários'!B1535</f>
        <v/>
      </c>
      <c r="B528" s="6" t="str">
        <f>'Cenários'!C1535</f>
        <v/>
      </c>
      <c r="C528" s="7" t="str">
        <f t="shared" si="1"/>
        <v/>
      </c>
      <c r="D528" s="7" t="str">
        <f>IFERROR(VLOOKUP(C:C,Roteiro!$C$9:$C$1016,1,0),"")</f>
        <v/>
      </c>
      <c r="I528" s="5" t="str">
        <f>Roteiro!B535</f>
        <v>527</v>
      </c>
      <c r="J528" s="5" t="str">
        <f>Roteiro!F535</f>
        <v/>
      </c>
      <c r="K528" s="7" t="str">
        <f t="shared" si="2"/>
        <v/>
      </c>
      <c r="M528" s="9">
        <v>131.75</v>
      </c>
    </row>
    <row r="529">
      <c r="A529" s="6" t="str">
        <f>'Cenários'!B1536</f>
        <v/>
      </c>
      <c r="B529" s="6" t="str">
        <f>'Cenários'!C1536</f>
        <v/>
      </c>
      <c r="C529" s="7" t="str">
        <f t="shared" si="1"/>
        <v/>
      </c>
      <c r="D529" s="7" t="str">
        <f>IFERROR(VLOOKUP(C:C,Roteiro!$C$9:$C$1016,1,0),"")</f>
        <v/>
      </c>
      <c r="I529" s="5" t="str">
        <f>Roteiro!B536</f>
        <v>528</v>
      </c>
      <c r="J529" s="5" t="str">
        <f>Roteiro!F536</f>
        <v/>
      </c>
      <c r="K529" s="7" t="str">
        <f t="shared" si="2"/>
        <v/>
      </c>
      <c r="M529" s="9">
        <v>132.0</v>
      </c>
    </row>
    <row r="530">
      <c r="A530" s="6" t="str">
        <f>'Cenários'!B1537</f>
        <v/>
      </c>
      <c r="B530" s="6" t="str">
        <f>'Cenários'!C1537</f>
        <v/>
      </c>
      <c r="C530" s="7" t="str">
        <f t="shared" si="1"/>
        <v/>
      </c>
      <c r="D530" s="7" t="str">
        <f>IFERROR(VLOOKUP(C:C,Roteiro!$C$9:$C$1016,1,0),"")</f>
        <v/>
      </c>
      <c r="I530" s="5" t="str">
        <f>Roteiro!B537</f>
        <v>529</v>
      </c>
      <c r="J530" s="5" t="str">
        <f>Roteiro!F537</f>
        <v/>
      </c>
      <c r="K530" s="7" t="str">
        <f t="shared" si="2"/>
        <v/>
      </c>
      <c r="M530" s="9">
        <v>132.25</v>
      </c>
    </row>
    <row r="531">
      <c r="A531" s="6" t="str">
        <f>'Cenários'!B1538</f>
        <v/>
      </c>
      <c r="B531" s="6" t="str">
        <f>'Cenários'!C1538</f>
        <v/>
      </c>
      <c r="C531" s="7" t="str">
        <f t="shared" si="1"/>
        <v/>
      </c>
      <c r="D531" s="7" t="str">
        <f>IFERROR(VLOOKUP(C:C,Roteiro!$C$9:$C$1016,1,0),"")</f>
        <v/>
      </c>
      <c r="I531" s="5" t="str">
        <f>Roteiro!B538</f>
        <v>530</v>
      </c>
      <c r="J531" s="5" t="str">
        <f>Roteiro!F538</f>
        <v/>
      </c>
      <c r="K531" s="7" t="str">
        <f t="shared" si="2"/>
        <v/>
      </c>
      <c r="M531" s="9">
        <v>132.5</v>
      </c>
    </row>
    <row r="532">
      <c r="A532" s="6" t="str">
        <f>'Cenários'!B1539</f>
        <v/>
      </c>
      <c r="B532" s="6" t="str">
        <f>'Cenários'!C1539</f>
        <v/>
      </c>
      <c r="C532" s="7" t="str">
        <f t="shared" si="1"/>
        <v/>
      </c>
      <c r="D532" s="7" t="str">
        <f>IFERROR(VLOOKUP(C:C,Roteiro!$C$9:$C$1016,1,0),"")</f>
        <v/>
      </c>
      <c r="I532" s="5" t="str">
        <f>Roteiro!B539</f>
        <v>531</v>
      </c>
      <c r="J532" s="5" t="str">
        <f>Roteiro!F539</f>
        <v/>
      </c>
      <c r="K532" s="7" t="str">
        <f t="shared" si="2"/>
        <v/>
      </c>
      <c r="M532" s="9">
        <v>132.75</v>
      </c>
    </row>
    <row r="533">
      <c r="A533" s="6" t="str">
        <f>'Cenários'!B1540</f>
        <v/>
      </c>
      <c r="B533" s="6" t="str">
        <f>'Cenários'!C1540</f>
        <v/>
      </c>
      <c r="C533" s="7" t="str">
        <f t="shared" si="1"/>
        <v/>
      </c>
      <c r="D533" s="7" t="str">
        <f>IFERROR(VLOOKUP(C:C,Roteiro!$C$9:$C$1016,1,0),"")</f>
        <v/>
      </c>
      <c r="I533" s="5" t="str">
        <f>Roteiro!B540</f>
        <v>532</v>
      </c>
      <c r="J533" s="5" t="str">
        <f>Roteiro!F540</f>
        <v/>
      </c>
      <c r="K533" s="7" t="str">
        <f t="shared" si="2"/>
        <v/>
      </c>
      <c r="M533" s="9">
        <v>133.0</v>
      </c>
    </row>
    <row r="534">
      <c r="A534" s="6" t="str">
        <f>'Cenários'!B1541</f>
        <v/>
      </c>
      <c r="B534" s="6" t="str">
        <f>'Cenários'!C1541</f>
        <v/>
      </c>
      <c r="C534" s="7" t="str">
        <f t="shared" si="1"/>
        <v/>
      </c>
      <c r="D534" s="7" t="str">
        <f>IFERROR(VLOOKUP(C:C,Roteiro!$C$9:$C$1016,1,0),"")</f>
        <v/>
      </c>
      <c r="I534" s="5" t="str">
        <f>Roteiro!B541</f>
        <v>533</v>
      </c>
      <c r="J534" s="5" t="str">
        <f>Roteiro!F541</f>
        <v/>
      </c>
      <c r="K534" s="7" t="str">
        <f t="shared" si="2"/>
        <v/>
      </c>
      <c r="M534" s="9">
        <v>133.25</v>
      </c>
    </row>
    <row r="535">
      <c r="A535" s="6" t="str">
        <f>'Cenários'!B1542</f>
        <v/>
      </c>
      <c r="B535" s="6" t="str">
        <f>'Cenários'!C1542</f>
        <v/>
      </c>
      <c r="C535" s="7" t="str">
        <f t="shared" si="1"/>
        <v/>
      </c>
      <c r="D535" s="7" t="str">
        <f>IFERROR(VLOOKUP(C:C,Roteiro!$C$9:$C$1016,1,0),"")</f>
        <v/>
      </c>
      <c r="I535" s="5" t="str">
        <f>Roteiro!B542</f>
        <v>534</v>
      </c>
      <c r="J535" s="5" t="str">
        <f>Roteiro!F542</f>
        <v/>
      </c>
      <c r="K535" s="7" t="str">
        <f t="shared" si="2"/>
        <v/>
      </c>
      <c r="M535" s="9">
        <v>133.5</v>
      </c>
    </row>
    <row r="536">
      <c r="A536" s="6" t="str">
        <f>'Cenários'!B1543</f>
        <v/>
      </c>
      <c r="B536" s="6" t="str">
        <f>'Cenários'!C1543</f>
        <v/>
      </c>
      <c r="C536" s="7" t="str">
        <f t="shared" si="1"/>
        <v/>
      </c>
      <c r="D536" s="7" t="str">
        <f>IFERROR(VLOOKUP(C:C,Roteiro!$C$9:$C$1016,1,0),"")</f>
        <v/>
      </c>
      <c r="I536" s="5" t="str">
        <f>Roteiro!B543</f>
        <v>535</v>
      </c>
      <c r="J536" s="5" t="str">
        <f>Roteiro!F543</f>
        <v/>
      </c>
      <c r="K536" s="7" t="str">
        <f t="shared" si="2"/>
        <v/>
      </c>
      <c r="M536" s="9">
        <v>133.75</v>
      </c>
    </row>
    <row r="537">
      <c r="A537" s="6" t="str">
        <f>'Cenários'!B1544</f>
        <v/>
      </c>
      <c r="B537" s="6" t="str">
        <f>'Cenários'!C1544</f>
        <v/>
      </c>
      <c r="C537" s="7" t="str">
        <f t="shared" si="1"/>
        <v/>
      </c>
      <c r="D537" s="7" t="str">
        <f>IFERROR(VLOOKUP(C:C,Roteiro!$C$9:$C$1016,1,0),"")</f>
        <v/>
      </c>
      <c r="I537" s="5" t="str">
        <f>Roteiro!B544</f>
        <v>536</v>
      </c>
      <c r="J537" s="5" t="str">
        <f>Roteiro!F544</f>
        <v/>
      </c>
      <c r="K537" s="7" t="str">
        <f t="shared" si="2"/>
        <v/>
      </c>
      <c r="M537" s="9">
        <v>134.0</v>
      </c>
    </row>
    <row r="538">
      <c r="A538" s="6" t="str">
        <f>'Cenários'!B1545</f>
        <v/>
      </c>
      <c r="B538" s="6" t="str">
        <f>'Cenários'!C1545</f>
        <v/>
      </c>
      <c r="C538" s="7" t="str">
        <f t="shared" si="1"/>
        <v/>
      </c>
      <c r="D538" s="7" t="str">
        <f>IFERROR(VLOOKUP(C:C,Roteiro!$C$9:$C$1016,1,0),"")</f>
        <v/>
      </c>
      <c r="I538" s="5" t="str">
        <f>Roteiro!B545</f>
        <v>537</v>
      </c>
      <c r="J538" s="5" t="str">
        <f>Roteiro!F545</f>
        <v/>
      </c>
      <c r="K538" s="7" t="str">
        <f t="shared" si="2"/>
        <v/>
      </c>
      <c r="M538" s="9">
        <v>134.25</v>
      </c>
    </row>
    <row r="539">
      <c r="A539" s="6" t="str">
        <f>'Cenários'!B1546</f>
        <v/>
      </c>
      <c r="B539" s="6" t="str">
        <f>'Cenários'!C1546</f>
        <v/>
      </c>
      <c r="C539" s="7" t="str">
        <f t="shared" si="1"/>
        <v/>
      </c>
      <c r="D539" s="7" t="str">
        <f>IFERROR(VLOOKUP(C:C,Roteiro!$C$9:$C$1016,1,0),"")</f>
        <v/>
      </c>
      <c r="I539" s="5" t="str">
        <f>Roteiro!B546</f>
        <v>538</v>
      </c>
      <c r="J539" s="5" t="str">
        <f>Roteiro!F546</f>
        <v/>
      </c>
      <c r="K539" s="7" t="str">
        <f t="shared" si="2"/>
        <v/>
      </c>
      <c r="M539" s="9">
        <v>134.5</v>
      </c>
    </row>
    <row r="540">
      <c r="A540" s="6" t="str">
        <f>'Cenários'!B1547</f>
        <v/>
      </c>
      <c r="B540" s="6" t="str">
        <f>'Cenários'!C1547</f>
        <v/>
      </c>
      <c r="C540" s="7" t="str">
        <f t="shared" si="1"/>
        <v/>
      </c>
      <c r="D540" s="7" t="str">
        <f>IFERROR(VLOOKUP(C:C,Roteiro!$C$9:$C$1016,1,0),"")</f>
        <v/>
      </c>
      <c r="I540" s="5" t="str">
        <f>Roteiro!B547</f>
        <v>539</v>
      </c>
      <c r="J540" s="5" t="str">
        <f>Roteiro!F547</f>
        <v/>
      </c>
      <c r="K540" s="7" t="str">
        <f t="shared" si="2"/>
        <v/>
      </c>
      <c r="M540" s="9">
        <v>134.75</v>
      </c>
    </row>
    <row r="541">
      <c r="A541" s="6" t="str">
        <f>'Cenários'!B1548</f>
        <v/>
      </c>
      <c r="B541" s="6" t="str">
        <f>'Cenários'!C1548</f>
        <v/>
      </c>
      <c r="C541" s="7" t="str">
        <f t="shared" si="1"/>
        <v/>
      </c>
      <c r="D541" s="7" t="str">
        <f>IFERROR(VLOOKUP(C:C,Roteiro!$C$9:$C$1016,1,0),"")</f>
        <v/>
      </c>
      <c r="I541" s="5" t="str">
        <f>Roteiro!B548</f>
        <v>540</v>
      </c>
      <c r="J541" s="5" t="str">
        <f>Roteiro!F548</f>
        <v/>
      </c>
      <c r="K541" s="7" t="str">
        <f t="shared" si="2"/>
        <v/>
      </c>
      <c r="M541" s="9">
        <v>135.0</v>
      </c>
    </row>
    <row r="542">
      <c r="A542" s="6" t="str">
        <f>'Cenários'!B1549</f>
        <v/>
      </c>
      <c r="B542" s="6" t="str">
        <f>'Cenários'!C1549</f>
        <v/>
      </c>
      <c r="C542" s="7" t="str">
        <f t="shared" si="1"/>
        <v/>
      </c>
      <c r="D542" s="7" t="str">
        <f>IFERROR(VLOOKUP(C:C,Roteiro!$C$9:$C$1016,1,0),"")</f>
        <v/>
      </c>
      <c r="I542" s="5" t="str">
        <f>Roteiro!B549</f>
        <v>541</v>
      </c>
      <c r="J542" s="5" t="str">
        <f>Roteiro!F549</f>
        <v/>
      </c>
      <c r="K542" s="7" t="str">
        <f t="shared" si="2"/>
        <v/>
      </c>
      <c r="M542" s="9">
        <v>135.25</v>
      </c>
    </row>
    <row r="543">
      <c r="A543" s="6" t="str">
        <f>'Cenários'!B1550</f>
        <v/>
      </c>
      <c r="B543" s="6" t="str">
        <f>'Cenários'!C1550</f>
        <v/>
      </c>
      <c r="C543" s="7" t="str">
        <f t="shared" si="1"/>
        <v/>
      </c>
      <c r="D543" s="7" t="str">
        <f>IFERROR(VLOOKUP(C:C,Roteiro!$C$9:$C$1016,1,0),"")</f>
        <v/>
      </c>
      <c r="I543" s="5" t="str">
        <f>Roteiro!B550</f>
        <v>542</v>
      </c>
      <c r="J543" s="5" t="str">
        <f>Roteiro!F550</f>
        <v/>
      </c>
      <c r="K543" s="7" t="str">
        <f t="shared" si="2"/>
        <v/>
      </c>
      <c r="M543" s="9">
        <v>135.5</v>
      </c>
    </row>
    <row r="544">
      <c r="A544" s="6" t="str">
        <f>'Cenários'!B1551</f>
        <v/>
      </c>
      <c r="B544" s="6" t="str">
        <f>'Cenários'!C1551</f>
        <v/>
      </c>
      <c r="C544" s="7" t="str">
        <f t="shared" si="1"/>
        <v/>
      </c>
      <c r="D544" s="7" t="str">
        <f>IFERROR(VLOOKUP(C:C,Roteiro!$C$9:$C$1016,1,0),"")</f>
        <v/>
      </c>
      <c r="I544" s="5" t="str">
        <f>Roteiro!B551</f>
        <v>543</v>
      </c>
      <c r="J544" s="5" t="str">
        <f>Roteiro!F551</f>
        <v/>
      </c>
      <c r="K544" s="7" t="str">
        <f t="shared" si="2"/>
        <v/>
      </c>
      <c r="M544" s="9">
        <v>135.75</v>
      </c>
    </row>
    <row r="545">
      <c r="A545" s="6" t="str">
        <f>'Cenários'!B1552</f>
        <v/>
      </c>
      <c r="B545" s="6" t="str">
        <f>'Cenários'!C1552</f>
        <v/>
      </c>
      <c r="C545" s="7" t="str">
        <f t="shared" si="1"/>
        <v/>
      </c>
      <c r="D545" s="7" t="str">
        <f>IFERROR(VLOOKUP(C:C,Roteiro!$C$9:$C$1016,1,0),"")</f>
        <v/>
      </c>
      <c r="I545" s="5" t="str">
        <f>Roteiro!B552</f>
        <v>544</v>
      </c>
      <c r="J545" s="5" t="str">
        <f>Roteiro!F552</f>
        <v/>
      </c>
      <c r="K545" s="7" t="str">
        <f t="shared" si="2"/>
        <v/>
      </c>
      <c r="M545" s="9">
        <v>136.0</v>
      </c>
    </row>
    <row r="546">
      <c r="A546" s="6" t="str">
        <f>'Cenários'!B1553</f>
        <v/>
      </c>
      <c r="B546" s="6" t="str">
        <f>'Cenários'!C1553</f>
        <v/>
      </c>
      <c r="C546" s="7" t="str">
        <f t="shared" si="1"/>
        <v/>
      </c>
      <c r="D546" s="7" t="str">
        <f>IFERROR(VLOOKUP(C:C,Roteiro!$C$9:$C$1016,1,0),"")</f>
        <v/>
      </c>
      <c r="I546" s="5" t="str">
        <f>Roteiro!B553</f>
        <v>545</v>
      </c>
      <c r="J546" s="5" t="str">
        <f>Roteiro!F553</f>
        <v/>
      </c>
      <c r="K546" s="7" t="str">
        <f t="shared" si="2"/>
        <v/>
      </c>
      <c r="M546" s="9">
        <v>136.25</v>
      </c>
    </row>
    <row r="547">
      <c r="A547" s="6" t="str">
        <f>'Cenários'!B1554</f>
        <v/>
      </c>
      <c r="B547" s="6" t="str">
        <f>'Cenários'!C1554</f>
        <v/>
      </c>
      <c r="C547" s="7" t="str">
        <f t="shared" si="1"/>
        <v/>
      </c>
      <c r="D547" s="7" t="str">
        <f>IFERROR(VLOOKUP(C:C,Roteiro!$C$9:$C$1016,1,0),"")</f>
        <v/>
      </c>
      <c r="I547" s="5" t="str">
        <f>Roteiro!B554</f>
        <v>546</v>
      </c>
      <c r="J547" s="5" t="str">
        <f>Roteiro!F554</f>
        <v/>
      </c>
      <c r="K547" s="7" t="str">
        <f t="shared" si="2"/>
        <v/>
      </c>
      <c r="M547" s="9">
        <v>136.5</v>
      </c>
    </row>
    <row r="548">
      <c r="A548" s="6" t="str">
        <f>'Cenários'!B1555</f>
        <v/>
      </c>
      <c r="B548" s="6" t="str">
        <f>'Cenários'!C1555</f>
        <v/>
      </c>
      <c r="C548" s="7" t="str">
        <f t="shared" si="1"/>
        <v/>
      </c>
      <c r="D548" s="7" t="str">
        <f>IFERROR(VLOOKUP(C:C,Roteiro!$C$9:$C$1016,1,0),"")</f>
        <v/>
      </c>
      <c r="I548" s="5" t="str">
        <f>Roteiro!B555</f>
        <v>547</v>
      </c>
      <c r="J548" s="5" t="str">
        <f>Roteiro!F555</f>
        <v/>
      </c>
      <c r="K548" s="7" t="str">
        <f t="shared" si="2"/>
        <v/>
      </c>
      <c r="M548" s="9">
        <v>136.75</v>
      </c>
    </row>
    <row r="549">
      <c r="A549" s="6" t="str">
        <f>'Cenários'!B1556</f>
        <v/>
      </c>
      <c r="B549" s="6" t="str">
        <f>'Cenários'!C1556</f>
        <v/>
      </c>
      <c r="C549" s="7" t="str">
        <f t="shared" si="1"/>
        <v/>
      </c>
      <c r="D549" s="7" t="str">
        <f>IFERROR(VLOOKUP(C:C,Roteiro!$C$9:$C$1016,1,0),"")</f>
        <v/>
      </c>
      <c r="I549" s="5" t="str">
        <f>Roteiro!B556</f>
        <v>548</v>
      </c>
      <c r="J549" s="5" t="str">
        <f>Roteiro!F556</f>
        <v/>
      </c>
      <c r="K549" s="7" t="str">
        <f t="shared" si="2"/>
        <v/>
      </c>
      <c r="M549" s="9">
        <v>137.0</v>
      </c>
    </row>
    <row r="550">
      <c r="A550" s="6" t="str">
        <f>'Cenários'!B1557</f>
        <v/>
      </c>
      <c r="B550" s="6" t="str">
        <f>'Cenários'!C1557</f>
        <v/>
      </c>
      <c r="C550" s="7" t="str">
        <f t="shared" si="1"/>
        <v/>
      </c>
      <c r="D550" s="7" t="str">
        <f>IFERROR(VLOOKUP(C:C,Roteiro!$C$9:$C$1016,1,0),"")</f>
        <v/>
      </c>
      <c r="I550" s="5" t="str">
        <f>Roteiro!B557</f>
        <v>549</v>
      </c>
      <c r="J550" s="5" t="str">
        <f>Roteiro!F557</f>
        <v/>
      </c>
      <c r="K550" s="7" t="str">
        <f t="shared" si="2"/>
        <v/>
      </c>
      <c r="M550" s="9">
        <v>137.25</v>
      </c>
    </row>
    <row r="551">
      <c r="A551" s="6" t="str">
        <f>'Cenários'!B1558</f>
        <v/>
      </c>
      <c r="B551" s="6" t="str">
        <f>'Cenários'!C1558</f>
        <v/>
      </c>
      <c r="C551" s="7" t="str">
        <f t="shared" si="1"/>
        <v/>
      </c>
      <c r="D551" s="7" t="str">
        <f>IFERROR(VLOOKUP(C:C,Roteiro!$C$9:$C$1016,1,0),"")</f>
        <v/>
      </c>
      <c r="I551" s="5" t="str">
        <f>Roteiro!B558</f>
        <v>550</v>
      </c>
      <c r="J551" s="5" t="str">
        <f>Roteiro!F558</f>
        <v/>
      </c>
      <c r="K551" s="7" t="str">
        <f t="shared" si="2"/>
        <v/>
      </c>
      <c r="M551" s="9">
        <v>137.5</v>
      </c>
    </row>
    <row r="552">
      <c r="A552" s="6" t="str">
        <f>'Cenários'!B1559</f>
        <v/>
      </c>
      <c r="B552" s="6" t="str">
        <f>'Cenários'!C1559</f>
        <v/>
      </c>
      <c r="C552" s="7" t="str">
        <f t="shared" si="1"/>
        <v/>
      </c>
      <c r="D552" s="7" t="str">
        <f>IFERROR(VLOOKUP(C:C,Roteiro!$C$9:$C$1016,1,0),"")</f>
        <v/>
      </c>
      <c r="I552" s="5" t="str">
        <f>Roteiro!B559</f>
        <v>551</v>
      </c>
      <c r="J552" s="5" t="str">
        <f>Roteiro!F559</f>
        <v/>
      </c>
      <c r="K552" s="7" t="str">
        <f t="shared" si="2"/>
        <v/>
      </c>
      <c r="M552" s="9">
        <v>137.75</v>
      </c>
    </row>
    <row r="553">
      <c r="A553" s="6" t="str">
        <f>'Cenários'!B1560</f>
        <v/>
      </c>
      <c r="B553" s="6" t="str">
        <f>'Cenários'!C1560</f>
        <v/>
      </c>
      <c r="C553" s="7" t="str">
        <f t="shared" si="1"/>
        <v/>
      </c>
      <c r="D553" s="7" t="str">
        <f>IFERROR(VLOOKUP(C:C,Roteiro!$C$9:$C$1016,1,0),"")</f>
        <v/>
      </c>
      <c r="I553" s="5" t="str">
        <f>Roteiro!B560</f>
        <v>552</v>
      </c>
      <c r="J553" s="5" t="str">
        <f>Roteiro!F560</f>
        <v/>
      </c>
      <c r="K553" s="7" t="str">
        <f t="shared" si="2"/>
        <v/>
      </c>
      <c r="M553" s="9">
        <v>138.0</v>
      </c>
    </row>
    <row r="554">
      <c r="A554" s="6" t="str">
        <f>'Cenários'!B1561</f>
        <v/>
      </c>
      <c r="B554" s="6" t="str">
        <f>'Cenários'!C1561</f>
        <v/>
      </c>
      <c r="C554" s="7" t="str">
        <f t="shared" si="1"/>
        <v/>
      </c>
      <c r="D554" s="7" t="str">
        <f>IFERROR(VLOOKUP(C:C,Roteiro!$C$9:$C$1016,1,0),"")</f>
        <v/>
      </c>
      <c r="I554" s="5" t="str">
        <f>Roteiro!B561</f>
        <v>553</v>
      </c>
      <c r="J554" s="5" t="str">
        <f>Roteiro!F561</f>
        <v/>
      </c>
      <c r="K554" s="7" t="str">
        <f t="shared" si="2"/>
        <v/>
      </c>
      <c r="M554" s="9">
        <v>138.25</v>
      </c>
    </row>
    <row r="555">
      <c r="A555" s="6" t="str">
        <f>'Cenários'!B1562</f>
        <v/>
      </c>
      <c r="B555" s="6" t="str">
        <f>'Cenários'!C1562</f>
        <v/>
      </c>
      <c r="C555" s="7" t="str">
        <f t="shared" si="1"/>
        <v/>
      </c>
      <c r="D555" s="7" t="str">
        <f>IFERROR(VLOOKUP(C:C,Roteiro!$C$9:$C$1016,1,0),"")</f>
        <v/>
      </c>
      <c r="I555" s="5" t="str">
        <f>Roteiro!B562</f>
        <v>554</v>
      </c>
      <c r="J555" s="5" t="str">
        <f>Roteiro!F562</f>
        <v/>
      </c>
      <c r="K555" s="7" t="str">
        <f t="shared" si="2"/>
        <v/>
      </c>
      <c r="M555" s="9">
        <v>138.5</v>
      </c>
    </row>
    <row r="556">
      <c r="A556" s="6" t="str">
        <f>'Cenários'!B1563</f>
        <v/>
      </c>
      <c r="B556" s="6" t="str">
        <f>'Cenários'!C1563</f>
        <v/>
      </c>
      <c r="C556" s="7" t="str">
        <f t="shared" si="1"/>
        <v/>
      </c>
      <c r="D556" s="7" t="str">
        <f>IFERROR(VLOOKUP(C:C,Roteiro!$C$9:$C$1016,1,0),"")</f>
        <v/>
      </c>
      <c r="I556" s="5" t="str">
        <f>Roteiro!B563</f>
        <v>555</v>
      </c>
      <c r="J556" s="5" t="str">
        <f>Roteiro!F563</f>
        <v/>
      </c>
      <c r="K556" s="7" t="str">
        <f t="shared" si="2"/>
        <v/>
      </c>
      <c r="M556" s="9">
        <v>138.75</v>
      </c>
    </row>
    <row r="557">
      <c r="A557" s="6" t="str">
        <f>'Cenários'!B1564</f>
        <v/>
      </c>
      <c r="B557" s="6" t="str">
        <f>'Cenários'!C1564</f>
        <v/>
      </c>
      <c r="C557" s="7" t="str">
        <f t="shared" si="1"/>
        <v/>
      </c>
      <c r="D557" s="7" t="str">
        <f>IFERROR(VLOOKUP(C:C,Roteiro!$C$9:$C$1016,1,0),"")</f>
        <v/>
      </c>
      <c r="I557" s="5" t="str">
        <f>Roteiro!B564</f>
        <v>556</v>
      </c>
      <c r="J557" s="5" t="str">
        <f>Roteiro!F564</f>
        <v/>
      </c>
      <c r="K557" s="7" t="str">
        <f t="shared" si="2"/>
        <v/>
      </c>
      <c r="M557" s="9">
        <v>139.0</v>
      </c>
    </row>
    <row r="558">
      <c r="A558" s="6" t="str">
        <f>'Cenários'!B1565</f>
        <v/>
      </c>
      <c r="B558" s="6" t="str">
        <f>'Cenários'!C1565</f>
        <v/>
      </c>
      <c r="C558" s="7" t="str">
        <f t="shared" si="1"/>
        <v/>
      </c>
      <c r="D558" s="7" t="str">
        <f>IFERROR(VLOOKUP(C:C,Roteiro!$C$9:$C$1016,1,0),"")</f>
        <v/>
      </c>
      <c r="I558" s="5" t="str">
        <f>Roteiro!B565</f>
        <v>557</v>
      </c>
      <c r="J558" s="5" t="str">
        <f>Roteiro!F565</f>
        <v/>
      </c>
      <c r="K558" s="7" t="str">
        <f t="shared" si="2"/>
        <v/>
      </c>
      <c r="M558" s="9">
        <v>139.25</v>
      </c>
    </row>
    <row r="559">
      <c r="A559" s="6" t="str">
        <f>'Cenários'!B1566</f>
        <v/>
      </c>
      <c r="B559" s="6" t="str">
        <f>'Cenários'!C1566</f>
        <v/>
      </c>
      <c r="C559" s="7" t="str">
        <f t="shared" si="1"/>
        <v/>
      </c>
      <c r="D559" s="7" t="str">
        <f>IFERROR(VLOOKUP(C:C,Roteiro!$C$9:$C$1016,1,0),"")</f>
        <v/>
      </c>
      <c r="I559" s="5" t="str">
        <f>Roteiro!B566</f>
        <v>558</v>
      </c>
      <c r="J559" s="5" t="str">
        <f>Roteiro!F566</f>
        <v/>
      </c>
      <c r="K559" s="7" t="str">
        <f t="shared" si="2"/>
        <v/>
      </c>
      <c r="M559" s="9">
        <v>139.5</v>
      </c>
    </row>
    <row r="560">
      <c r="A560" s="6" t="str">
        <f>'Cenários'!B1567</f>
        <v/>
      </c>
      <c r="B560" s="6" t="str">
        <f>'Cenários'!C1567</f>
        <v/>
      </c>
      <c r="C560" s="7" t="str">
        <f t="shared" si="1"/>
        <v/>
      </c>
      <c r="D560" s="7" t="str">
        <f>IFERROR(VLOOKUP(C:C,Roteiro!$C$9:$C$1016,1,0),"")</f>
        <v/>
      </c>
      <c r="I560" s="5" t="str">
        <f>Roteiro!B567</f>
        <v>559</v>
      </c>
      <c r="J560" s="5" t="str">
        <f>Roteiro!F567</f>
        <v/>
      </c>
      <c r="K560" s="7" t="str">
        <f t="shared" si="2"/>
        <v/>
      </c>
      <c r="M560" s="9">
        <v>139.75</v>
      </c>
    </row>
    <row r="561">
      <c r="A561" s="6" t="str">
        <f>'Cenários'!B1568</f>
        <v/>
      </c>
      <c r="B561" s="6" t="str">
        <f>'Cenários'!C1568</f>
        <v/>
      </c>
      <c r="C561" s="7" t="str">
        <f t="shared" si="1"/>
        <v/>
      </c>
      <c r="D561" s="7" t="str">
        <f>IFERROR(VLOOKUP(C:C,Roteiro!$C$9:$C$1016,1,0),"")</f>
        <v/>
      </c>
      <c r="I561" s="5" t="str">
        <f>Roteiro!B568</f>
        <v>560</v>
      </c>
      <c r="J561" s="5" t="str">
        <f>Roteiro!F568</f>
        <v/>
      </c>
      <c r="K561" s="7" t="str">
        <f t="shared" si="2"/>
        <v/>
      </c>
      <c r="M561" s="9">
        <v>140.0</v>
      </c>
    </row>
    <row r="562">
      <c r="A562" s="6" t="str">
        <f>'Cenários'!B1569</f>
        <v/>
      </c>
      <c r="B562" s="6" t="str">
        <f>'Cenários'!C1569</f>
        <v/>
      </c>
      <c r="C562" s="7" t="str">
        <f t="shared" si="1"/>
        <v/>
      </c>
      <c r="D562" s="7" t="str">
        <f>IFERROR(VLOOKUP(C:C,Roteiro!$C$9:$C$1016,1,0),"")</f>
        <v/>
      </c>
      <c r="I562" s="5" t="str">
        <f>Roteiro!B569</f>
        <v>561</v>
      </c>
      <c r="J562" s="5" t="str">
        <f>Roteiro!F569</f>
        <v/>
      </c>
      <c r="K562" s="7" t="str">
        <f t="shared" si="2"/>
        <v/>
      </c>
      <c r="M562" s="9">
        <v>140.25</v>
      </c>
    </row>
    <row r="563">
      <c r="A563" s="6" t="str">
        <f>'Cenários'!B1570</f>
        <v/>
      </c>
      <c r="B563" s="6" t="str">
        <f>'Cenários'!C1570</f>
        <v/>
      </c>
      <c r="C563" s="7" t="str">
        <f t="shared" si="1"/>
        <v/>
      </c>
      <c r="D563" s="7" t="str">
        <f>IFERROR(VLOOKUP(C:C,Roteiro!$C$9:$C$1016,1,0),"")</f>
        <v/>
      </c>
      <c r="I563" s="5" t="str">
        <f>Roteiro!B570</f>
        <v>562</v>
      </c>
      <c r="J563" s="5" t="str">
        <f>Roteiro!F570</f>
        <v/>
      </c>
      <c r="K563" s="7" t="str">
        <f t="shared" si="2"/>
        <v/>
      </c>
      <c r="M563" s="9">
        <v>140.5</v>
      </c>
    </row>
    <row r="564">
      <c r="A564" s="6" t="str">
        <f>'Cenários'!B1571</f>
        <v/>
      </c>
      <c r="B564" s="6" t="str">
        <f>'Cenários'!C1571</f>
        <v/>
      </c>
      <c r="C564" s="7" t="str">
        <f t="shared" si="1"/>
        <v/>
      </c>
      <c r="D564" s="7" t="str">
        <f>IFERROR(VLOOKUP(C:C,Roteiro!$C$9:$C$1016,1,0),"")</f>
        <v/>
      </c>
      <c r="I564" s="5" t="str">
        <f>Roteiro!B571</f>
        <v>563</v>
      </c>
      <c r="J564" s="5" t="str">
        <f>Roteiro!F571</f>
        <v/>
      </c>
      <c r="K564" s="7" t="str">
        <f t="shared" si="2"/>
        <v/>
      </c>
      <c r="M564" s="9">
        <v>140.75</v>
      </c>
    </row>
    <row r="565">
      <c r="A565" s="6" t="str">
        <f>'Cenários'!B1572</f>
        <v/>
      </c>
      <c r="B565" s="6" t="str">
        <f>'Cenários'!C1572</f>
        <v/>
      </c>
      <c r="C565" s="7" t="str">
        <f t="shared" si="1"/>
        <v/>
      </c>
      <c r="D565" s="7" t="str">
        <f>IFERROR(VLOOKUP(C:C,Roteiro!$C$9:$C$1016,1,0),"")</f>
        <v/>
      </c>
      <c r="I565" s="5" t="str">
        <f>Roteiro!B572</f>
        <v>564</v>
      </c>
      <c r="J565" s="5" t="str">
        <f>Roteiro!F572</f>
        <v/>
      </c>
      <c r="K565" s="7" t="str">
        <f t="shared" si="2"/>
        <v/>
      </c>
      <c r="M565" s="9">
        <v>141.0</v>
      </c>
    </row>
    <row r="566">
      <c r="A566" s="6" t="str">
        <f>'Cenários'!B1573</f>
        <v/>
      </c>
      <c r="B566" s="6" t="str">
        <f>'Cenários'!C1573</f>
        <v/>
      </c>
      <c r="C566" s="7" t="str">
        <f t="shared" si="1"/>
        <v/>
      </c>
      <c r="D566" s="7" t="str">
        <f>IFERROR(VLOOKUP(C:C,Roteiro!$C$9:$C$1016,1,0),"")</f>
        <v/>
      </c>
      <c r="I566" s="5" t="str">
        <f>Roteiro!B573</f>
        <v>565</v>
      </c>
      <c r="J566" s="5" t="str">
        <f>Roteiro!F573</f>
        <v/>
      </c>
      <c r="K566" s="7" t="str">
        <f t="shared" si="2"/>
        <v/>
      </c>
      <c r="M566" s="9">
        <v>141.25</v>
      </c>
    </row>
    <row r="567">
      <c r="A567" s="6" t="str">
        <f>'Cenários'!B1574</f>
        <v/>
      </c>
      <c r="B567" s="6" t="str">
        <f>'Cenários'!C1574</f>
        <v/>
      </c>
      <c r="C567" s="7" t="str">
        <f t="shared" si="1"/>
        <v/>
      </c>
      <c r="D567" s="7" t="str">
        <f>IFERROR(VLOOKUP(C:C,Roteiro!$C$9:$C$1016,1,0),"")</f>
        <v/>
      </c>
      <c r="I567" s="5" t="str">
        <f>Roteiro!B574</f>
        <v>566</v>
      </c>
      <c r="J567" s="5" t="str">
        <f>Roteiro!F574</f>
        <v/>
      </c>
      <c r="K567" s="7" t="str">
        <f t="shared" si="2"/>
        <v/>
      </c>
      <c r="M567" s="9">
        <v>141.5</v>
      </c>
    </row>
    <row r="568">
      <c r="A568" s="6" t="str">
        <f>'Cenários'!B1575</f>
        <v/>
      </c>
      <c r="B568" s="6" t="str">
        <f>'Cenários'!C1575</f>
        <v/>
      </c>
      <c r="C568" s="7" t="str">
        <f t="shared" si="1"/>
        <v/>
      </c>
      <c r="D568" s="7" t="str">
        <f>IFERROR(VLOOKUP(C:C,Roteiro!$C$9:$C$1016,1,0),"")</f>
        <v/>
      </c>
      <c r="I568" s="5" t="str">
        <f>Roteiro!B575</f>
        <v>567</v>
      </c>
      <c r="J568" s="5" t="str">
        <f>Roteiro!F575</f>
        <v/>
      </c>
      <c r="K568" s="7" t="str">
        <f t="shared" si="2"/>
        <v/>
      </c>
      <c r="M568" s="9">
        <v>141.75</v>
      </c>
    </row>
    <row r="569">
      <c r="A569" s="6" t="str">
        <f>'Cenários'!B1576</f>
        <v/>
      </c>
      <c r="B569" s="6" t="str">
        <f>'Cenários'!C1576</f>
        <v/>
      </c>
      <c r="C569" s="7" t="str">
        <f t="shared" si="1"/>
        <v/>
      </c>
      <c r="D569" s="7" t="str">
        <f>IFERROR(VLOOKUP(C:C,Roteiro!$C$9:$C$1016,1,0),"")</f>
        <v/>
      </c>
      <c r="I569" s="5" t="str">
        <f>Roteiro!B576</f>
        <v>568</v>
      </c>
      <c r="J569" s="5" t="str">
        <f>Roteiro!F576</f>
        <v/>
      </c>
      <c r="K569" s="7" t="str">
        <f t="shared" si="2"/>
        <v/>
      </c>
      <c r="M569" s="9">
        <v>142.0</v>
      </c>
    </row>
    <row r="570">
      <c r="A570" s="6" t="str">
        <f>'Cenários'!B1577</f>
        <v/>
      </c>
      <c r="B570" s="6" t="str">
        <f>'Cenários'!C1577</f>
        <v/>
      </c>
      <c r="C570" s="7" t="str">
        <f t="shared" si="1"/>
        <v/>
      </c>
      <c r="D570" s="7" t="str">
        <f>IFERROR(VLOOKUP(C:C,Roteiro!$C$9:$C$1016,1,0),"")</f>
        <v/>
      </c>
      <c r="I570" s="5" t="str">
        <f>Roteiro!B577</f>
        <v>569</v>
      </c>
      <c r="J570" s="5" t="str">
        <f>Roteiro!F577</f>
        <v/>
      </c>
      <c r="K570" s="7" t="str">
        <f t="shared" si="2"/>
        <v/>
      </c>
      <c r="M570" s="9">
        <v>142.25</v>
      </c>
    </row>
    <row r="571">
      <c r="A571" s="6" t="str">
        <f>'Cenários'!B1578</f>
        <v/>
      </c>
      <c r="B571" s="6" t="str">
        <f>'Cenários'!C1578</f>
        <v/>
      </c>
      <c r="C571" s="7" t="str">
        <f t="shared" si="1"/>
        <v/>
      </c>
      <c r="D571" s="7" t="str">
        <f>IFERROR(VLOOKUP(C:C,Roteiro!$C$9:$C$1016,1,0),"")</f>
        <v/>
      </c>
      <c r="I571" s="5" t="str">
        <f>Roteiro!B578</f>
        <v>570</v>
      </c>
      <c r="J571" s="5" t="str">
        <f>Roteiro!F578</f>
        <v/>
      </c>
      <c r="K571" s="7" t="str">
        <f t="shared" si="2"/>
        <v/>
      </c>
      <c r="M571" s="9">
        <v>142.5</v>
      </c>
    </row>
    <row r="572">
      <c r="A572" s="6" t="str">
        <f>'Cenários'!B1579</f>
        <v/>
      </c>
      <c r="B572" s="6" t="str">
        <f>'Cenários'!C1579</f>
        <v/>
      </c>
      <c r="C572" s="7" t="str">
        <f t="shared" si="1"/>
        <v/>
      </c>
      <c r="D572" s="7" t="str">
        <f>IFERROR(VLOOKUP(C:C,Roteiro!$C$9:$C$1016,1,0),"")</f>
        <v/>
      </c>
      <c r="I572" s="5" t="str">
        <f>Roteiro!B579</f>
        <v>571</v>
      </c>
      <c r="J572" s="5" t="str">
        <f>Roteiro!F579</f>
        <v/>
      </c>
      <c r="K572" s="7" t="str">
        <f t="shared" si="2"/>
        <v/>
      </c>
      <c r="M572" s="9">
        <v>142.75</v>
      </c>
    </row>
    <row r="573">
      <c r="A573" s="6" t="str">
        <f>'Cenários'!B1580</f>
        <v/>
      </c>
      <c r="B573" s="6" t="str">
        <f>'Cenários'!C1580</f>
        <v/>
      </c>
      <c r="C573" s="7" t="str">
        <f t="shared" si="1"/>
        <v/>
      </c>
      <c r="D573" s="7" t="str">
        <f>IFERROR(VLOOKUP(C:C,Roteiro!$C$9:$C$1016,1,0),"")</f>
        <v/>
      </c>
      <c r="I573" s="5" t="str">
        <f>Roteiro!B580</f>
        <v>572</v>
      </c>
      <c r="J573" s="5" t="str">
        <f>Roteiro!F580</f>
        <v/>
      </c>
      <c r="K573" s="7" t="str">
        <f t="shared" si="2"/>
        <v/>
      </c>
      <c r="M573" s="9">
        <v>143.0</v>
      </c>
    </row>
    <row r="574">
      <c r="A574" s="6" t="str">
        <f>'Cenários'!B1581</f>
        <v/>
      </c>
      <c r="B574" s="6" t="str">
        <f>'Cenários'!C1581</f>
        <v/>
      </c>
      <c r="C574" s="7" t="str">
        <f t="shared" si="1"/>
        <v/>
      </c>
      <c r="D574" s="7" t="str">
        <f>IFERROR(VLOOKUP(C:C,Roteiro!$C$9:$C$1016,1,0),"")</f>
        <v/>
      </c>
      <c r="I574" s="5" t="str">
        <f>Roteiro!B581</f>
        <v>573</v>
      </c>
      <c r="J574" s="5" t="str">
        <f>Roteiro!F581</f>
        <v/>
      </c>
      <c r="K574" s="7" t="str">
        <f t="shared" si="2"/>
        <v/>
      </c>
      <c r="M574" s="9">
        <v>143.25</v>
      </c>
    </row>
    <row r="575">
      <c r="A575" s="6" t="str">
        <f>'Cenários'!B1582</f>
        <v/>
      </c>
      <c r="B575" s="6" t="str">
        <f>'Cenários'!C1582</f>
        <v/>
      </c>
      <c r="C575" s="7" t="str">
        <f t="shared" si="1"/>
        <v/>
      </c>
      <c r="D575" s="7" t="str">
        <f>IFERROR(VLOOKUP(C:C,Roteiro!$C$9:$C$1016,1,0),"")</f>
        <v/>
      </c>
      <c r="I575" s="5" t="str">
        <f>Roteiro!B582</f>
        <v>574</v>
      </c>
      <c r="J575" s="5" t="str">
        <f>Roteiro!F582</f>
        <v/>
      </c>
      <c r="K575" s="7" t="str">
        <f t="shared" si="2"/>
        <v/>
      </c>
      <c r="M575" s="9">
        <v>143.5</v>
      </c>
    </row>
    <row r="576">
      <c r="A576" s="6" t="str">
        <f>'Cenários'!B1583</f>
        <v/>
      </c>
      <c r="B576" s="6" t="str">
        <f>'Cenários'!C1583</f>
        <v/>
      </c>
      <c r="C576" s="7" t="str">
        <f t="shared" si="1"/>
        <v/>
      </c>
      <c r="D576" s="7" t="str">
        <f>IFERROR(VLOOKUP(C:C,Roteiro!$C$9:$C$1016,1,0),"")</f>
        <v/>
      </c>
      <c r="I576" s="5" t="str">
        <f>Roteiro!B583</f>
        <v>575</v>
      </c>
      <c r="J576" s="5" t="str">
        <f>Roteiro!F583</f>
        <v/>
      </c>
      <c r="K576" s="7" t="str">
        <f t="shared" si="2"/>
        <v/>
      </c>
      <c r="M576" s="9">
        <v>143.75</v>
      </c>
    </row>
    <row r="577">
      <c r="A577" s="6" t="str">
        <f>'Cenários'!B1584</f>
        <v/>
      </c>
      <c r="B577" s="6" t="str">
        <f>'Cenários'!C1584</f>
        <v/>
      </c>
      <c r="C577" s="7" t="str">
        <f t="shared" si="1"/>
        <v/>
      </c>
      <c r="D577" s="7" t="str">
        <f>IFERROR(VLOOKUP(C:C,Roteiro!$C$9:$C$1016,1,0),"")</f>
        <v/>
      </c>
      <c r="I577" s="5" t="str">
        <f>Roteiro!B584</f>
        <v>576</v>
      </c>
      <c r="J577" s="5" t="str">
        <f>Roteiro!F584</f>
        <v/>
      </c>
      <c r="K577" s="7" t="str">
        <f t="shared" si="2"/>
        <v/>
      </c>
      <c r="M577" s="9">
        <v>144.0</v>
      </c>
    </row>
    <row r="578">
      <c r="A578" s="6" t="str">
        <f>'Cenários'!B1585</f>
        <v/>
      </c>
      <c r="B578" s="6" t="str">
        <f>'Cenários'!C1585</f>
        <v/>
      </c>
      <c r="C578" s="7" t="str">
        <f t="shared" si="1"/>
        <v/>
      </c>
      <c r="D578" s="7" t="str">
        <f>IFERROR(VLOOKUP(C:C,Roteiro!$C$9:$C$1016,1,0),"")</f>
        <v/>
      </c>
      <c r="I578" s="5" t="str">
        <f>Roteiro!B585</f>
        <v>577</v>
      </c>
      <c r="J578" s="5" t="str">
        <f>Roteiro!F585</f>
        <v/>
      </c>
      <c r="K578" s="7" t="str">
        <f t="shared" si="2"/>
        <v/>
      </c>
      <c r="M578" s="9">
        <v>144.25</v>
      </c>
    </row>
    <row r="579">
      <c r="A579" s="6" t="str">
        <f>'Cenários'!B1586</f>
        <v/>
      </c>
      <c r="B579" s="6" t="str">
        <f>'Cenários'!C1586</f>
        <v/>
      </c>
      <c r="C579" s="7" t="str">
        <f t="shared" si="1"/>
        <v/>
      </c>
      <c r="D579" s="7" t="str">
        <f>IFERROR(VLOOKUP(C:C,Roteiro!$C$9:$C$1016,1,0),"")</f>
        <v/>
      </c>
      <c r="I579" s="5" t="str">
        <f>Roteiro!B586</f>
        <v>578</v>
      </c>
      <c r="J579" s="5" t="str">
        <f>Roteiro!F586</f>
        <v/>
      </c>
      <c r="K579" s="7" t="str">
        <f t="shared" si="2"/>
        <v/>
      </c>
      <c r="M579" s="9">
        <v>144.5</v>
      </c>
    </row>
    <row r="580">
      <c r="A580" s="6" t="str">
        <f>'Cenários'!B1587</f>
        <v/>
      </c>
      <c r="B580" s="6" t="str">
        <f>'Cenários'!C1587</f>
        <v/>
      </c>
      <c r="C580" s="7" t="str">
        <f t="shared" si="1"/>
        <v/>
      </c>
      <c r="D580" s="7" t="str">
        <f>IFERROR(VLOOKUP(C:C,Roteiro!$C$9:$C$1016,1,0),"")</f>
        <v/>
      </c>
      <c r="I580" s="5" t="str">
        <f>Roteiro!B587</f>
        <v>579</v>
      </c>
      <c r="J580" s="5" t="str">
        <f>Roteiro!F587</f>
        <v/>
      </c>
      <c r="K580" s="7" t="str">
        <f t="shared" si="2"/>
        <v/>
      </c>
      <c r="M580" s="9">
        <v>144.75</v>
      </c>
    </row>
    <row r="581">
      <c r="A581" s="6" t="str">
        <f>'Cenários'!B1588</f>
        <v/>
      </c>
      <c r="B581" s="6" t="str">
        <f>'Cenários'!C1588</f>
        <v/>
      </c>
      <c r="C581" s="7" t="str">
        <f t="shared" si="1"/>
        <v/>
      </c>
      <c r="D581" s="7" t="str">
        <f>IFERROR(VLOOKUP(C:C,Roteiro!$C$9:$C$1016,1,0),"")</f>
        <v/>
      </c>
      <c r="I581" s="5" t="str">
        <f>Roteiro!B588</f>
        <v>580</v>
      </c>
      <c r="J581" s="5" t="str">
        <f>Roteiro!F588</f>
        <v/>
      </c>
      <c r="K581" s="7" t="str">
        <f t="shared" si="2"/>
        <v/>
      </c>
      <c r="M581" s="9">
        <v>145.0</v>
      </c>
    </row>
    <row r="582">
      <c r="A582" s="6" t="str">
        <f>'Cenários'!B1589</f>
        <v/>
      </c>
      <c r="B582" s="6" t="str">
        <f>'Cenários'!C1589</f>
        <v/>
      </c>
      <c r="C582" s="7" t="str">
        <f t="shared" si="1"/>
        <v/>
      </c>
      <c r="D582" s="7" t="str">
        <f>IFERROR(VLOOKUP(C:C,Roteiro!$C$9:$C$1016,1,0),"")</f>
        <v/>
      </c>
      <c r="I582" s="5" t="str">
        <f>Roteiro!B589</f>
        <v>581</v>
      </c>
      <c r="J582" s="5" t="str">
        <f>Roteiro!F589</f>
        <v/>
      </c>
      <c r="K582" s="7" t="str">
        <f t="shared" si="2"/>
        <v/>
      </c>
      <c r="M582" s="9">
        <v>145.25</v>
      </c>
    </row>
    <row r="583">
      <c r="A583" s="6" t="str">
        <f>'Cenários'!B1590</f>
        <v/>
      </c>
      <c r="B583" s="6" t="str">
        <f>'Cenários'!C1590</f>
        <v/>
      </c>
      <c r="C583" s="7" t="str">
        <f t="shared" si="1"/>
        <v/>
      </c>
      <c r="D583" s="7" t="str">
        <f>IFERROR(VLOOKUP(C:C,Roteiro!$C$9:$C$1016,1,0),"")</f>
        <v/>
      </c>
      <c r="I583" s="5" t="str">
        <f>Roteiro!B590</f>
        <v>582</v>
      </c>
      <c r="J583" s="5" t="str">
        <f>Roteiro!F590</f>
        <v/>
      </c>
      <c r="K583" s="7" t="str">
        <f t="shared" si="2"/>
        <v/>
      </c>
      <c r="M583" s="9">
        <v>145.5</v>
      </c>
    </row>
    <row r="584">
      <c r="A584" s="6" t="str">
        <f>'Cenários'!B1591</f>
        <v/>
      </c>
      <c r="B584" s="6" t="str">
        <f>'Cenários'!C1591</f>
        <v/>
      </c>
      <c r="C584" s="7" t="str">
        <f t="shared" si="1"/>
        <v/>
      </c>
      <c r="D584" s="7" t="str">
        <f>IFERROR(VLOOKUP(C:C,Roteiro!$C$9:$C$1016,1,0),"")</f>
        <v/>
      </c>
      <c r="I584" s="5" t="str">
        <f>Roteiro!B591</f>
        <v>583</v>
      </c>
      <c r="J584" s="5" t="str">
        <f>Roteiro!F591</f>
        <v/>
      </c>
      <c r="K584" s="7" t="str">
        <f t="shared" si="2"/>
        <v/>
      </c>
      <c r="M584" s="9">
        <v>145.75</v>
      </c>
    </row>
    <row r="585">
      <c r="A585" s="6" t="str">
        <f>'Cenários'!B1592</f>
        <v/>
      </c>
      <c r="B585" s="6" t="str">
        <f>'Cenários'!C1592</f>
        <v/>
      </c>
      <c r="C585" s="7" t="str">
        <f t="shared" si="1"/>
        <v/>
      </c>
      <c r="D585" s="7" t="str">
        <f>IFERROR(VLOOKUP(C:C,Roteiro!$C$9:$C$1016,1,0),"")</f>
        <v/>
      </c>
      <c r="I585" s="5" t="str">
        <f>Roteiro!B592</f>
        <v>584</v>
      </c>
      <c r="J585" s="5" t="str">
        <f>Roteiro!F592</f>
        <v/>
      </c>
      <c r="K585" s="7" t="str">
        <f t="shared" si="2"/>
        <v/>
      </c>
      <c r="M585" s="9">
        <v>146.0</v>
      </c>
    </row>
    <row r="586">
      <c r="A586" s="6" t="str">
        <f>'Cenários'!B1593</f>
        <v/>
      </c>
      <c r="B586" s="6" t="str">
        <f>'Cenários'!C1593</f>
        <v/>
      </c>
      <c r="C586" s="7" t="str">
        <f t="shared" si="1"/>
        <v/>
      </c>
      <c r="D586" s="7" t="str">
        <f>IFERROR(VLOOKUP(C:C,Roteiro!$C$9:$C$1016,1,0),"")</f>
        <v/>
      </c>
      <c r="I586" s="5" t="str">
        <f>Roteiro!B593</f>
        <v>585</v>
      </c>
      <c r="J586" s="5" t="str">
        <f>Roteiro!F593</f>
        <v/>
      </c>
      <c r="K586" s="7" t="str">
        <f t="shared" si="2"/>
        <v/>
      </c>
      <c r="M586" s="9">
        <v>146.25</v>
      </c>
    </row>
    <row r="587">
      <c r="A587" s="6" t="str">
        <f>'Cenários'!B1594</f>
        <v/>
      </c>
      <c r="B587" s="6" t="str">
        <f>'Cenários'!C1594</f>
        <v/>
      </c>
      <c r="C587" s="7" t="str">
        <f t="shared" si="1"/>
        <v/>
      </c>
      <c r="D587" s="7" t="str">
        <f>IFERROR(VLOOKUP(C:C,Roteiro!$C$9:$C$1016,1,0),"")</f>
        <v/>
      </c>
      <c r="I587" s="5" t="str">
        <f>Roteiro!B594</f>
        <v>586</v>
      </c>
      <c r="J587" s="5" t="str">
        <f>Roteiro!F594</f>
        <v/>
      </c>
      <c r="K587" s="7" t="str">
        <f t="shared" si="2"/>
        <v/>
      </c>
      <c r="M587" s="9">
        <v>146.5</v>
      </c>
    </row>
    <row r="588">
      <c r="A588" s="6" t="str">
        <f>'Cenários'!B1595</f>
        <v/>
      </c>
      <c r="B588" s="6" t="str">
        <f>'Cenários'!C1595</f>
        <v/>
      </c>
      <c r="C588" s="7" t="str">
        <f t="shared" si="1"/>
        <v/>
      </c>
      <c r="D588" s="7" t="str">
        <f>IFERROR(VLOOKUP(C:C,Roteiro!$C$9:$C$1016,1,0),"")</f>
        <v/>
      </c>
      <c r="I588" s="5" t="str">
        <f>Roteiro!B595</f>
        <v>587</v>
      </c>
      <c r="J588" s="5" t="str">
        <f>Roteiro!F595</f>
        <v/>
      </c>
      <c r="K588" s="7" t="str">
        <f t="shared" si="2"/>
        <v/>
      </c>
      <c r="M588" s="9">
        <v>146.75</v>
      </c>
    </row>
    <row r="589">
      <c r="A589" s="6" t="str">
        <f>'Cenários'!B1596</f>
        <v/>
      </c>
      <c r="B589" s="6" t="str">
        <f>'Cenários'!C1596</f>
        <v/>
      </c>
      <c r="C589" s="7" t="str">
        <f t="shared" si="1"/>
        <v/>
      </c>
      <c r="D589" s="7" t="str">
        <f>IFERROR(VLOOKUP(C:C,Roteiro!$C$9:$C$1016,1,0),"")</f>
        <v/>
      </c>
      <c r="I589" s="5" t="str">
        <f>Roteiro!B596</f>
        <v>588</v>
      </c>
      <c r="J589" s="5" t="str">
        <f>Roteiro!F596</f>
        <v/>
      </c>
      <c r="K589" s="7" t="str">
        <f t="shared" si="2"/>
        <v/>
      </c>
      <c r="M589" s="9">
        <v>147.0</v>
      </c>
    </row>
    <row r="590">
      <c r="A590" s="6" t="str">
        <f>'Cenários'!B1597</f>
        <v/>
      </c>
      <c r="B590" s="6" t="str">
        <f>'Cenários'!C1597</f>
        <v/>
      </c>
      <c r="C590" s="7" t="str">
        <f t="shared" si="1"/>
        <v/>
      </c>
      <c r="D590" s="7" t="str">
        <f>IFERROR(VLOOKUP(C:C,Roteiro!$C$9:$C$1016,1,0),"")</f>
        <v/>
      </c>
      <c r="I590" s="5" t="str">
        <f>Roteiro!B597</f>
        <v>589</v>
      </c>
      <c r="J590" s="5" t="str">
        <f>Roteiro!F597</f>
        <v/>
      </c>
      <c r="K590" s="7" t="str">
        <f t="shared" si="2"/>
        <v/>
      </c>
      <c r="M590" s="9">
        <v>147.25</v>
      </c>
    </row>
    <row r="591">
      <c r="A591" s="6" t="str">
        <f>'Cenários'!B1598</f>
        <v/>
      </c>
      <c r="B591" s="6" t="str">
        <f>'Cenários'!C1598</f>
        <v/>
      </c>
      <c r="C591" s="7" t="str">
        <f t="shared" si="1"/>
        <v/>
      </c>
      <c r="D591" s="7" t="str">
        <f>IFERROR(VLOOKUP(C:C,Roteiro!$C$9:$C$1016,1,0),"")</f>
        <v/>
      </c>
      <c r="I591" s="5" t="str">
        <f>Roteiro!B598</f>
        <v>590</v>
      </c>
      <c r="J591" s="5" t="str">
        <f>Roteiro!F598</f>
        <v/>
      </c>
      <c r="K591" s="7" t="str">
        <f t="shared" si="2"/>
        <v/>
      </c>
      <c r="M591" s="9">
        <v>147.5</v>
      </c>
    </row>
    <row r="592">
      <c r="A592" s="6" t="str">
        <f>'Cenários'!B1599</f>
        <v/>
      </c>
      <c r="B592" s="6" t="str">
        <f>'Cenários'!C1599</f>
        <v/>
      </c>
      <c r="C592" s="7" t="str">
        <f t="shared" si="1"/>
        <v/>
      </c>
      <c r="D592" s="7" t="str">
        <f>IFERROR(VLOOKUP(C:C,Roteiro!$C$9:$C$1016,1,0),"")</f>
        <v/>
      </c>
      <c r="I592" s="5" t="str">
        <f>Roteiro!B599</f>
        <v>591</v>
      </c>
      <c r="J592" s="5" t="str">
        <f>Roteiro!F599</f>
        <v/>
      </c>
      <c r="K592" s="7" t="str">
        <f t="shared" si="2"/>
        <v/>
      </c>
      <c r="M592" s="9">
        <v>147.75</v>
      </c>
    </row>
    <row r="593">
      <c r="A593" s="6" t="str">
        <f>'Cenários'!B1600</f>
        <v/>
      </c>
      <c r="B593" s="6" t="str">
        <f>'Cenários'!C1600</f>
        <v/>
      </c>
      <c r="C593" s="7" t="str">
        <f t="shared" si="1"/>
        <v/>
      </c>
      <c r="D593" s="7" t="str">
        <f>IFERROR(VLOOKUP(C:C,Roteiro!$C$9:$C$1016,1,0),"")</f>
        <v/>
      </c>
      <c r="I593" s="5" t="str">
        <f>Roteiro!B600</f>
        <v>592</v>
      </c>
      <c r="J593" s="5" t="str">
        <f>Roteiro!F600</f>
        <v/>
      </c>
      <c r="K593" s="7" t="str">
        <f t="shared" si="2"/>
        <v/>
      </c>
      <c r="M593" s="9">
        <v>148.0</v>
      </c>
    </row>
    <row r="594">
      <c r="A594" s="6" t="str">
        <f>'Cenários'!B1601</f>
        <v/>
      </c>
      <c r="B594" s="6" t="str">
        <f>'Cenários'!C1601</f>
        <v/>
      </c>
      <c r="C594" s="7" t="str">
        <f t="shared" si="1"/>
        <v/>
      </c>
      <c r="D594" s="7" t="str">
        <f>IFERROR(VLOOKUP(C:C,Roteiro!$C$9:$C$1016,1,0),"")</f>
        <v/>
      </c>
      <c r="I594" s="5" t="str">
        <f>Roteiro!B601</f>
        <v>593</v>
      </c>
      <c r="J594" s="5" t="str">
        <f>Roteiro!F601</f>
        <v/>
      </c>
      <c r="K594" s="7" t="str">
        <f t="shared" si="2"/>
        <v/>
      </c>
      <c r="M594" s="9">
        <v>148.25</v>
      </c>
    </row>
    <row r="595">
      <c r="A595" s="6" t="str">
        <f>'Cenários'!B1602</f>
        <v/>
      </c>
      <c r="B595" s="6" t="str">
        <f>'Cenários'!C1602</f>
        <v/>
      </c>
      <c r="C595" s="7" t="str">
        <f t="shared" si="1"/>
        <v/>
      </c>
      <c r="D595" s="7" t="str">
        <f>IFERROR(VLOOKUP(C:C,Roteiro!$C$9:$C$1016,1,0),"")</f>
        <v/>
      </c>
      <c r="I595" s="5" t="str">
        <f>Roteiro!B602</f>
        <v>594</v>
      </c>
      <c r="J595" s="5" t="str">
        <f>Roteiro!F602</f>
        <v/>
      </c>
      <c r="K595" s="7" t="str">
        <f t="shared" si="2"/>
        <v/>
      </c>
      <c r="M595" s="9">
        <v>148.5</v>
      </c>
    </row>
    <row r="596">
      <c r="A596" s="6" t="str">
        <f>'Cenários'!B1603</f>
        <v/>
      </c>
      <c r="B596" s="6" t="str">
        <f>'Cenários'!C1603</f>
        <v/>
      </c>
      <c r="C596" s="7" t="str">
        <f t="shared" si="1"/>
        <v/>
      </c>
      <c r="D596" s="7" t="str">
        <f>IFERROR(VLOOKUP(C:C,Roteiro!$C$9:$C$1016,1,0),"")</f>
        <v/>
      </c>
      <c r="I596" s="5" t="str">
        <f>Roteiro!B603</f>
        <v>595</v>
      </c>
      <c r="J596" s="5" t="str">
        <f>Roteiro!F603</f>
        <v/>
      </c>
      <c r="K596" s="7" t="str">
        <f t="shared" si="2"/>
        <v/>
      </c>
      <c r="M596" s="9">
        <v>148.75</v>
      </c>
    </row>
    <row r="597">
      <c r="A597" s="6" t="str">
        <f>'Cenários'!B1604</f>
        <v/>
      </c>
      <c r="B597" s="6" t="str">
        <f>'Cenários'!C1604</f>
        <v/>
      </c>
      <c r="C597" s="7" t="str">
        <f t="shared" si="1"/>
        <v/>
      </c>
      <c r="D597" s="7" t="str">
        <f>IFERROR(VLOOKUP(C:C,Roteiro!$C$9:$C$1016,1,0),"")</f>
        <v/>
      </c>
      <c r="I597" s="5" t="str">
        <f>Roteiro!B604</f>
        <v>596</v>
      </c>
      <c r="J597" s="5" t="str">
        <f>Roteiro!F604</f>
        <v/>
      </c>
      <c r="K597" s="7" t="str">
        <f t="shared" si="2"/>
        <v/>
      </c>
      <c r="M597" s="9">
        <v>149.0</v>
      </c>
    </row>
    <row r="598">
      <c r="A598" s="6" t="str">
        <f>'Cenários'!B1605</f>
        <v/>
      </c>
      <c r="B598" s="6" t="str">
        <f>'Cenários'!C1605</f>
        <v/>
      </c>
      <c r="C598" s="7" t="str">
        <f t="shared" si="1"/>
        <v/>
      </c>
      <c r="D598" s="7" t="str">
        <f>IFERROR(VLOOKUP(C:C,Roteiro!$C$9:$C$1016,1,0),"")</f>
        <v/>
      </c>
      <c r="I598" s="5" t="str">
        <f>Roteiro!B605</f>
        <v>597</v>
      </c>
      <c r="J598" s="5" t="str">
        <f>Roteiro!F605</f>
        <v/>
      </c>
      <c r="K598" s="7" t="str">
        <f t="shared" si="2"/>
        <v/>
      </c>
      <c r="M598" s="9">
        <v>149.25</v>
      </c>
    </row>
    <row r="599">
      <c r="A599" s="6" t="str">
        <f>'Cenários'!B1606</f>
        <v/>
      </c>
      <c r="B599" s="6" t="str">
        <f>'Cenários'!C1606</f>
        <v/>
      </c>
      <c r="C599" s="7" t="str">
        <f t="shared" si="1"/>
        <v/>
      </c>
      <c r="D599" s="7" t="str">
        <f>IFERROR(VLOOKUP(C:C,Roteiro!$C$9:$C$1016,1,0),"")</f>
        <v/>
      </c>
      <c r="I599" s="5" t="str">
        <f>Roteiro!B606</f>
        <v>598</v>
      </c>
      <c r="J599" s="5" t="str">
        <f>Roteiro!F606</f>
        <v/>
      </c>
      <c r="K599" s="7" t="str">
        <f t="shared" si="2"/>
        <v/>
      </c>
      <c r="M599" s="9">
        <v>149.5</v>
      </c>
    </row>
    <row r="600">
      <c r="A600" s="6" t="str">
        <f>'Cenários'!B1607</f>
        <v/>
      </c>
      <c r="B600" s="6" t="str">
        <f>'Cenários'!C1607</f>
        <v/>
      </c>
      <c r="C600" s="7" t="str">
        <f t="shared" si="1"/>
        <v/>
      </c>
      <c r="D600" s="7" t="str">
        <f>IFERROR(VLOOKUP(C:C,Roteiro!$C$9:$C$1016,1,0),"")</f>
        <v/>
      </c>
      <c r="I600" s="5" t="str">
        <f>Roteiro!B607</f>
        <v>599</v>
      </c>
      <c r="J600" s="5" t="str">
        <f>Roteiro!F607</f>
        <v/>
      </c>
      <c r="K600" s="7" t="str">
        <f t="shared" si="2"/>
        <v/>
      </c>
      <c r="M600" s="9">
        <v>149.75</v>
      </c>
    </row>
    <row r="601">
      <c r="A601" s="6" t="str">
        <f>'Cenários'!B1608</f>
        <v/>
      </c>
      <c r="B601" s="6" t="str">
        <f>'Cenários'!C1608</f>
        <v/>
      </c>
      <c r="C601" s="7" t="str">
        <f t="shared" si="1"/>
        <v/>
      </c>
      <c r="D601" s="7" t="str">
        <f>IFERROR(VLOOKUP(C:C,Roteiro!$C$9:$C$1016,1,0),"")</f>
        <v/>
      </c>
      <c r="I601" s="5" t="str">
        <f>Roteiro!B608</f>
        <v>600</v>
      </c>
      <c r="J601" s="5" t="str">
        <f>Roteiro!F608</f>
        <v/>
      </c>
      <c r="K601" s="7" t="str">
        <f t="shared" si="2"/>
        <v/>
      </c>
      <c r="M601" s="9">
        <v>150.0</v>
      </c>
    </row>
    <row r="602">
      <c r="A602" s="6" t="str">
        <f>'Cenários'!B1609</f>
        <v/>
      </c>
      <c r="B602" s="6" t="str">
        <f>'Cenários'!C1609</f>
        <v/>
      </c>
      <c r="C602" s="7" t="str">
        <f t="shared" si="1"/>
        <v/>
      </c>
      <c r="D602" s="7" t="str">
        <f>IFERROR(VLOOKUP(C:C,Roteiro!$C$9:$C$1016,1,0),"")</f>
        <v/>
      </c>
      <c r="I602" s="5" t="str">
        <f>Roteiro!B609</f>
        <v>601</v>
      </c>
      <c r="J602" s="5" t="str">
        <f>Roteiro!F609</f>
        <v/>
      </c>
      <c r="K602" s="7" t="str">
        <f t="shared" si="2"/>
        <v/>
      </c>
      <c r="M602" s="9">
        <v>150.25</v>
      </c>
    </row>
    <row r="603">
      <c r="A603" s="6" t="str">
        <f>'Cenários'!B1610</f>
        <v/>
      </c>
      <c r="B603" s="6" t="str">
        <f>'Cenários'!C1610</f>
        <v/>
      </c>
      <c r="C603" s="7" t="str">
        <f t="shared" si="1"/>
        <v/>
      </c>
      <c r="D603" s="7" t="str">
        <f>IFERROR(VLOOKUP(C:C,Roteiro!$C$9:$C$1016,1,0),"")</f>
        <v/>
      </c>
      <c r="I603" s="5" t="str">
        <f>Roteiro!B610</f>
        <v>602</v>
      </c>
      <c r="J603" s="5" t="str">
        <f>Roteiro!F610</f>
        <v/>
      </c>
      <c r="K603" s="7" t="str">
        <f t="shared" si="2"/>
        <v/>
      </c>
      <c r="M603" s="9">
        <v>150.5</v>
      </c>
    </row>
    <row r="604">
      <c r="A604" s="6" t="str">
        <f>'Cenários'!B1611</f>
        <v/>
      </c>
      <c r="B604" s="6" t="str">
        <f>'Cenários'!C1611</f>
        <v/>
      </c>
      <c r="C604" s="7" t="str">
        <f t="shared" si="1"/>
        <v/>
      </c>
      <c r="D604" s="7" t="str">
        <f>IFERROR(VLOOKUP(C:C,Roteiro!$C$9:$C$1016,1,0),"")</f>
        <v/>
      </c>
      <c r="I604" s="5" t="str">
        <f>Roteiro!B611</f>
        <v>603</v>
      </c>
      <c r="J604" s="5" t="str">
        <f>Roteiro!F611</f>
        <v/>
      </c>
      <c r="K604" s="7" t="str">
        <f t="shared" si="2"/>
        <v/>
      </c>
      <c r="M604" s="9">
        <v>150.75</v>
      </c>
    </row>
    <row r="605">
      <c r="A605" s="6" t="str">
        <f>'Cenários'!B1612</f>
        <v/>
      </c>
      <c r="B605" s="6" t="str">
        <f>'Cenários'!C1612</f>
        <v/>
      </c>
      <c r="C605" s="7" t="str">
        <f t="shared" si="1"/>
        <v/>
      </c>
      <c r="D605" s="7" t="str">
        <f>IFERROR(VLOOKUP(C:C,Roteiro!$C$9:$C$1016,1,0),"")</f>
        <v/>
      </c>
      <c r="I605" s="5" t="str">
        <f>Roteiro!B612</f>
        <v>604</v>
      </c>
      <c r="J605" s="5" t="str">
        <f>Roteiro!F612</f>
        <v/>
      </c>
      <c r="K605" s="7" t="str">
        <f t="shared" si="2"/>
        <v/>
      </c>
      <c r="M605" s="9">
        <v>151.0</v>
      </c>
    </row>
    <row r="606">
      <c r="A606" s="6" t="str">
        <f>'Cenários'!B1613</f>
        <v/>
      </c>
      <c r="B606" s="6" t="str">
        <f>'Cenários'!C1613</f>
        <v/>
      </c>
      <c r="C606" s="7" t="str">
        <f t="shared" si="1"/>
        <v/>
      </c>
      <c r="D606" s="7" t="str">
        <f>IFERROR(VLOOKUP(C:C,Roteiro!$C$9:$C$1016,1,0),"")</f>
        <v/>
      </c>
      <c r="I606" s="5" t="str">
        <f>Roteiro!B613</f>
        <v>605</v>
      </c>
      <c r="J606" s="5" t="str">
        <f>Roteiro!F613</f>
        <v/>
      </c>
      <c r="K606" s="7" t="str">
        <f t="shared" si="2"/>
        <v/>
      </c>
      <c r="M606" s="9">
        <v>151.25</v>
      </c>
    </row>
    <row r="607">
      <c r="A607" s="6" t="str">
        <f>'Cenários'!B1614</f>
        <v/>
      </c>
      <c r="B607" s="6" t="str">
        <f>'Cenários'!C1614</f>
        <v/>
      </c>
      <c r="C607" s="7" t="str">
        <f t="shared" si="1"/>
        <v/>
      </c>
      <c r="D607" s="7" t="str">
        <f>IFERROR(VLOOKUP(C:C,Roteiro!$C$9:$C$1016,1,0),"")</f>
        <v/>
      </c>
      <c r="I607" s="5" t="str">
        <f>Roteiro!B614</f>
        <v>606</v>
      </c>
      <c r="J607" s="5" t="str">
        <f>Roteiro!F614</f>
        <v/>
      </c>
      <c r="K607" s="7" t="str">
        <f t="shared" si="2"/>
        <v/>
      </c>
      <c r="M607" s="9">
        <v>151.5</v>
      </c>
    </row>
    <row r="608">
      <c r="A608" s="6" t="str">
        <f>'Cenários'!B1615</f>
        <v/>
      </c>
      <c r="B608" s="6" t="str">
        <f>'Cenários'!C1615</f>
        <v/>
      </c>
      <c r="C608" s="7" t="str">
        <f t="shared" si="1"/>
        <v/>
      </c>
      <c r="D608" s="7" t="str">
        <f>IFERROR(VLOOKUP(C:C,Roteiro!$C$9:$C$1016,1,0),"")</f>
        <v/>
      </c>
      <c r="I608" s="5" t="str">
        <f>Roteiro!B615</f>
        <v>607</v>
      </c>
      <c r="J608" s="5" t="str">
        <f>Roteiro!F615</f>
        <v/>
      </c>
      <c r="K608" s="7" t="str">
        <f t="shared" si="2"/>
        <v/>
      </c>
      <c r="M608" s="9">
        <v>151.75</v>
      </c>
    </row>
    <row r="609">
      <c r="A609" s="6" t="str">
        <f>'Cenários'!B1616</f>
        <v/>
      </c>
      <c r="B609" s="6" t="str">
        <f>'Cenários'!C1616</f>
        <v/>
      </c>
      <c r="C609" s="7" t="str">
        <f t="shared" si="1"/>
        <v/>
      </c>
      <c r="D609" s="7" t="str">
        <f>IFERROR(VLOOKUP(C:C,Roteiro!$C$9:$C$1016,1,0),"")</f>
        <v/>
      </c>
      <c r="I609" s="5" t="str">
        <f>Roteiro!B616</f>
        <v>608</v>
      </c>
      <c r="J609" s="5" t="str">
        <f>Roteiro!F616</f>
        <v/>
      </c>
      <c r="K609" s="7" t="str">
        <f t="shared" si="2"/>
        <v/>
      </c>
      <c r="M609" s="9">
        <v>152.0</v>
      </c>
    </row>
    <row r="610">
      <c r="A610" s="6" t="str">
        <f>'Cenários'!B1617</f>
        <v/>
      </c>
      <c r="B610" s="6" t="str">
        <f>'Cenários'!C1617</f>
        <v/>
      </c>
      <c r="C610" s="7" t="str">
        <f t="shared" si="1"/>
        <v/>
      </c>
      <c r="D610" s="7" t="str">
        <f>IFERROR(VLOOKUP(C:C,Roteiro!$C$9:$C$1016,1,0),"")</f>
        <v/>
      </c>
      <c r="I610" s="5" t="str">
        <f>Roteiro!B617</f>
        <v>609</v>
      </c>
      <c r="J610" s="5" t="str">
        <f>Roteiro!F617</f>
        <v/>
      </c>
      <c r="K610" s="7" t="str">
        <f t="shared" si="2"/>
        <v/>
      </c>
      <c r="M610" s="9">
        <v>152.25</v>
      </c>
    </row>
    <row r="611">
      <c r="A611" s="6" t="str">
        <f>'Cenários'!B1618</f>
        <v/>
      </c>
      <c r="B611" s="6" t="str">
        <f>'Cenários'!C1618</f>
        <v/>
      </c>
      <c r="C611" s="7" t="str">
        <f t="shared" si="1"/>
        <v/>
      </c>
      <c r="D611" s="7" t="str">
        <f>IFERROR(VLOOKUP(C:C,Roteiro!$C$9:$C$1016,1,0),"")</f>
        <v/>
      </c>
      <c r="I611" s="5" t="str">
        <f>Roteiro!B618</f>
        <v>610</v>
      </c>
      <c r="J611" s="5" t="str">
        <f>Roteiro!F618</f>
        <v/>
      </c>
      <c r="K611" s="7" t="str">
        <f t="shared" si="2"/>
        <v/>
      </c>
      <c r="M611" s="9">
        <v>152.5</v>
      </c>
    </row>
    <row r="612">
      <c r="A612" s="6" t="str">
        <f>'Cenários'!B1619</f>
        <v/>
      </c>
      <c r="B612" s="6" t="str">
        <f>'Cenários'!C1619</f>
        <v/>
      </c>
      <c r="C612" s="7" t="str">
        <f t="shared" si="1"/>
        <v/>
      </c>
      <c r="D612" s="7" t="str">
        <f>IFERROR(VLOOKUP(C:C,Roteiro!$C$9:$C$1016,1,0),"")</f>
        <v/>
      </c>
      <c r="I612" s="5" t="str">
        <f>Roteiro!B619</f>
        <v>611</v>
      </c>
      <c r="J612" s="5" t="str">
        <f>Roteiro!F619</f>
        <v/>
      </c>
      <c r="K612" s="7" t="str">
        <f t="shared" si="2"/>
        <v/>
      </c>
      <c r="M612" s="9">
        <v>152.75</v>
      </c>
    </row>
    <row r="613">
      <c r="A613" s="6" t="str">
        <f>'Cenários'!B1620</f>
        <v/>
      </c>
      <c r="B613" s="6" t="str">
        <f>'Cenários'!C1620</f>
        <v/>
      </c>
      <c r="C613" s="7" t="str">
        <f t="shared" si="1"/>
        <v/>
      </c>
      <c r="D613" s="7" t="str">
        <f>IFERROR(VLOOKUP(C:C,Roteiro!$C$9:$C$1016,1,0),"")</f>
        <v/>
      </c>
      <c r="I613" s="5" t="str">
        <f>Roteiro!B620</f>
        <v>612</v>
      </c>
      <c r="J613" s="5" t="str">
        <f>Roteiro!F620</f>
        <v/>
      </c>
      <c r="K613" s="7" t="str">
        <f t="shared" si="2"/>
        <v/>
      </c>
      <c r="M613" s="9">
        <v>153.0</v>
      </c>
    </row>
    <row r="614">
      <c r="A614" s="6" t="str">
        <f>'Cenários'!B1621</f>
        <v/>
      </c>
      <c r="B614" s="6" t="str">
        <f>'Cenários'!C1621</f>
        <v/>
      </c>
      <c r="C614" s="7" t="str">
        <f t="shared" si="1"/>
        <v/>
      </c>
      <c r="D614" s="7" t="str">
        <f>IFERROR(VLOOKUP(C:C,Roteiro!$C$9:$C$1016,1,0),"")</f>
        <v/>
      </c>
      <c r="I614" s="5" t="str">
        <f>Roteiro!B621</f>
        <v>613</v>
      </c>
      <c r="J614" s="5" t="str">
        <f>Roteiro!F621</f>
        <v/>
      </c>
      <c r="K614" s="7" t="str">
        <f t="shared" si="2"/>
        <v/>
      </c>
      <c r="M614" s="9">
        <v>153.25</v>
      </c>
    </row>
    <row r="615">
      <c r="A615" s="6" t="str">
        <f>'Cenários'!B1622</f>
        <v/>
      </c>
      <c r="B615" s="6" t="str">
        <f>'Cenários'!C1622</f>
        <v/>
      </c>
      <c r="C615" s="7" t="str">
        <f t="shared" si="1"/>
        <v/>
      </c>
      <c r="D615" s="7" t="str">
        <f>IFERROR(VLOOKUP(C:C,Roteiro!$C$9:$C$1016,1,0),"")</f>
        <v/>
      </c>
      <c r="I615" s="5" t="str">
        <f>Roteiro!B622</f>
        <v>614</v>
      </c>
      <c r="J615" s="5" t="str">
        <f>Roteiro!F622</f>
        <v/>
      </c>
      <c r="K615" s="7" t="str">
        <f t="shared" si="2"/>
        <v/>
      </c>
      <c r="M615" s="9">
        <v>153.5</v>
      </c>
    </row>
    <row r="616">
      <c r="A616" s="6" t="str">
        <f>'Cenários'!B1623</f>
        <v/>
      </c>
      <c r="B616" s="6" t="str">
        <f>'Cenários'!C1623</f>
        <v/>
      </c>
      <c r="C616" s="7" t="str">
        <f t="shared" si="1"/>
        <v/>
      </c>
      <c r="D616" s="7" t="str">
        <f>IFERROR(VLOOKUP(C:C,Roteiro!$C$9:$C$1016,1,0),"")</f>
        <v/>
      </c>
      <c r="I616" s="5" t="str">
        <f>Roteiro!B623</f>
        <v>615</v>
      </c>
      <c r="J616" s="5" t="str">
        <f>Roteiro!F623</f>
        <v/>
      </c>
      <c r="K616" s="7" t="str">
        <f t="shared" si="2"/>
        <v/>
      </c>
      <c r="M616" s="9">
        <v>153.75</v>
      </c>
    </row>
    <row r="617">
      <c r="A617" s="6" t="str">
        <f>'Cenários'!B1624</f>
        <v/>
      </c>
      <c r="B617" s="6" t="str">
        <f>'Cenários'!C1624</f>
        <v/>
      </c>
      <c r="C617" s="7" t="str">
        <f t="shared" si="1"/>
        <v/>
      </c>
      <c r="D617" s="7" t="str">
        <f>IFERROR(VLOOKUP(C:C,Roteiro!$C$9:$C$1016,1,0),"")</f>
        <v/>
      </c>
      <c r="I617" s="5" t="str">
        <f>Roteiro!B624</f>
        <v>616</v>
      </c>
      <c r="J617" s="5" t="str">
        <f>Roteiro!F624</f>
        <v/>
      </c>
      <c r="K617" s="7" t="str">
        <f t="shared" si="2"/>
        <v/>
      </c>
      <c r="M617" s="9">
        <v>154.0</v>
      </c>
    </row>
    <row r="618">
      <c r="A618" s="6" t="str">
        <f>'Cenários'!B1625</f>
        <v/>
      </c>
      <c r="B618" s="6" t="str">
        <f>'Cenários'!C1625</f>
        <v/>
      </c>
      <c r="C618" s="7" t="str">
        <f t="shared" si="1"/>
        <v/>
      </c>
      <c r="D618" s="7" t="str">
        <f>IFERROR(VLOOKUP(C:C,Roteiro!$C$9:$C$1016,1,0),"")</f>
        <v/>
      </c>
      <c r="I618" s="5" t="str">
        <f>Roteiro!B625</f>
        <v>617</v>
      </c>
      <c r="J618" s="5" t="str">
        <f>Roteiro!F625</f>
        <v/>
      </c>
      <c r="K618" s="7" t="str">
        <f t="shared" si="2"/>
        <v/>
      </c>
      <c r="M618" s="9">
        <v>154.25</v>
      </c>
    </row>
    <row r="619">
      <c r="A619" s="6" t="str">
        <f>'Cenários'!B1626</f>
        <v/>
      </c>
      <c r="B619" s="6" t="str">
        <f>'Cenários'!C1626</f>
        <v/>
      </c>
      <c r="C619" s="7" t="str">
        <f t="shared" si="1"/>
        <v/>
      </c>
      <c r="D619" s="7" t="str">
        <f>IFERROR(VLOOKUP(C:C,Roteiro!$C$9:$C$1016,1,0),"")</f>
        <v/>
      </c>
      <c r="I619" s="5" t="str">
        <f>Roteiro!B626</f>
        <v>618</v>
      </c>
      <c r="J619" s="5" t="str">
        <f>Roteiro!F626</f>
        <v/>
      </c>
      <c r="K619" s="7" t="str">
        <f t="shared" si="2"/>
        <v/>
      </c>
      <c r="M619" s="9">
        <v>154.5</v>
      </c>
    </row>
    <row r="620">
      <c r="A620" s="6" t="str">
        <f>'Cenários'!B1627</f>
        <v/>
      </c>
      <c r="B620" s="6" t="str">
        <f>'Cenários'!C1627</f>
        <v/>
      </c>
      <c r="C620" s="7" t="str">
        <f t="shared" si="1"/>
        <v/>
      </c>
      <c r="D620" s="7" t="str">
        <f>IFERROR(VLOOKUP(C:C,Roteiro!$C$9:$C$1016,1,0),"")</f>
        <v/>
      </c>
      <c r="I620" s="5" t="str">
        <f>Roteiro!B627</f>
        <v>619</v>
      </c>
      <c r="J620" s="5" t="str">
        <f>Roteiro!F627</f>
        <v/>
      </c>
      <c r="K620" s="7" t="str">
        <f t="shared" si="2"/>
        <v/>
      </c>
      <c r="M620" s="9">
        <v>154.75</v>
      </c>
    </row>
    <row r="621">
      <c r="A621" s="6" t="str">
        <f>'Cenários'!B1628</f>
        <v/>
      </c>
      <c r="B621" s="6" t="str">
        <f>'Cenários'!C1628</f>
        <v/>
      </c>
      <c r="C621" s="7" t="str">
        <f t="shared" si="1"/>
        <v/>
      </c>
      <c r="D621" s="7" t="str">
        <f>IFERROR(VLOOKUP(C:C,Roteiro!$C$9:$C$1016,1,0),"")</f>
        <v/>
      </c>
      <c r="I621" s="5" t="str">
        <f>Roteiro!B628</f>
        <v>620</v>
      </c>
      <c r="J621" s="5" t="str">
        <f>Roteiro!F628</f>
        <v/>
      </c>
      <c r="K621" s="7" t="str">
        <f t="shared" si="2"/>
        <v/>
      </c>
      <c r="M621" s="9">
        <v>155.0</v>
      </c>
    </row>
    <row r="622">
      <c r="A622" s="6" t="str">
        <f>'Cenários'!B1629</f>
        <v/>
      </c>
      <c r="B622" s="6" t="str">
        <f>'Cenários'!C1629</f>
        <v/>
      </c>
      <c r="C622" s="7" t="str">
        <f t="shared" si="1"/>
        <v/>
      </c>
      <c r="D622" s="7" t="str">
        <f>IFERROR(VLOOKUP(C:C,Roteiro!$C$9:$C$1016,1,0),"")</f>
        <v/>
      </c>
      <c r="I622" s="5" t="str">
        <f>Roteiro!B629</f>
        <v>621</v>
      </c>
      <c r="J622" s="5" t="str">
        <f>Roteiro!F629</f>
        <v/>
      </c>
      <c r="K622" s="7" t="str">
        <f t="shared" si="2"/>
        <v/>
      </c>
      <c r="M622" s="9">
        <v>155.25</v>
      </c>
    </row>
    <row r="623">
      <c r="A623" s="6" t="str">
        <f>'Cenários'!B1630</f>
        <v/>
      </c>
      <c r="B623" s="6" t="str">
        <f>'Cenários'!C1630</f>
        <v/>
      </c>
      <c r="C623" s="7" t="str">
        <f t="shared" si="1"/>
        <v/>
      </c>
      <c r="D623" s="7" t="str">
        <f>IFERROR(VLOOKUP(C:C,Roteiro!$C$9:$C$1016,1,0),"")</f>
        <v/>
      </c>
      <c r="I623" s="5" t="str">
        <f>Roteiro!B630</f>
        <v>622</v>
      </c>
      <c r="J623" s="5" t="str">
        <f>Roteiro!F630</f>
        <v/>
      </c>
      <c r="K623" s="7" t="str">
        <f t="shared" si="2"/>
        <v/>
      </c>
      <c r="M623" s="9">
        <v>155.5</v>
      </c>
    </row>
    <row r="624">
      <c r="A624" s="6" t="str">
        <f>'Cenários'!B1631</f>
        <v/>
      </c>
      <c r="B624" s="6" t="str">
        <f>'Cenários'!C1631</f>
        <v/>
      </c>
      <c r="C624" s="7" t="str">
        <f t="shared" si="1"/>
        <v/>
      </c>
      <c r="D624" s="7" t="str">
        <f>IFERROR(VLOOKUP(C:C,Roteiro!$C$9:$C$1016,1,0),"")</f>
        <v/>
      </c>
      <c r="I624" s="5" t="str">
        <f>Roteiro!B631</f>
        <v>623</v>
      </c>
      <c r="J624" s="5" t="str">
        <f>Roteiro!F631</f>
        <v/>
      </c>
      <c r="K624" s="7" t="str">
        <f t="shared" si="2"/>
        <v/>
      </c>
      <c r="M624" s="9">
        <v>155.75</v>
      </c>
    </row>
    <row r="625">
      <c r="A625" s="6" t="str">
        <f>'Cenários'!B1632</f>
        <v/>
      </c>
      <c r="B625" s="6" t="str">
        <f>'Cenários'!C1632</f>
        <v/>
      </c>
      <c r="C625" s="7" t="str">
        <f t="shared" si="1"/>
        <v/>
      </c>
      <c r="D625" s="7" t="str">
        <f>IFERROR(VLOOKUP(C:C,Roteiro!$C$9:$C$1016,1,0),"")</f>
        <v/>
      </c>
      <c r="I625" s="5" t="str">
        <f>Roteiro!B632</f>
        <v>624</v>
      </c>
      <c r="J625" s="5" t="str">
        <f>Roteiro!F632</f>
        <v/>
      </c>
      <c r="K625" s="7" t="str">
        <f t="shared" si="2"/>
        <v/>
      </c>
      <c r="M625" s="9">
        <v>156.0</v>
      </c>
    </row>
    <row r="626">
      <c r="A626" s="6" t="str">
        <f>'Cenários'!B1633</f>
        <v/>
      </c>
      <c r="B626" s="6" t="str">
        <f>'Cenários'!C1633</f>
        <v/>
      </c>
      <c r="C626" s="7" t="str">
        <f t="shared" si="1"/>
        <v/>
      </c>
      <c r="D626" s="7" t="str">
        <f>IFERROR(VLOOKUP(C:C,Roteiro!$C$9:$C$1016,1,0),"")</f>
        <v/>
      </c>
      <c r="I626" s="5" t="str">
        <f>Roteiro!B633</f>
        <v>625</v>
      </c>
      <c r="J626" s="5" t="str">
        <f>Roteiro!F633</f>
        <v/>
      </c>
      <c r="K626" s="7" t="str">
        <f t="shared" si="2"/>
        <v/>
      </c>
      <c r="M626" s="9">
        <v>156.25</v>
      </c>
    </row>
    <row r="627">
      <c r="A627" s="6" t="str">
        <f>'Cenários'!B1634</f>
        <v/>
      </c>
      <c r="B627" s="6" t="str">
        <f>'Cenários'!C1634</f>
        <v/>
      </c>
      <c r="C627" s="7" t="str">
        <f t="shared" si="1"/>
        <v/>
      </c>
      <c r="D627" s="7" t="str">
        <f>IFERROR(VLOOKUP(C:C,Roteiro!$C$9:$C$1016,1,0),"")</f>
        <v/>
      </c>
      <c r="I627" s="5" t="str">
        <f>Roteiro!B634</f>
        <v>626</v>
      </c>
      <c r="J627" s="5" t="str">
        <f>Roteiro!F634</f>
        <v/>
      </c>
      <c r="K627" s="7" t="str">
        <f t="shared" si="2"/>
        <v/>
      </c>
      <c r="M627" s="9">
        <v>156.5</v>
      </c>
    </row>
    <row r="628">
      <c r="A628" s="6" t="str">
        <f>'Cenários'!B1635</f>
        <v/>
      </c>
      <c r="B628" s="6" t="str">
        <f>'Cenários'!C1635</f>
        <v/>
      </c>
      <c r="C628" s="7" t="str">
        <f t="shared" si="1"/>
        <v/>
      </c>
      <c r="D628" s="7" t="str">
        <f>IFERROR(VLOOKUP(C:C,Roteiro!$C$9:$C$1016,1,0),"")</f>
        <v/>
      </c>
      <c r="I628" s="5" t="str">
        <f>Roteiro!B635</f>
        <v>627</v>
      </c>
      <c r="J628" s="5" t="str">
        <f>Roteiro!F635</f>
        <v/>
      </c>
      <c r="K628" s="7" t="str">
        <f t="shared" si="2"/>
        <v/>
      </c>
      <c r="M628" s="9">
        <v>156.75</v>
      </c>
    </row>
    <row r="629">
      <c r="A629" s="6" t="str">
        <f>'Cenários'!B1636</f>
        <v/>
      </c>
      <c r="B629" s="6" t="str">
        <f>'Cenários'!C1636</f>
        <v/>
      </c>
      <c r="C629" s="7" t="str">
        <f t="shared" si="1"/>
        <v/>
      </c>
      <c r="D629" s="7" t="str">
        <f>IFERROR(VLOOKUP(C:C,Roteiro!$C$9:$C$1016,1,0),"")</f>
        <v/>
      </c>
      <c r="I629" s="5" t="str">
        <f>Roteiro!B636</f>
        <v>628</v>
      </c>
      <c r="J629" s="5" t="str">
        <f>Roteiro!F636</f>
        <v/>
      </c>
      <c r="K629" s="7" t="str">
        <f t="shared" si="2"/>
        <v/>
      </c>
      <c r="M629" s="9">
        <v>157.0</v>
      </c>
    </row>
    <row r="630">
      <c r="A630" s="6" t="str">
        <f>'Cenários'!B1637</f>
        <v/>
      </c>
      <c r="B630" s="6" t="str">
        <f>'Cenários'!C1637</f>
        <v/>
      </c>
      <c r="C630" s="7" t="str">
        <f t="shared" si="1"/>
        <v/>
      </c>
      <c r="D630" s="7" t="str">
        <f>IFERROR(VLOOKUP(C:C,Roteiro!$C$9:$C$1016,1,0),"")</f>
        <v/>
      </c>
      <c r="I630" s="5" t="str">
        <f>Roteiro!B637</f>
        <v>629</v>
      </c>
      <c r="J630" s="5" t="str">
        <f>Roteiro!F637</f>
        <v/>
      </c>
      <c r="K630" s="7" t="str">
        <f t="shared" si="2"/>
        <v/>
      </c>
      <c r="M630" s="9">
        <v>157.25</v>
      </c>
    </row>
    <row r="631">
      <c r="A631" s="6" t="str">
        <f>'Cenários'!B1638</f>
        <v/>
      </c>
      <c r="B631" s="6" t="str">
        <f>'Cenários'!C1638</f>
        <v/>
      </c>
      <c r="C631" s="7" t="str">
        <f t="shared" si="1"/>
        <v/>
      </c>
      <c r="D631" s="7" t="str">
        <f>IFERROR(VLOOKUP(C:C,Roteiro!$C$9:$C$1016,1,0),"")</f>
        <v/>
      </c>
      <c r="I631" s="5" t="str">
        <f>Roteiro!B638</f>
        <v>630</v>
      </c>
      <c r="J631" s="5" t="str">
        <f>Roteiro!F638</f>
        <v/>
      </c>
      <c r="K631" s="7" t="str">
        <f t="shared" si="2"/>
        <v/>
      </c>
      <c r="M631" s="9">
        <v>157.5</v>
      </c>
    </row>
    <row r="632">
      <c r="A632" s="6" t="str">
        <f>'Cenários'!B1639</f>
        <v/>
      </c>
      <c r="B632" s="6" t="str">
        <f>'Cenários'!C1639</f>
        <v/>
      </c>
      <c r="C632" s="7" t="str">
        <f t="shared" si="1"/>
        <v/>
      </c>
      <c r="D632" s="7" t="str">
        <f>IFERROR(VLOOKUP(C:C,Roteiro!$C$9:$C$1016,1,0),"")</f>
        <v/>
      </c>
      <c r="I632" s="5" t="str">
        <f>Roteiro!B639</f>
        <v>631</v>
      </c>
      <c r="J632" s="5" t="str">
        <f>Roteiro!F639</f>
        <v/>
      </c>
      <c r="K632" s="7" t="str">
        <f t="shared" si="2"/>
        <v/>
      </c>
      <c r="M632" s="9">
        <v>157.75</v>
      </c>
    </row>
    <row r="633">
      <c r="A633" s="6" t="str">
        <f>'Cenários'!B1640</f>
        <v/>
      </c>
      <c r="B633" s="6" t="str">
        <f>'Cenários'!C1640</f>
        <v/>
      </c>
      <c r="C633" s="7" t="str">
        <f t="shared" si="1"/>
        <v/>
      </c>
      <c r="D633" s="7" t="str">
        <f>IFERROR(VLOOKUP(C:C,Roteiro!$C$9:$C$1016,1,0),"")</f>
        <v/>
      </c>
      <c r="I633" s="5" t="str">
        <f>Roteiro!B640</f>
        <v>632</v>
      </c>
      <c r="J633" s="5" t="str">
        <f>Roteiro!F640</f>
        <v/>
      </c>
      <c r="K633" s="7" t="str">
        <f t="shared" si="2"/>
        <v/>
      </c>
      <c r="M633" s="9">
        <v>158.0</v>
      </c>
    </row>
    <row r="634">
      <c r="A634" s="6" t="str">
        <f>'Cenários'!B1641</f>
        <v/>
      </c>
      <c r="B634" s="6" t="str">
        <f>'Cenários'!C1641</f>
        <v/>
      </c>
      <c r="C634" s="7" t="str">
        <f t="shared" si="1"/>
        <v/>
      </c>
      <c r="D634" s="7" t="str">
        <f>IFERROR(VLOOKUP(C:C,Roteiro!$C$9:$C$1016,1,0),"")</f>
        <v/>
      </c>
      <c r="I634" s="5" t="str">
        <f>Roteiro!B641</f>
        <v>633</v>
      </c>
      <c r="J634" s="5" t="str">
        <f>Roteiro!F641</f>
        <v/>
      </c>
      <c r="K634" s="7" t="str">
        <f t="shared" si="2"/>
        <v/>
      </c>
      <c r="M634" s="9">
        <v>158.25</v>
      </c>
    </row>
    <row r="635">
      <c r="A635" s="6" t="str">
        <f>'Cenários'!B1642</f>
        <v/>
      </c>
      <c r="B635" s="6" t="str">
        <f>'Cenários'!C1642</f>
        <v/>
      </c>
      <c r="C635" s="7" t="str">
        <f t="shared" si="1"/>
        <v/>
      </c>
      <c r="D635" s="7" t="str">
        <f>IFERROR(VLOOKUP(C:C,Roteiro!$C$9:$C$1016,1,0),"")</f>
        <v/>
      </c>
      <c r="I635" s="5" t="str">
        <f>Roteiro!B642</f>
        <v>634</v>
      </c>
      <c r="J635" s="5" t="str">
        <f>Roteiro!F642</f>
        <v/>
      </c>
      <c r="K635" s="7" t="str">
        <f t="shared" si="2"/>
        <v/>
      </c>
      <c r="M635" s="9">
        <v>158.5</v>
      </c>
    </row>
    <row r="636">
      <c r="A636" s="6" t="str">
        <f>'Cenários'!B1643</f>
        <v/>
      </c>
      <c r="B636" s="6" t="str">
        <f>'Cenários'!C1643</f>
        <v/>
      </c>
      <c r="C636" s="7" t="str">
        <f t="shared" si="1"/>
        <v/>
      </c>
      <c r="D636" s="7" t="str">
        <f>IFERROR(VLOOKUP(C:C,Roteiro!$C$9:$C$1016,1,0),"")</f>
        <v/>
      </c>
      <c r="I636" s="5" t="str">
        <f>Roteiro!B643</f>
        <v>635</v>
      </c>
      <c r="J636" s="5" t="str">
        <f>Roteiro!F643</f>
        <v/>
      </c>
      <c r="K636" s="7" t="str">
        <f t="shared" si="2"/>
        <v/>
      </c>
      <c r="M636" s="9">
        <v>158.75</v>
      </c>
    </row>
    <row r="637">
      <c r="A637" s="6" t="str">
        <f>'Cenários'!B1644</f>
        <v/>
      </c>
      <c r="B637" s="6" t="str">
        <f>'Cenários'!C1644</f>
        <v/>
      </c>
      <c r="C637" s="7" t="str">
        <f t="shared" si="1"/>
        <v/>
      </c>
      <c r="D637" s="7" t="str">
        <f>IFERROR(VLOOKUP(C:C,Roteiro!$C$9:$C$1016,1,0),"")</f>
        <v/>
      </c>
      <c r="I637" s="5" t="str">
        <f>Roteiro!B644</f>
        <v>636</v>
      </c>
      <c r="J637" s="5" t="str">
        <f>Roteiro!F644</f>
        <v/>
      </c>
      <c r="K637" s="7" t="str">
        <f t="shared" si="2"/>
        <v/>
      </c>
      <c r="M637" s="9">
        <v>159.0</v>
      </c>
    </row>
    <row r="638">
      <c r="A638" s="6" t="str">
        <f>'Cenários'!B1645</f>
        <v/>
      </c>
      <c r="B638" s="6" t="str">
        <f>'Cenários'!C1645</f>
        <v/>
      </c>
      <c r="C638" s="7" t="str">
        <f t="shared" si="1"/>
        <v/>
      </c>
      <c r="D638" s="7" t="str">
        <f>IFERROR(VLOOKUP(C:C,Roteiro!$C$9:$C$1016,1,0),"")</f>
        <v/>
      </c>
      <c r="I638" s="5" t="str">
        <f>Roteiro!B645</f>
        <v>637</v>
      </c>
      <c r="J638" s="5" t="str">
        <f>Roteiro!F645</f>
        <v/>
      </c>
      <c r="K638" s="7" t="str">
        <f t="shared" si="2"/>
        <v/>
      </c>
      <c r="M638" s="9">
        <v>159.25</v>
      </c>
    </row>
    <row r="639">
      <c r="A639" s="6" t="str">
        <f>'Cenários'!B1646</f>
        <v/>
      </c>
      <c r="B639" s="6" t="str">
        <f>'Cenários'!C1646</f>
        <v/>
      </c>
      <c r="C639" s="7" t="str">
        <f t="shared" si="1"/>
        <v/>
      </c>
      <c r="D639" s="7" t="str">
        <f>IFERROR(VLOOKUP(C:C,Roteiro!$C$9:$C$1016,1,0),"")</f>
        <v/>
      </c>
      <c r="I639" s="5" t="str">
        <f>Roteiro!B646</f>
        <v>638</v>
      </c>
      <c r="J639" s="5" t="str">
        <f>Roteiro!F646</f>
        <v/>
      </c>
      <c r="K639" s="7" t="str">
        <f t="shared" si="2"/>
        <v/>
      </c>
      <c r="M639" s="9">
        <v>159.5</v>
      </c>
    </row>
    <row r="640">
      <c r="A640" s="6" t="str">
        <f>'Cenários'!B1647</f>
        <v/>
      </c>
      <c r="B640" s="6" t="str">
        <f>'Cenários'!C1647</f>
        <v/>
      </c>
      <c r="C640" s="7" t="str">
        <f t="shared" si="1"/>
        <v/>
      </c>
      <c r="D640" s="7" t="str">
        <f>IFERROR(VLOOKUP(C:C,Roteiro!$C$9:$C$1016,1,0),"")</f>
        <v/>
      </c>
      <c r="I640" s="5" t="str">
        <f>Roteiro!B647</f>
        <v>639</v>
      </c>
      <c r="J640" s="5" t="str">
        <f>Roteiro!F647</f>
        <v/>
      </c>
      <c r="K640" s="7" t="str">
        <f t="shared" si="2"/>
        <v/>
      </c>
      <c r="M640" s="9">
        <v>159.75</v>
      </c>
    </row>
    <row r="641">
      <c r="A641" s="6" t="str">
        <f>'Cenários'!B1648</f>
        <v/>
      </c>
      <c r="B641" s="6" t="str">
        <f>'Cenários'!C1648</f>
        <v/>
      </c>
      <c r="C641" s="7" t="str">
        <f t="shared" si="1"/>
        <v/>
      </c>
      <c r="D641" s="7" t="str">
        <f>IFERROR(VLOOKUP(C:C,Roteiro!$C$9:$C$1016,1,0),"")</f>
        <v/>
      </c>
      <c r="I641" s="5" t="str">
        <f>Roteiro!B648</f>
        <v>640</v>
      </c>
      <c r="J641" s="5" t="str">
        <f>Roteiro!F648</f>
        <v/>
      </c>
      <c r="K641" s="7" t="str">
        <f t="shared" si="2"/>
        <v/>
      </c>
      <c r="M641" s="9">
        <v>160.0</v>
      </c>
    </row>
    <row r="642">
      <c r="A642" s="6" t="str">
        <f>'Cenários'!B1649</f>
        <v/>
      </c>
      <c r="B642" s="6" t="str">
        <f>'Cenários'!C1649</f>
        <v/>
      </c>
      <c r="C642" s="7" t="str">
        <f t="shared" si="1"/>
        <v/>
      </c>
      <c r="D642" s="7" t="str">
        <f>IFERROR(VLOOKUP(C:C,Roteiro!$C$9:$C$1016,1,0),"")</f>
        <v/>
      </c>
      <c r="I642" s="5" t="str">
        <f>Roteiro!B649</f>
        <v>641</v>
      </c>
      <c r="J642" s="5" t="str">
        <f>Roteiro!F649</f>
        <v/>
      </c>
      <c r="K642" s="7" t="str">
        <f t="shared" si="2"/>
        <v/>
      </c>
      <c r="M642" s="9">
        <v>160.25</v>
      </c>
    </row>
    <row r="643">
      <c r="A643" s="6" t="str">
        <f>'Cenários'!B1650</f>
        <v/>
      </c>
      <c r="B643" s="6" t="str">
        <f>'Cenários'!C1650</f>
        <v/>
      </c>
      <c r="C643" s="7" t="str">
        <f t="shared" si="1"/>
        <v/>
      </c>
      <c r="D643" s="7" t="str">
        <f>IFERROR(VLOOKUP(C:C,Roteiro!$C$9:$C$1016,1,0),"")</f>
        <v/>
      </c>
      <c r="I643" s="5" t="str">
        <f>Roteiro!B650</f>
        <v>642</v>
      </c>
      <c r="J643" s="5" t="str">
        <f>Roteiro!F650</f>
        <v/>
      </c>
      <c r="K643" s="7" t="str">
        <f t="shared" si="2"/>
        <v/>
      </c>
      <c r="M643" s="9">
        <v>160.5</v>
      </c>
    </row>
    <row r="644">
      <c r="A644" s="6" t="str">
        <f>'Cenários'!B1651</f>
        <v/>
      </c>
      <c r="B644" s="6" t="str">
        <f>'Cenários'!C1651</f>
        <v/>
      </c>
      <c r="C644" s="7" t="str">
        <f t="shared" si="1"/>
        <v/>
      </c>
      <c r="D644" s="7" t="str">
        <f>IFERROR(VLOOKUP(C:C,Roteiro!$C$9:$C$1016,1,0),"")</f>
        <v/>
      </c>
      <c r="I644" s="5" t="str">
        <f>Roteiro!B651</f>
        <v>643</v>
      </c>
      <c r="J644" s="5" t="str">
        <f>Roteiro!F651</f>
        <v/>
      </c>
      <c r="K644" s="7" t="str">
        <f t="shared" si="2"/>
        <v/>
      </c>
      <c r="M644" s="9">
        <v>160.75</v>
      </c>
    </row>
    <row r="645">
      <c r="A645" s="6" t="str">
        <f>'Cenários'!B1652</f>
        <v/>
      </c>
      <c r="B645" s="6" t="str">
        <f>'Cenários'!C1652</f>
        <v/>
      </c>
      <c r="C645" s="7" t="str">
        <f t="shared" si="1"/>
        <v/>
      </c>
      <c r="D645" s="7" t="str">
        <f>IFERROR(VLOOKUP(C:C,Roteiro!$C$9:$C$1016,1,0),"")</f>
        <v/>
      </c>
      <c r="I645" s="5" t="str">
        <f>Roteiro!B652</f>
        <v>644</v>
      </c>
      <c r="J645" s="5" t="str">
        <f>Roteiro!F652</f>
        <v/>
      </c>
      <c r="K645" s="7" t="str">
        <f t="shared" si="2"/>
        <v/>
      </c>
      <c r="M645" s="9">
        <v>161.0</v>
      </c>
    </row>
    <row r="646">
      <c r="A646" s="6" t="str">
        <f>'Cenários'!B1653</f>
        <v/>
      </c>
      <c r="B646" s="6" t="str">
        <f>'Cenários'!C1653</f>
        <v/>
      </c>
      <c r="C646" s="7" t="str">
        <f t="shared" si="1"/>
        <v/>
      </c>
      <c r="D646" s="7" t="str">
        <f>IFERROR(VLOOKUP(C:C,Roteiro!$C$9:$C$1016,1,0),"")</f>
        <v/>
      </c>
      <c r="I646" s="5" t="str">
        <f>Roteiro!B653</f>
        <v>645</v>
      </c>
      <c r="J646" s="5" t="str">
        <f>Roteiro!F653</f>
        <v/>
      </c>
      <c r="K646" s="7" t="str">
        <f t="shared" si="2"/>
        <v/>
      </c>
      <c r="M646" s="9">
        <v>161.25</v>
      </c>
    </row>
    <row r="647">
      <c r="A647" s="6" t="str">
        <f>'Cenários'!B1654</f>
        <v/>
      </c>
      <c r="B647" s="6" t="str">
        <f>'Cenários'!C1654</f>
        <v/>
      </c>
      <c r="C647" s="7" t="str">
        <f t="shared" si="1"/>
        <v/>
      </c>
      <c r="D647" s="7" t="str">
        <f>IFERROR(VLOOKUP(C:C,Roteiro!$C$9:$C$1016,1,0),"")</f>
        <v/>
      </c>
      <c r="I647" s="5" t="str">
        <f>Roteiro!B654</f>
        <v>646</v>
      </c>
      <c r="J647" s="5" t="str">
        <f>Roteiro!F654</f>
        <v/>
      </c>
      <c r="K647" s="7" t="str">
        <f t="shared" si="2"/>
        <v/>
      </c>
      <c r="M647" s="9">
        <v>161.5</v>
      </c>
    </row>
    <row r="648">
      <c r="A648" s="6" t="str">
        <f>'Cenários'!B1655</f>
        <v/>
      </c>
      <c r="B648" s="6" t="str">
        <f>'Cenários'!C1655</f>
        <v/>
      </c>
      <c r="C648" s="7" t="str">
        <f t="shared" si="1"/>
        <v/>
      </c>
      <c r="D648" s="7" t="str">
        <f>IFERROR(VLOOKUP(C:C,Roteiro!$C$9:$C$1016,1,0),"")</f>
        <v/>
      </c>
      <c r="I648" s="5" t="str">
        <f>Roteiro!B655</f>
        <v>647</v>
      </c>
      <c r="J648" s="5" t="str">
        <f>Roteiro!F655</f>
        <v/>
      </c>
      <c r="K648" s="7" t="str">
        <f t="shared" si="2"/>
        <v/>
      </c>
      <c r="M648" s="9">
        <v>161.75</v>
      </c>
    </row>
    <row r="649">
      <c r="A649" s="6" t="str">
        <f>'Cenários'!B1656</f>
        <v/>
      </c>
      <c r="B649" s="6" t="str">
        <f>'Cenários'!C1656</f>
        <v/>
      </c>
      <c r="C649" s="7" t="str">
        <f t="shared" si="1"/>
        <v/>
      </c>
      <c r="D649" s="7" t="str">
        <f>IFERROR(VLOOKUP(C:C,Roteiro!$C$9:$C$1016,1,0),"")</f>
        <v/>
      </c>
      <c r="I649" s="5" t="str">
        <f>Roteiro!B656</f>
        <v>648</v>
      </c>
      <c r="J649" s="5" t="str">
        <f>Roteiro!F656</f>
        <v/>
      </c>
      <c r="K649" s="7" t="str">
        <f t="shared" si="2"/>
        <v/>
      </c>
      <c r="M649" s="9">
        <v>162.0</v>
      </c>
    </row>
    <row r="650">
      <c r="A650" s="6" t="str">
        <f>'Cenários'!B1657</f>
        <v/>
      </c>
      <c r="B650" s="6" t="str">
        <f>'Cenários'!C1657</f>
        <v/>
      </c>
      <c r="C650" s="7" t="str">
        <f t="shared" si="1"/>
        <v/>
      </c>
      <c r="D650" s="7" t="str">
        <f>IFERROR(VLOOKUP(C:C,Roteiro!$C$9:$C$1016,1,0),"")</f>
        <v/>
      </c>
      <c r="I650" s="5" t="str">
        <f>Roteiro!B657</f>
        <v>649</v>
      </c>
      <c r="J650" s="5" t="str">
        <f>Roteiro!F657</f>
        <v/>
      </c>
      <c r="K650" s="7" t="str">
        <f t="shared" si="2"/>
        <v/>
      </c>
      <c r="M650" s="9">
        <v>162.25</v>
      </c>
    </row>
    <row r="651">
      <c r="A651" s="6" t="str">
        <f>'Cenários'!B1658</f>
        <v/>
      </c>
      <c r="B651" s="6" t="str">
        <f>'Cenários'!C1658</f>
        <v/>
      </c>
      <c r="C651" s="7" t="str">
        <f t="shared" si="1"/>
        <v/>
      </c>
      <c r="D651" s="7" t="str">
        <f>IFERROR(VLOOKUP(C:C,Roteiro!$C$9:$C$1016,1,0),"")</f>
        <v/>
      </c>
      <c r="I651" s="5" t="str">
        <f>Roteiro!B658</f>
        <v>650</v>
      </c>
      <c r="J651" s="5" t="str">
        <f>Roteiro!F658</f>
        <v/>
      </c>
      <c r="K651" s="7" t="str">
        <f t="shared" si="2"/>
        <v/>
      </c>
      <c r="M651" s="9">
        <v>162.5</v>
      </c>
    </row>
    <row r="652">
      <c r="A652" s="6" t="str">
        <f>'Cenários'!B1659</f>
        <v/>
      </c>
      <c r="B652" s="6" t="str">
        <f>'Cenários'!C1659</f>
        <v/>
      </c>
      <c r="C652" s="7" t="str">
        <f t="shared" si="1"/>
        <v/>
      </c>
      <c r="D652" s="7" t="str">
        <f>IFERROR(VLOOKUP(C:C,Roteiro!$C$9:$C$1016,1,0),"")</f>
        <v/>
      </c>
      <c r="I652" s="5" t="str">
        <f>Roteiro!B659</f>
        <v>651</v>
      </c>
      <c r="J652" s="5" t="str">
        <f>Roteiro!F659</f>
        <v/>
      </c>
      <c r="K652" s="7" t="str">
        <f t="shared" si="2"/>
        <v/>
      </c>
      <c r="M652" s="9">
        <v>162.75</v>
      </c>
    </row>
    <row r="653">
      <c r="A653" s="6" t="str">
        <f>'Cenários'!B1660</f>
        <v/>
      </c>
      <c r="B653" s="6" t="str">
        <f>'Cenários'!C1660</f>
        <v/>
      </c>
      <c r="C653" s="7" t="str">
        <f t="shared" si="1"/>
        <v/>
      </c>
      <c r="D653" s="7" t="str">
        <f>IFERROR(VLOOKUP(C:C,Roteiro!$C$9:$C$1016,1,0),"")</f>
        <v/>
      </c>
      <c r="I653" s="5" t="str">
        <f>Roteiro!B660</f>
        <v>652</v>
      </c>
      <c r="J653" s="5" t="str">
        <f>Roteiro!F660</f>
        <v/>
      </c>
      <c r="K653" s="7" t="str">
        <f t="shared" si="2"/>
        <v/>
      </c>
      <c r="M653" s="9">
        <v>163.0</v>
      </c>
    </row>
    <row r="654">
      <c r="A654" s="6" t="str">
        <f>'Cenários'!B1661</f>
        <v/>
      </c>
      <c r="B654" s="6" t="str">
        <f>'Cenários'!C1661</f>
        <v/>
      </c>
      <c r="C654" s="7" t="str">
        <f t="shared" si="1"/>
        <v/>
      </c>
      <c r="D654" s="7" t="str">
        <f>IFERROR(VLOOKUP(C:C,Roteiro!$C$9:$C$1016,1,0),"")</f>
        <v/>
      </c>
      <c r="I654" s="5" t="str">
        <f>Roteiro!B661</f>
        <v>653</v>
      </c>
      <c r="J654" s="5" t="str">
        <f>Roteiro!F661</f>
        <v/>
      </c>
      <c r="K654" s="7" t="str">
        <f t="shared" si="2"/>
        <v/>
      </c>
      <c r="M654" s="9">
        <v>163.25</v>
      </c>
    </row>
    <row r="655">
      <c r="A655" s="6" t="str">
        <f>'Cenários'!B1662</f>
        <v/>
      </c>
      <c r="B655" s="6" t="str">
        <f>'Cenários'!C1662</f>
        <v/>
      </c>
      <c r="C655" s="7" t="str">
        <f t="shared" si="1"/>
        <v/>
      </c>
      <c r="D655" s="7" t="str">
        <f>IFERROR(VLOOKUP(C:C,Roteiro!$C$9:$C$1016,1,0),"")</f>
        <v/>
      </c>
      <c r="I655" s="5" t="str">
        <f>Roteiro!B662</f>
        <v>654</v>
      </c>
      <c r="J655" s="5" t="str">
        <f>Roteiro!F662</f>
        <v/>
      </c>
      <c r="K655" s="7" t="str">
        <f t="shared" si="2"/>
        <v/>
      </c>
      <c r="M655" s="9">
        <v>163.5</v>
      </c>
    </row>
    <row r="656">
      <c r="A656" s="6" t="str">
        <f>'Cenários'!B1663</f>
        <v/>
      </c>
      <c r="B656" s="6" t="str">
        <f>'Cenários'!C1663</f>
        <v/>
      </c>
      <c r="C656" s="7" t="str">
        <f t="shared" si="1"/>
        <v/>
      </c>
      <c r="D656" s="7" t="str">
        <f>IFERROR(VLOOKUP(C:C,Roteiro!$C$9:$C$1016,1,0),"")</f>
        <v/>
      </c>
      <c r="I656" s="5" t="str">
        <f>Roteiro!B663</f>
        <v>655</v>
      </c>
      <c r="J656" s="5" t="str">
        <f>Roteiro!F663</f>
        <v/>
      </c>
      <c r="K656" s="7" t="str">
        <f t="shared" si="2"/>
        <v/>
      </c>
      <c r="M656" s="9">
        <v>163.75</v>
      </c>
    </row>
    <row r="657">
      <c r="A657" s="6" t="str">
        <f>'Cenários'!B1664</f>
        <v/>
      </c>
      <c r="B657" s="6" t="str">
        <f>'Cenários'!C1664</f>
        <v/>
      </c>
      <c r="C657" s="7" t="str">
        <f t="shared" si="1"/>
        <v/>
      </c>
      <c r="D657" s="7" t="str">
        <f>IFERROR(VLOOKUP(C:C,Roteiro!$C$9:$C$1016,1,0),"")</f>
        <v/>
      </c>
      <c r="I657" s="5" t="str">
        <f>Roteiro!B664</f>
        <v>656</v>
      </c>
      <c r="J657" s="5" t="str">
        <f>Roteiro!F664</f>
        <v/>
      </c>
      <c r="K657" s="7" t="str">
        <f t="shared" si="2"/>
        <v/>
      </c>
      <c r="M657" s="9">
        <v>164.0</v>
      </c>
    </row>
    <row r="658">
      <c r="A658" s="6" t="str">
        <f>'Cenários'!B1665</f>
        <v/>
      </c>
      <c r="B658" s="6" t="str">
        <f>'Cenários'!C1665</f>
        <v/>
      </c>
      <c r="C658" s="7" t="str">
        <f t="shared" si="1"/>
        <v/>
      </c>
      <c r="D658" s="7" t="str">
        <f>IFERROR(VLOOKUP(C:C,Roteiro!$C$9:$C$1016,1,0),"")</f>
        <v/>
      </c>
      <c r="I658" s="5" t="str">
        <f>Roteiro!B665</f>
        <v>657</v>
      </c>
      <c r="J658" s="5" t="str">
        <f>Roteiro!F665</f>
        <v/>
      </c>
      <c r="K658" s="7" t="str">
        <f t="shared" si="2"/>
        <v/>
      </c>
      <c r="M658" s="9">
        <v>164.25</v>
      </c>
    </row>
    <row r="659">
      <c r="A659" s="6" t="str">
        <f>'Cenários'!B1666</f>
        <v/>
      </c>
      <c r="B659" s="6" t="str">
        <f>'Cenários'!C1666</f>
        <v/>
      </c>
      <c r="C659" s="7" t="str">
        <f t="shared" si="1"/>
        <v/>
      </c>
      <c r="D659" s="7" t="str">
        <f>IFERROR(VLOOKUP(C:C,Roteiro!$C$9:$C$1016,1,0),"")</f>
        <v/>
      </c>
      <c r="I659" s="5" t="str">
        <f>Roteiro!B666</f>
        <v>658</v>
      </c>
      <c r="J659" s="5" t="str">
        <f>Roteiro!F666</f>
        <v/>
      </c>
      <c r="K659" s="7" t="str">
        <f t="shared" si="2"/>
        <v/>
      </c>
      <c r="M659" s="9">
        <v>164.5</v>
      </c>
    </row>
    <row r="660">
      <c r="A660" s="6" t="str">
        <f>'Cenários'!B1667</f>
        <v/>
      </c>
      <c r="B660" s="6" t="str">
        <f>'Cenários'!C1667</f>
        <v/>
      </c>
      <c r="C660" s="7" t="str">
        <f t="shared" si="1"/>
        <v/>
      </c>
      <c r="D660" s="7" t="str">
        <f>IFERROR(VLOOKUP(C:C,Roteiro!$C$9:$C$1016,1,0),"")</f>
        <v/>
      </c>
      <c r="I660" s="5" t="str">
        <f>Roteiro!B667</f>
        <v>659</v>
      </c>
      <c r="J660" s="5" t="str">
        <f>Roteiro!F667</f>
        <v/>
      </c>
      <c r="K660" s="7" t="str">
        <f t="shared" si="2"/>
        <v/>
      </c>
      <c r="M660" s="9">
        <v>164.75</v>
      </c>
    </row>
    <row r="661">
      <c r="A661" s="6" t="str">
        <f>'Cenários'!B1668</f>
        <v/>
      </c>
      <c r="B661" s="6" t="str">
        <f>'Cenários'!C1668</f>
        <v/>
      </c>
      <c r="C661" s="7" t="str">
        <f t="shared" si="1"/>
        <v/>
      </c>
      <c r="D661" s="7" t="str">
        <f>IFERROR(VLOOKUP(C:C,Roteiro!$C$9:$C$1016,1,0),"")</f>
        <v/>
      </c>
      <c r="I661" s="5" t="str">
        <f>Roteiro!B668</f>
        <v>660</v>
      </c>
      <c r="J661" s="5" t="str">
        <f>Roteiro!F668</f>
        <v/>
      </c>
      <c r="K661" s="7" t="str">
        <f t="shared" si="2"/>
        <v/>
      </c>
      <c r="M661" s="9">
        <v>165.0</v>
      </c>
    </row>
    <row r="662">
      <c r="A662" s="6" t="str">
        <f>'Cenários'!B1669</f>
        <v/>
      </c>
      <c r="B662" s="6" t="str">
        <f>'Cenários'!C1669</f>
        <v/>
      </c>
      <c r="C662" s="7" t="str">
        <f t="shared" si="1"/>
        <v/>
      </c>
      <c r="D662" s="7" t="str">
        <f>IFERROR(VLOOKUP(C:C,Roteiro!$C$9:$C$1016,1,0),"")</f>
        <v/>
      </c>
      <c r="I662" s="5" t="str">
        <f>Roteiro!B669</f>
        <v>661</v>
      </c>
      <c r="J662" s="5" t="str">
        <f>Roteiro!F669</f>
        <v/>
      </c>
      <c r="K662" s="7" t="str">
        <f t="shared" si="2"/>
        <v/>
      </c>
      <c r="M662" s="9">
        <v>165.25</v>
      </c>
    </row>
    <row r="663">
      <c r="A663" s="6" t="str">
        <f>'Cenários'!B1670</f>
        <v/>
      </c>
      <c r="B663" s="6" t="str">
        <f>'Cenários'!C1670</f>
        <v/>
      </c>
      <c r="C663" s="7" t="str">
        <f t="shared" si="1"/>
        <v/>
      </c>
      <c r="D663" s="7" t="str">
        <f>IFERROR(VLOOKUP(C:C,Roteiro!$C$9:$C$1016,1,0),"")</f>
        <v/>
      </c>
      <c r="I663" s="5" t="str">
        <f>Roteiro!B670</f>
        <v>662</v>
      </c>
      <c r="J663" s="5" t="str">
        <f>Roteiro!F670</f>
        <v/>
      </c>
      <c r="K663" s="7" t="str">
        <f t="shared" si="2"/>
        <v/>
      </c>
      <c r="M663" s="9">
        <v>165.5</v>
      </c>
    </row>
    <row r="664">
      <c r="A664" s="6" t="str">
        <f>'Cenários'!B1671</f>
        <v/>
      </c>
      <c r="B664" s="6" t="str">
        <f>'Cenários'!C1671</f>
        <v/>
      </c>
      <c r="C664" s="7" t="str">
        <f t="shared" si="1"/>
        <v/>
      </c>
      <c r="D664" s="7" t="str">
        <f>IFERROR(VLOOKUP(C:C,Roteiro!$C$9:$C$1016,1,0),"")</f>
        <v/>
      </c>
      <c r="I664" s="5" t="str">
        <f>Roteiro!B671</f>
        <v>663</v>
      </c>
      <c r="J664" s="5" t="str">
        <f>Roteiro!F671</f>
        <v/>
      </c>
      <c r="K664" s="7" t="str">
        <f t="shared" si="2"/>
        <v/>
      </c>
      <c r="M664" s="9">
        <v>165.75</v>
      </c>
    </row>
    <row r="665">
      <c r="A665" s="6" t="str">
        <f>'Cenários'!B1672</f>
        <v/>
      </c>
      <c r="B665" s="6" t="str">
        <f>'Cenários'!C1672</f>
        <v/>
      </c>
      <c r="C665" s="7" t="str">
        <f t="shared" si="1"/>
        <v/>
      </c>
      <c r="D665" s="7" t="str">
        <f>IFERROR(VLOOKUP(C:C,Roteiro!$C$9:$C$1016,1,0),"")</f>
        <v/>
      </c>
      <c r="I665" s="5" t="str">
        <f>Roteiro!B672</f>
        <v>664</v>
      </c>
      <c r="J665" s="5" t="str">
        <f>Roteiro!F672</f>
        <v/>
      </c>
      <c r="K665" s="7" t="str">
        <f t="shared" si="2"/>
        <v/>
      </c>
      <c r="M665" s="9">
        <v>166.0</v>
      </c>
    </row>
    <row r="666">
      <c r="A666" s="6" t="str">
        <f>'Cenários'!B1673</f>
        <v/>
      </c>
      <c r="B666" s="6" t="str">
        <f>'Cenários'!C1673</f>
        <v/>
      </c>
      <c r="C666" s="7" t="str">
        <f t="shared" si="1"/>
        <v/>
      </c>
      <c r="D666" s="7" t="str">
        <f>IFERROR(VLOOKUP(C:C,Roteiro!$C$9:$C$1016,1,0),"")</f>
        <v/>
      </c>
      <c r="I666" s="5" t="str">
        <f>Roteiro!B673</f>
        <v>665</v>
      </c>
      <c r="J666" s="5" t="str">
        <f>Roteiro!F673</f>
        <v/>
      </c>
      <c r="K666" s="7" t="str">
        <f t="shared" si="2"/>
        <v/>
      </c>
      <c r="M666" s="9">
        <v>166.25</v>
      </c>
    </row>
    <row r="667">
      <c r="A667" s="6" t="str">
        <f>'Cenários'!B1674</f>
        <v/>
      </c>
      <c r="B667" s="6" t="str">
        <f>'Cenários'!C1674</f>
        <v/>
      </c>
      <c r="C667" s="7" t="str">
        <f t="shared" si="1"/>
        <v/>
      </c>
      <c r="D667" s="7" t="str">
        <f>IFERROR(VLOOKUP(C:C,Roteiro!$C$9:$C$1016,1,0),"")</f>
        <v/>
      </c>
      <c r="I667" s="5" t="str">
        <f>Roteiro!B674</f>
        <v>666</v>
      </c>
      <c r="J667" s="5" t="str">
        <f>Roteiro!F674</f>
        <v/>
      </c>
      <c r="K667" s="7" t="str">
        <f t="shared" si="2"/>
        <v/>
      </c>
      <c r="M667" s="9">
        <v>166.5</v>
      </c>
    </row>
    <row r="668">
      <c r="A668" s="6" t="str">
        <f>'Cenários'!B1675</f>
        <v/>
      </c>
      <c r="B668" s="6" t="str">
        <f>'Cenários'!C1675</f>
        <v/>
      </c>
      <c r="C668" s="7" t="str">
        <f t="shared" si="1"/>
        <v/>
      </c>
      <c r="D668" s="7" t="str">
        <f>IFERROR(VLOOKUP(C:C,Roteiro!$C$9:$C$1016,1,0),"")</f>
        <v/>
      </c>
      <c r="I668" s="5" t="str">
        <f>Roteiro!B675</f>
        <v>667</v>
      </c>
      <c r="J668" s="5" t="str">
        <f>Roteiro!F675</f>
        <v/>
      </c>
      <c r="K668" s="7" t="str">
        <f t="shared" si="2"/>
        <v/>
      </c>
      <c r="M668" s="9">
        <v>166.75</v>
      </c>
    </row>
    <row r="669">
      <c r="A669" s="6" t="str">
        <f>'Cenários'!B1676</f>
        <v/>
      </c>
      <c r="B669" s="6" t="str">
        <f>'Cenários'!C1676</f>
        <v/>
      </c>
      <c r="C669" s="7" t="str">
        <f t="shared" si="1"/>
        <v/>
      </c>
      <c r="D669" s="7" t="str">
        <f>IFERROR(VLOOKUP(C:C,Roteiro!$C$9:$C$1016,1,0),"")</f>
        <v/>
      </c>
      <c r="I669" s="5" t="str">
        <f>Roteiro!B676</f>
        <v>668</v>
      </c>
      <c r="J669" s="5" t="str">
        <f>Roteiro!F676</f>
        <v/>
      </c>
      <c r="K669" s="7" t="str">
        <f t="shared" si="2"/>
        <v/>
      </c>
      <c r="M669" s="9">
        <v>167.0</v>
      </c>
    </row>
    <row r="670">
      <c r="A670" s="6" t="str">
        <f>'Cenários'!B1677</f>
        <v/>
      </c>
      <c r="B670" s="6" t="str">
        <f>'Cenários'!C1677</f>
        <v/>
      </c>
      <c r="C670" s="7" t="str">
        <f t="shared" si="1"/>
        <v/>
      </c>
      <c r="D670" s="7" t="str">
        <f>IFERROR(VLOOKUP(C:C,Roteiro!$C$9:$C$1016,1,0),"")</f>
        <v/>
      </c>
      <c r="I670" s="5" t="str">
        <f>Roteiro!B677</f>
        <v>669</v>
      </c>
      <c r="J670" s="5" t="str">
        <f>Roteiro!F677</f>
        <v/>
      </c>
      <c r="K670" s="7" t="str">
        <f t="shared" si="2"/>
        <v/>
      </c>
      <c r="M670" s="9">
        <v>167.25</v>
      </c>
    </row>
    <row r="671">
      <c r="A671" s="6" t="str">
        <f>'Cenários'!B1678</f>
        <v/>
      </c>
      <c r="B671" s="6" t="str">
        <f>'Cenários'!C1678</f>
        <v/>
      </c>
      <c r="C671" s="7" t="str">
        <f t="shared" si="1"/>
        <v/>
      </c>
      <c r="D671" s="7" t="str">
        <f>IFERROR(VLOOKUP(C:C,Roteiro!$C$9:$C$1016,1,0),"")</f>
        <v/>
      </c>
      <c r="I671" s="5" t="str">
        <f>Roteiro!B678</f>
        <v>670</v>
      </c>
      <c r="J671" s="5" t="str">
        <f>Roteiro!F678</f>
        <v/>
      </c>
      <c r="K671" s="7" t="str">
        <f t="shared" si="2"/>
        <v/>
      </c>
      <c r="M671" s="9">
        <v>167.5</v>
      </c>
    </row>
    <row r="672">
      <c r="A672" s="6" t="str">
        <f>'Cenários'!B1679</f>
        <v/>
      </c>
      <c r="B672" s="6" t="str">
        <f>'Cenários'!C1679</f>
        <v/>
      </c>
      <c r="C672" s="7" t="str">
        <f t="shared" si="1"/>
        <v/>
      </c>
      <c r="D672" s="7" t="str">
        <f>IFERROR(VLOOKUP(C:C,Roteiro!$C$9:$C$1016,1,0),"")</f>
        <v/>
      </c>
      <c r="I672" s="5" t="str">
        <f>Roteiro!B679</f>
        <v>671</v>
      </c>
      <c r="J672" s="5" t="str">
        <f>Roteiro!F679</f>
        <v/>
      </c>
      <c r="K672" s="7" t="str">
        <f t="shared" si="2"/>
        <v/>
      </c>
      <c r="M672" s="9">
        <v>167.75</v>
      </c>
    </row>
    <row r="673">
      <c r="A673" s="6" t="str">
        <f>'Cenários'!B1680</f>
        <v/>
      </c>
      <c r="B673" s="6" t="str">
        <f>'Cenários'!C1680</f>
        <v/>
      </c>
      <c r="C673" s="7" t="str">
        <f t="shared" si="1"/>
        <v/>
      </c>
      <c r="D673" s="7" t="str">
        <f>IFERROR(VLOOKUP(C:C,Roteiro!$C$9:$C$1016,1,0),"")</f>
        <v/>
      </c>
      <c r="I673" s="5" t="str">
        <f>Roteiro!B680</f>
        <v>672</v>
      </c>
      <c r="J673" s="5" t="str">
        <f>Roteiro!F680</f>
        <v/>
      </c>
      <c r="K673" s="7" t="str">
        <f t="shared" si="2"/>
        <v/>
      </c>
      <c r="M673" s="9">
        <v>168.0</v>
      </c>
    </row>
    <row r="674">
      <c r="A674" s="6" t="str">
        <f>'Cenários'!B1681</f>
        <v/>
      </c>
      <c r="B674" s="6" t="str">
        <f>'Cenários'!C1681</f>
        <v/>
      </c>
      <c r="C674" s="7" t="str">
        <f t="shared" si="1"/>
        <v/>
      </c>
      <c r="D674" s="7" t="str">
        <f>IFERROR(VLOOKUP(C:C,Roteiro!$C$9:$C$1016,1,0),"")</f>
        <v/>
      </c>
      <c r="I674" s="5" t="str">
        <f>Roteiro!B681</f>
        <v>673</v>
      </c>
      <c r="J674" s="5" t="str">
        <f>Roteiro!F681</f>
        <v/>
      </c>
      <c r="K674" s="7" t="str">
        <f t="shared" si="2"/>
        <v/>
      </c>
      <c r="M674" s="9">
        <v>168.25</v>
      </c>
    </row>
    <row r="675">
      <c r="A675" s="6" t="str">
        <f>'Cenários'!B1682</f>
        <v/>
      </c>
      <c r="B675" s="6" t="str">
        <f>'Cenários'!C1682</f>
        <v/>
      </c>
      <c r="C675" s="7" t="str">
        <f t="shared" si="1"/>
        <v/>
      </c>
      <c r="D675" s="7" t="str">
        <f>IFERROR(VLOOKUP(C:C,Roteiro!$C$9:$C$1016,1,0),"")</f>
        <v/>
      </c>
      <c r="I675" s="5" t="str">
        <f>Roteiro!B682</f>
        <v>674</v>
      </c>
      <c r="J675" s="5" t="str">
        <f>Roteiro!F682</f>
        <v/>
      </c>
      <c r="K675" s="7" t="str">
        <f t="shared" si="2"/>
        <v/>
      </c>
      <c r="M675" s="9">
        <v>168.5</v>
      </c>
    </row>
    <row r="676">
      <c r="A676" s="6" t="str">
        <f>'Cenários'!B1683</f>
        <v/>
      </c>
      <c r="B676" s="6" t="str">
        <f>'Cenários'!C1683</f>
        <v/>
      </c>
      <c r="C676" s="7" t="str">
        <f t="shared" si="1"/>
        <v/>
      </c>
      <c r="D676" s="7" t="str">
        <f>IFERROR(VLOOKUP(C:C,Roteiro!$C$9:$C$1016,1,0),"")</f>
        <v/>
      </c>
      <c r="I676" s="5" t="str">
        <f>Roteiro!B683</f>
        <v>675</v>
      </c>
      <c r="J676" s="5" t="str">
        <f>Roteiro!F683</f>
        <v/>
      </c>
      <c r="K676" s="7" t="str">
        <f t="shared" si="2"/>
        <v/>
      </c>
      <c r="M676" s="9">
        <v>168.75</v>
      </c>
    </row>
    <row r="677">
      <c r="A677" s="6" t="str">
        <f>'Cenários'!B1684</f>
        <v/>
      </c>
      <c r="B677" s="6" t="str">
        <f>'Cenários'!C1684</f>
        <v/>
      </c>
      <c r="C677" s="7" t="str">
        <f t="shared" si="1"/>
        <v/>
      </c>
      <c r="D677" s="7" t="str">
        <f>IFERROR(VLOOKUP(C:C,Roteiro!$C$9:$C$1016,1,0),"")</f>
        <v/>
      </c>
      <c r="I677" s="5" t="str">
        <f>Roteiro!B684</f>
        <v>676</v>
      </c>
      <c r="J677" s="5" t="str">
        <f>Roteiro!F684</f>
        <v/>
      </c>
      <c r="K677" s="7" t="str">
        <f t="shared" si="2"/>
        <v/>
      </c>
      <c r="M677" s="9">
        <v>169.0</v>
      </c>
    </row>
    <row r="678">
      <c r="A678" s="6" t="str">
        <f>'Cenários'!B1685</f>
        <v/>
      </c>
      <c r="B678" s="6" t="str">
        <f>'Cenários'!C1685</f>
        <v/>
      </c>
      <c r="C678" s="7" t="str">
        <f t="shared" si="1"/>
        <v/>
      </c>
      <c r="D678" s="7" t="str">
        <f>IFERROR(VLOOKUP(C:C,Roteiro!$C$9:$C$1016,1,0),"")</f>
        <v/>
      </c>
      <c r="I678" s="5" t="str">
        <f>Roteiro!B685</f>
        <v>677</v>
      </c>
      <c r="J678" s="5" t="str">
        <f>Roteiro!F685</f>
        <v/>
      </c>
      <c r="K678" s="7" t="str">
        <f t="shared" si="2"/>
        <v/>
      </c>
      <c r="M678" s="9">
        <v>169.25</v>
      </c>
    </row>
    <row r="679">
      <c r="A679" s="6" t="str">
        <f>'Cenários'!B1686</f>
        <v/>
      </c>
      <c r="B679" s="6" t="str">
        <f>'Cenários'!C1686</f>
        <v/>
      </c>
      <c r="C679" s="7" t="str">
        <f t="shared" si="1"/>
        <v/>
      </c>
      <c r="D679" s="7" t="str">
        <f>IFERROR(VLOOKUP(C:C,Roteiro!$C$9:$C$1016,1,0),"")</f>
        <v/>
      </c>
      <c r="I679" s="5" t="str">
        <f>Roteiro!B686</f>
        <v>678</v>
      </c>
      <c r="J679" s="5" t="str">
        <f>Roteiro!F686</f>
        <v/>
      </c>
      <c r="K679" s="7" t="str">
        <f t="shared" si="2"/>
        <v/>
      </c>
      <c r="M679" s="9">
        <v>169.5</v>
      </c>
    </row>
    <row r="680">
      <c r="A680" s="6" t="str">
        <f>'Cenários'!B1687</f>
        <v/>
      </c>
      <c r="B680" s="6" t="str">
        <f>'Cenários'!C1687</f>
        <v/>
      </c>
      <c r="C680" s="7" t="str">
        <f t="shared" si="1"/>
        <v/>
      </c>
      <c r="D680" s="7" t="str">
        <f>IFERROR(VLOOKUP(C:C,Roteiro!$C$9:$C$1016,1,0),"")</f>
        <v/>
      </c>
      <c r="I680" s="5" t="str">
        <f>Roteiro!B687</f>
        <v>679</v>
      </c>
      <c r="J680" s="5" t="str">
        <f>Roteiro!F687</f>
        <v/>
      </c>
      <c r="K680" s="7" t="str">
        <f t="shared" si="2"/>
        <v/>
      </c>
      <c r="M680" s="9">
        <v>169.75</v>
      </c>
    </row>
    <row r="681">
      <c r="A681" s="6" t="str">
        <f>'Cenários'!B1688</f>
        <v/>
      </c>
      <c r="B681" s="6" t="str">
        <f>'Cenários'!C1688</f>
        <v/>
      </c>
      <c r="C681" s="7" t="str">
        <f t="shared" si="1"/>
        <v/>
      </c>
      <c r="D681" s="7" t="str">
        <f>IFERROR(VLOOKUP(C:C,Roteiro!$C$9:$C$1016,1,0),"")</f>
        <v/>
      </c>
      <c r="I681" s="5" t="str">
        <f>Roteiro!B688</f>
        <v>680</v>
      </c>
      <c r="J681" s="5" t="str">
        <f>Roteiro!F688</f>
        <v/>
      </c>
      <c r="K681" s="7" t="str">
        <f t="shared" si="2"/>
        <v/>
      </c>
      <c r="M681" s="9">
        <v>170.0</v>
      </c>
    </row>
    <row r="682">
      <c r="A682" s="6" t="str">
        <f>'Cenários'!B1689</f>
        <v/>
      </c>
      <c r="B682" s="6" t="str">
        <f>'Cenários'!C1689</f>
        <v/>
      </c>
      <c r="C682" s="7" t="str">
        <f t="shared" si="1"/>
        <v/>
      </c>
      <c r="D682" s="7" t="str">
        <f>IFERROR(VLOOKUP(C:C,Roteiro!$C$9:$C$1016,1,0),"")</f>
        <v/>
      </c>
      <c r="I682" s="5" t="str">
        <f>Roteiro!B689</f>
        <v>681</v>
      </c>
      <c r="J682" s="5" t="str">
        <f>Roteiro!F689</f>
        <v/>
      </c>
      <c r="K682" s="7" t="str">
        <f t="shared" si="2"/>
        <v/>
      </c>
      <c r="M682" s="9">
        <v>170.25</v>
      </c>
    </row>
    <row r="683">
      <c r="A683" s="6" t="str">
        <f>'Cenários'!B1690</f>
        <v/>
      </c>
      <c r="B683" s="6" t="str">
        <f>'Cenários'!C1690</f>
        <v/>
      </c>
      <c r="C683" s="7" t="str">
        <f t="shared" si="1"/>
        <v/>
      </c>
      <c r="D683" s="7" t="str">
        <f>IFERROR(VLOOKUP(C:C,Roteiro!$C$9:$C$1016,1,0),"")</f>
        <v/>
      </c>
      <c r="I683" s="5" t="str">
        <f>Roteiro!B690</f>
        <v>682</v>
      </c>
      <c r="J683" s="5" t="str">
        <f>Roteiro!F690</f>
        <v/>
      </c>
      <c r="K683" s="7" t="str">
        <f t="shared" si="2"/>
        <v/>
      </c>
      <c r="M683" s="9">
        <v>170.5</v>
      </c>
    </row>
    <row r="684">
      <c r="A684" s="6" t="str">
        <f>'Cenários'!B1691</f>
        <v/>
      </c>
      <c r="B684" s="6" t="str">
        <f>'Cenários'!C1691</f>
        <v/>
      </c>
      <c r="C684" s="7" t="str">
        <f t="shared" si="1"/>
        <v/>
      </c>
      <c r="D684" s="7" t="str">
        <f>IFERROR(VLOOKUP(C:C,Roteiro!$C$9:$C$1016,1,0),"")</f>
        <v/>
      </c>
      <c r="I684" s="5" t="str">
        <f>Roteiro!B691</f>
        <v>683</v>
      </c>
      <c r="J684" s="5" t="str">
        <f>Roteiro!F691</f>
        <v/>
      </c>
      <c r="K684" s="7" t="str">
        <f t="shared" si="2"/>
        <v/>
      </c>
      <c r="M684" s="9">
        <v>170.75</v>
      </c>
    </row>
    <row r="685">
      <c r="A685" s="6" t="str">
        <f>'Cenários'!B1692</f>
        <v/>
      </c>
      <c r="B685" s="6" t="str">
        <f>'Cenários'!C1692</f>
        <v/>
      </c>
      <c r="C685" s="7" t="str">
        <f t="shared" si="1"/>
        <v/>
      </c>
      <c r="D685" s="7" t="str">
        <f>IFERROR(VLOOKUP(C:C,Roteiro!$C$9:$C$1016,1,0),"")</f>
        <v/>
      </c>
      <c r="I685" s="5" t="str">
        <f>Roteiro!B692</f>
        <v>684</v>
      </c>
      <c r="J685" s="5" t="str">
        <f>Roteiro!F692</f>
        <v/>
      </c>
      <c r="K685" s="7" t="str">
        <f t="shared" si="2"/>
        <v/>
      </c>
      <c r="M685" s="9">
        <v>171.0</v>
      </c>
    </row>
    <row r="686">
      <c r="A686" s="6" t="str">
        <f>'Cenários'!B1693</f>
        <v/>
      </c>
      <c r="B686" s="6" t="str">
        <f>'Cenários'!C1693</f>
        <v/>
      </c>
      <c r="C686" s="7" t="str">
        <f t="shared" si="1"/>
        <v/>
      </c>
      <c r="D686" s="7" t="str">
        <f>IFERROR(VLOOKUP(C:C,Roteiro!$C$9:$C$1016,1,0),"")</f>
        <v/>
      </c>
      <c r="I686" s="5" t="str">
        <f>Roteiro!B693</f>
        <v>685</v>
      </c>
      <c r="J686" s="5" t="str">
        <f>Roteiro!F693</f>
        <v/>
      </c>
      <c r="K686" s="7" t="str">
        <f t="shared" si="2"/>
        <v/>
      </c>
      <c r="M686" s="9">
        <v>171.25</v>
      </c>
    </row>
    <row r="687">
      <c r="A687" s="6" t="str">
        <f>'Cenários'!B1694</f>
        <v/>
      </c>
      <c r="B687" s="6" t="str">
        <f>'Cenários'!C1694</f>
        <v/>
      </c>
      <c r="C687" s="7" t="str">
        <f t="shared" si="1"/>
        <v/>
      </c>
      <c r="D687" s="7" t="str">
        <f>IFERROR(VLOOKUP(C:C,Roteiro!$C$9:$C$1016,1,0),"")</f>
        <v/>
      </c>
      <c r="I687" s="5" t="str">
        <f>Roteiro!B694</f>
        <v>686</v>
      </c>
      <c r="J687" s="5" t="str">
        <f>Roteiro!F694</f>
        <v/>
      </c>
      <c r="K687" s="7" t="str">
        <f t="shared" si="2"/>
        <v/>
      </c>
      <c r="M687" s="9">
        <v>171.5</v>
      </c>
    </row>
    <row r="688">
      <c r="A688" s="6" t="str">
        <f>'Cenários'!B1695</f>
        <v/>
      </c>
      <c r="B688" s="6" t="str">
        <f>'Cenários'!C1695</f>
        <v/>
      </c>
      <c r="C688" s="7" t="str">
        <f t="shared" si="1"/>
        <v/>
      </c>
      <c r="D688" s="7" t="str">
        <f>IFERROR(VLOOKUP(C:C,Roteiro!$C$9:$C$1016,1,0),"")</f>
        <v/>
      </c>
      <c r="I688" s="5" t="str">
        <f>Roteiro!B695</f>
        <v>687</v>
      </c>
      <c r="J688" s="5" t="str">
        <f>Roteiro!F695</f>
        <v/>
      </c>
      <c r="K688" s="7" t="str">
        <f t="shared" si="2"/>
        <v/>
      </c>
      <c r="M688" s="9">
        <v>171.75</v>
      </c>
    </row>
    <row r="689">
      <c r="A689" s="6" t="str">
        <f>'Cenários'!B1696</f>
        <v/>
      </c>
      <c r="B689" s="6" t="str">
        <f>'Cenários'!C1696</f>
        <v/>
      </c>
      <c r="C689" s="7" t="str">
        <f t="shared" si="1"/>
        <v/>
      </c>
      <c r="D689" s="7" t="str">
        <f>IFERROR(VLOOKUP(C:C,Roteiro!$C$9:$C$1016,1,0),"")</f>
        <v/>
      </c>
      <c r="I689" s="5" t="str">
        <f>Roteiro!B696</f>
        <v>688</v>
      </c>
      <c r="J689" s="5" t="str">
        <f>Roteiro!F696</f>
        <v/>
      </c>
      <c r="K689" s="7" t="str">
        <f t="shared" si="2"/>
        <v/>
      </c>
      <c r="M689" s="9">
        <v>172.0</v>
      </c>
    </row>
    <row r="690">
      <c r="A690" s="6" t="str">
        <f>'Cenários'!B1697</f>
        <v/>
      </c>
      <c r="B690" s="6" t="str">
        <f>'Cenários'!C1697</f>
        <v/>
      </c>
      <c r="C690" s="7" t="str">
        <f t="shared" si="1"/>
        <v/>
      </c>
      <c r="D690" s="7" t="str">
        <f>IFERROR(VLOOKUP(C:C,Roteiro!$C$9:$C$1016,1,0),"")</f>
        <v/>
      </c>
      <c r="I690" s="5" t="str">
        <f>Roteiro!B697</f>
        <v>689</v>
      </c>
      <c r="J690" s="5" t="str">
        <f>Roteiro!F697</f>
        <v/>
      </c>
      <c r="K690" s="7" t="str">
        <f t="shared" si="2"/>
        <v/>
      </c>
      <c r="M690" s="9">
        <v>172.25</v>
      </c>
    </row>
    <row r="691">
      <c r="A691" s="6" t="str">
        <f>'Cenários'!B1698</f>
        <v/>
      </c>
      <c r="B691" s="6" t="str">
        <f>'Cenários'!C1698</f>
        <v/>
      </c>
      <c r="C691" s="7" t="str">
        <f t="shared" si="1"/>
        <v/>
      </c>
      <c r="D691" s="7" t="str">
        <f>IFERROR(VLOOKUP(C:C,Roteiro!$C$9:$C$1016,1,0),"")</f>
        <v/>
      </c>
      <c r="I691" s="5" t="str">
        <f>Roteiro!B698</f>
        <v>690</v>
      </c>
      <c r="J691" s="5" t="str">
        <f>Roteiro!F698</f>
        <v/>
      </c>
      <c r="K691" s="7" t="str">
        <f t="shared" si="2"/>
        <v/>
      </c>
      <c r="M691" s="9">
        <v>172.5</v>
      </c>
    </row>
    <row r="692">
      <c r="A692" s="6" t="str">
        <f>'Cenários'!B1699</f>
        <v/>
      </c>
      <c r="B692" s="6" t="str">
        <f>'Cenários'!C1699</f>
        <v/>
      </c>
      <c r="C692" s="7" t="str">
        <f t="shared" si="1"/>
        <v/>
      </c>
      <c r="D692" s="7" t="str">
        <f>IFERROR(VLOOKUP(C:C,Roteiro!$C$9:$C$1016,1,0),"")</f>
        <v/>
      </c>
      <c r="I692" s="5" t="str">
        <f>Roteiro!B699</f>
        <v>691</v>
      </c>
      <c r="J692" s="5" t="str">
        <f>Roteiro!F699</f>
        <v/>
      </c>
      <c r="K692" s="7" t="str">
        <f t="shared" si="2"/>
        <v/>
      </c>
      <c r="M692" s="9">
        <v>172.75</v>
      </c>
    </row>
    <row r="693">
      <c r="A693" s="6" t="str">
        <f>'Cenários'!B1700</f>
        <v/>
      </c>
      <c r="B693" s="6" t="str">
        <f>'Cenários'!C1700</f>
        <v/>
      </c>
      <c r="C693" s="7" t="str">
        <f t="shared" si="1"/>
        <v/>
      </c>
      <c r="D693" s="7" t="str">
        <f>IFERROR(VLOOKUP(C:C,Roteiro!$C$9:$C$1016,1,0),"")</f>
        <v/>
      </c>
      <c r="I693" s="5" t="str">
        <f>Roteiro!B700</f>
        <v>692</v>
      </c>
      <c r="J693" s="5" t="str">
        <f>Roteiro!F700</f>
        <v/>
      </c>
      <c r="K693" s="7" t="str">
        <f t="shared" si="2"/>
        <v/>
      </c>
      <c r="M693" s="9">
        <v>173.0</v>
      </c>
    </row>
    <row r="694">
      <c r="A694" s="6" t="str">
        <f>'Cenários'!B1701</f>
        <v/>
      </c>
      <c r="B694" s="6" t="str">
        <f>'Cenários'!C1701</f>
        <v/>
      </c>
      <c r="C694" s="7" t="str">
        <f t="shared" si="1"/>
        <v/>
      </c>
      <c r="D694" s="7" t="str">
        <f>IFERROR(VLOOKUP(C:C,Roteiro!$C$9:$C$1016,1,0),"")</f>
        <v/>
      </c>
      <c r="I694" s="5" t="str">
        <f>Roteiro!B701</f>
        <v>693</v>
      </c>
      <c r="J694" s="5" t="str">
        <f>Roteiro!F701</f>
        <v/>
      </c>
      <c r="K694" s="7" t="str">
        <f t="shared" si="2"/>
        <v/>
      </c>
      <c r="M694" s="9">
        <v>173.25</v>
      </c>
    </row>
    <row r="695">
      <c r="A695" s="6" t="str">
        <f>'Cenários'!B1702</f>
        <v/>
      </c>
      <c r="B695" s="6" t="str">
        <f>'Cenários'!C1702</f>
        <v/>
      </c>
      <c r="C695" s="7" t="str">
        <f t="shared" si="1"/>
        <v/>
      </c>
      <c r="D695" s="7" t="str">
        <f>IFERROR(VLOOKUP(C:C,Roteiro!$C$9:$C$1016,1,0),"")</f>
        <v/>
      </c>
      <c r="I695" s="5" t="str">
        <f>Roteiro!B702</f>
        <v>694</v>
      </c>
      <c r="J695" s="5" t="str">
        <f>Roteiro!F702</f>
        <v/>
      </c>
      <c r="K695" s="7" t="str">
        <f t="shared" si="2"/>
        <v/>
      </c>
      <c r="M695" s="9">
        <v>173.5</v>
      </c>
    </row>
    <row r="696">
      <c r="A696" s="6" t="str">
        <f>'Cenários'!B1703</f>
        <v/>
      </c>
      <c r="B696" s="6" t="str">
        <f>'Cenários'!C1703</f>
        <v/>
      </c>
      <c r="C696" s="7" t="str">
        <f t="shared" si="1"/>
        <v/>
      </c>
      <c r="D696" s="7" t="str">
        <f>IFERROR(VLOOKUP(C:C,Roteiro!$C$9:$C$1016,1,0),"")</f>
        <v/>
      </c>
      <c r="I696" s="5" t="str">
        <f>Roteiro!B703</f>
        <v>695</v>
      </c>
      <c r="J696" s="5" t="str">
        <f>Roteiro!F703</f>
        <v/>
      </c>
      <c r="K696" s="7" t="str">
        <f t="shared" si="2"/>
        <v/>
      </c>
      <c r="M696" s="9">
        <v>173.75</v>
      </c>
    </row>
    <row r="697">
      <c r="A697" s="6" t="str">
        <f>'Cenários'!B1704</f>
        <v/>
      </c>
      <c r="B697" s="6" t="str">
        <f>'Cenários'!C1704</f>
        <v/>
      </c>
      <c r="C697" s="7" t="str">
        <f t="shared" si="1"/>
        <v/>
      </c>
      <c r="D697" s="7" t="str">
        <f>IFERROR(VLOOKUP(C:C,Roteiro!$C$9:$C$1016,1,0),"")</f>
        <v/>
      </c>
      <c r="I697" s="5" t="str">
        <f>Roteiro!B704</f>
        <v>696</v>
      </c>
      <c r="J697" s="5" t="str">
        <f>Roteiro!F704</f>
        <v/>
      </c>
      <c r="K697" s="7" t="str">
        <f t="shared" si="2"/>
        <v/>
      </c>
      <c r="M697" s="9">
        <v>174.0</v>
      </c>
    </row>
    <row r="698">
      <c r="A698" s="6" t="str">
        <f>'Cenários'!B1705</f>
        <v/>
      </c>
      <c r="B698" s="6" t="str">
        <f>'Cenários'!C1705</f>
        <v/>
      </c>
      <c r="C698" s="7" t="str">
        <f t="shared" si="1"/>
        <v/>
      </c>
      <c r="D698" s="7" t="str">
        <f>IFERROR(VLOOKUP(C:C,Roteiro!$C$9:$C$1016,1,0),"")</f>
        <v/>
      </c>
      <c r="I698" s="5" t="str">
        <f>Roteiro!B705</f>
        <v>697</v>
      </c>
      <c r="J698" s="5" t="str">
        <f>Roteiro!F705</f>
        <v/>
      </c>
      <c r="K698" s="7" t="str">
        <f t="shared" si="2"/>
        <v/>
      </c>
      <c r="M698" s="9">
        <v>174.25</v>
      </c>
    </row>
    <row r="699">
      <c r="A699" s="6" t="str">
        <f>'Cenários'!B1706</f>
        <v/>
      </c>
      <c r="B699" s="6" t="str">
        <f>'Cenários'!C1706</f>
        <v/>
      </c>
      <c r="C699" s="7" t="str">
        <f t="shared" si="1"/>
        <v/>
      </c>
      <c r="D699" s="7" t="str">
        <f>IFERROR(VLOOKUP(C:C,Roteiro!$C$9:$C$1016,1,0),"")</f>
        <v/>
      </c>
      <c r="I699" s="5" t="str">
        <f>Roteiro!B706</f>
        <v>698</v>
      </c>
      <c r="J699" s="5" t="str">
        <f>Roteiro!F706</f>
        <v/>
      </c>
      <c r="K699" s="7" t="str">
        <f t="shared" si="2"/>
        <v/>
      </c>
      <c r="M699" s="9">
        <v>174.5</v>
      </c>
    </row>
    <row r="700">
      <c r="A700" s="6" t="str">
        <f>'Cenários'!B1707</f>
        <v/>
      </c>
      <c r="B700" s="6" t="str">
        <f>'Cenários'!C1707</f>
        <v/>
      </c>
      <c r="C700" s="7" t="str">
        <f t="shared" si="1"/>
        <v/>
      </c>
      <c r="D700" s="7" t="str">
        <f>IFERROR(VLOOKUP(C:C,Roteiro!$C$9:$C$1016,1,0),"")</f>
        <v/>
      </c>
      <c r="I700" s="5" t="str">
        <f>Roteiro!B707</f>
        <v>699</v>
      </c>
      <c r="J700" s="5" t="str">
        <f>Roteiro!F707</f>
        <v/>
      </c>
      <c r="K700" s="7" t="str">
        <f t="shared" si="2"/>
        <v/>
      </c>
      <c r="M700" s="9">
        <v>174.75</v>
      </c>
    </row>
    <row r="701">
      <c r="A701" s="6" t="str">
        <f>'Cenários'!B1708</f>
        <v/>
      </c>
      <c r="B701" s="6" t="str">
        <f>'Cenários'!C1708</f>
        <v/>
      </c>
      <c r="C701" s="7" t="str">
        <f t="shared" si="1"/>
        <v/>
      </c>
      <c r="D701" s="7" t="str">
        <f>IFERROR(VLOOKUP(C:C,Roteiro!$C$9:$C$1016,1,0),"")</f>
        <v/>
      </c>
      <c r="I701" s="5" t="str">
        <f>Roteiro!B708</f>
        <v>700</v>
      </c>
      <c r="J701" s="5" t="str">
        <f>Roteiro!F708</f>
        <v/>
      </c>
      <c r="K701" s="7" t="str">
        <f t="shared" si="2"/>
        <v/>
      </c>
      <c r="M701" s="9">
        <v>175.0</v>
      </c>
    </row>
    <row r="702">
      <c r="A702" s="6" t="str">
        <f>'Cenários'!B1709</f>
        <v/>
      </c>
      <c r="B702" s="6" t="str">
        <f>'Cenários'!C1709</f>
        <v/>
      </c>
      <c r="C702" s="7" t="str">
        <f t="shared" si="1"/>
        <v/>
      </c>
      <c r="D702" s="7" t="str">
        <f>IFERROR(VLOOKUP(C:C,Roteiro!$C$9:$C$1016,1,0),"")</f>
        <v/>
      </c>
      <c r="I702" s="5" t="str">
        <f>Roteiro!B709</f>
        <v>701</v>
      </c>
      <c r="J702" s="5" t="str">
        <f>Roteiro!F709</f>
        <v/>
      </c>
      <c r="K702" s="7" t="str">
        <f t="shared" si="2"/>
        <v/>
      </c>
      <c r="M702" s="9">
        <v>175.25</v>
      </c>
    </row>
    <row r="703">
      <c r="A703" s="6" t="str">
        <f>'Cenários'!B1710</f>
        <v/>
      </c>
      <c r="B703" s="6" t="str">
        <f>'Cenários'!C1710</f>
        <v/>
      </c>
      <c r="C703" s="7" t="str">
        <f t="shared" si="1"/>
        <v/>
      </c>
      <c r="D703" s="7" t="str">
        <f>IFERROR(VLOOKUP(C:C,Roteiro!$C$9:$C$1016,1,0),"")</f>
        <v/>
      </c>
      <c r="I703" s="5" t="str">
        <f>Roteiro!B710</f>
        <v>702</v>
      </c>
      <c r="J703" s="5" t="str">
        <f>Roteiro!F710</f>
        <v/>
      </c>
      <c r="K703" s="7" t="str">
        <f t="shared" si="2"/>
        <v/>
      </c>
      <c r="M703" s="9">
        <v>175.5</v>
      </c>
    </row>
    <row r="704">
      <c r="A704" s="6" t="str">
        <f>'Cenários'!B1711</f>
        <v/>
      </c>
      <c r="B704" s="6" t="str">
        <f>'Cenários'!C1711</f>
        <v/>
      </c>
      <c r="C704" s="7" t="str">
        <f t="shared" si="1"/>
        <v/>
      </c>
      <c r="D704" s="7" t="str">
        <f>IFERROR(VLOOKUP(C:C,Roteiro!$C$9:$C$1016,1,0),"")</f>
        <v/>
      </c>
      <c r="I704" s="5" t="str">
        <f>Roteiro!B711</f>
        <v>703</v>
      </c>
      <c r="J704" s="5" t="str">
        <f>Roteiro!F711</f>
        <v/>
      </c>
      <c r="K704" s="7" t="str">
        <f t="shared" si="2"/>
        <v/>
      </c>
      <c r="M704" s="9">
        <v>175.75</v>
      </c>
    </row>
    <row r="705">
      <c r="A705" s="6" t="str">
        <f>'Cenários'!B1712</f>
        <v/>
      </c>
      <c r="B705" s="6" t="str">
        <f>'Cenários'!C1712</f>
        <v/>
      </c>
      <c r="C705" s="7" t="str">
        <f t="shared" si="1"/>
        <v/>
      </c>
      <c r="D705" s="7" t="str">
        <f>IFERROR(VLOOKUP(C:C,Roteiro!$C$9:$C$1016,1,0),"")</f>
        <v/>
      </c>
      <c r="I705" s="5" t="str">
        <f>Roteiro!B712</f>
        <v>704</v>
      </c>
      <c r="J705" s="5" t="str">
        <f>Roteiro!F712</f>
        <v/>
      </c>
      <c r="K705" s="7" t="str">
        <f t="shared" si="2"/>
        <v/>
      </c>
      <c r="M705" s="9">
        <v>176.0</v>
      </c>
    </row>
    <row r="706">
      <c r="A706" s="6" t="str">
        <f>'Cenários'!B1713</f>
        <v/>
      </c>
      <c r="B706" s="6" t="str">
        <f>'Cenários'!C1713</f>
        <v/>
      </c>
      <c r="C706" s="7" t="str">
        <f t="shared" si="1"/>
        <v/>
      </c>
      <c r="D706" s="7" t="str">
        <f>IFERROR(VLOOKUP(C:C,Roteiro!$C$9:$C$1016,1,0),"")</f>
        <v/>
      </c>
      <c r="I706" s="5" t="str">
        <f>Roteiro!B713</f>
        <v>705</v>
      </c>
      <c r="J706" s="5" t="str">
        <f>Roteiro!F713</f>
        <v/>
      </c>
      <c r="K706" s="7" t="str">
        <f t="shared" si="2"/>
        <v/>
      </c>
      <c r="M706" s="9">
        <v>176.25</v>
      </c>
    </row>
    <row r="707">
      <c r="A707" s="6" t="str">
        <f>'Cenários'!B1714</f>
        <v/>
      </c>
      <c r="B707" s="6" t="str">
        <f>'Cenários'!C1714</f>
        <v/>
      </c>
      <c r="C707" s="7" t="str">
        <f t="shared" si="1"/>
        <v/>
      </c>
      <c r="D707" s="7" t="str">
        <f>IFERROR(VLOOKUP(C:C,Roteiro!$C$9:$C$1016,1,0),"")</f>
        <v/>
      </c>
      <c r="I707" s="5" t="str">
        <f>Roteiro!B714</f>
        <v>706</v>
      </c>
      <c r="J707" s="5" t="str">
        <f>Roteiro!F714</f>
        <v/>
      </c>
      <c r="K707" s="7" t="str">
        <f t="shared" si="2"/>
        <v/>
      </c>
      <c r="M707" s="9">
        <v>176.5</v>
      </c>
    </row>
    <row r="708">
      <c r="A708" s="6" t="str">
        <f>'Cenários'!B1715</f>
        <v/>
      </c>
      <c r="B708" s="6" t="str">
        <f>'Cenários'!C1715</f>
        <v/>
      </c>
      <c r="C708" s="7" t="str">
        <f t="shared" si="1"/>
        <v/>
      </c>
      <c r="D708" s="7" t="str">
        <f>IFERROR(VLOOKUP(C:C,Roteiro!$C$9:$C$1016,1,0),"")</f>
        <v/>
      </c>
      <c r="I708" s="5" t="str">
        <f>Roteiro!B715</f>
        <v>707</v>
      </c>
      <c r="J708" s="5" t="str">
        <f>Roteiro!F715</f>
        <v/>
      </c>
      <c r="K708" s="7" t="str">
        <f t="shared" si="2"/>
        <v/>
      </c>
      <c r="M708" s="9">
        <v>176.75</v>
      </c>
    </row>
    <row r="709">
      <c r="A709" s="6" t="str">
        <f>'Cenários'!B1716</f>
        <v/>
      </c>
      <c r="B709" s="6" t="str">
        <f>'Cenários'!C1716</f>
        <v/>
      </c>
      <c r="C709" s="7" t="str">
        <f t="shared" si="1"/>
        <v/>
      </c>
      <c r="D709" s="7" t="str">
        <f>IFERROR(VLOOKUP(C:C,Roteiro!$C$9:$C$1016,1,0),"")</f>
        <v/>
      </c>
      <c r="I709" s="5" t="str">
        <f>Roteiro!B716</f>
        <v>708</v>
      </c>
      <c r="J709" s="5" t="str">
        <f>Roteiro!F716</f>
        <v/>
      </c>
      <c r="K709" s="7" t="str">
        <f t="shared" si="2"/>
        <v/>
      </c>
      <c r="M709" s="9">
        <v>177.0</v>
      </c>
    </row>
    <row r="710">
      <c r="A710" s="6" t="str">
        <f>'Cenários'!B1717</f>
        <v/>
      </c>
      <c r="B710" s="6" t="str">
        <f>'Cenários'!C1717</f>
        <v/>
      </c>
      <c r="C710" s="7" t="str">
        <f t="shared" si="1"/>
        <v/>
      </c>
      <c r="D710" s="7" t="str">
        <f>IFERROR(VLOOKUP(C:C,Roteiro!$C$9:$C$1016,1,0),"")</f>
        <v/>
      </c>
      <c r="I710" s="5" t="str">
        <f>Roteiro!B717</f>
        <v>709</v>
      </c>
      <c r="J710" s="5" t="str">
        <f>Roteiro!F717</f>
        <v/>
      </c>
      <c r="K710" s="7" t="str">
        <f t="shared" si="2"/>
        <v/>
      </c>
      <c r="M710" s="9">
        <v>177.25</v>
      </c>
    </row>
    <row r="711">
      <c r="A711" s="6" t="str">
        <f>'Cenários'!B1718</f>
        <v/>
      </c>
      <c r="B711" s="6" t="str">
        <f>'Cenários'!C1718</f>
        <v/>
      </c>
      <c r="C711" s="7" t="str">
        <f t="shared" si="1"/>
        <v/>
      </c>
      <c r="D711" s="7" t="str">
        <f>IFERROR(VLOOKUP(C:C,Roteiro!$C$9:$C$1016,1,0),"")</f>
        <v/>
      </c>
      <c r="I711" s="5" t="str">
        <f>Roteiro!B718</f>
        <v>710</v>
      </c>
      <c r="J711" s="5" t="str">
        <f>Roteiro!F718</f>
        <v/>
      </c>
      <c r="K711" s="7" t="str">
        <f t="shared" si="2"/>
        <v/>
      </c>
      <c r="M711" s="9">
        <v>177.5</v>
      </c>
    </row>
    <row r="712">
      <c r="A712" s="6" t="str">
        <f>'Cenários'!B1719</f>
        <v/>
      </c>
      <c r="B712" s="6" t="str">
        <f>'Cenários'!C1719</f>
        <v/>
      </c>
      <c r="C712" s="7" t="str">
        <f t="shared" si="1"/>
        <v/>
      </c>
      <c r="D712" s="7" t="str">
        <f>IFERROR(VLOOKUP(C:C,Roteiro!$C$9:$C$1016,1,0),"")</f>
        <v/>
      </c>
      <c r="I712" s="5" t="str">
        <f>Roteiro!B719</f>
        <v>711</v>
      </c>
      <c r="J712" s="5" t="str">
        <f>Roteiro!F719</f>
        <v/>
      </c>
      <c r="K712" s="7" t="str">
        <f t="shared" si="2"/>
        <v/>
      </c>
      <c r="M712" s="9">
        <v>177.75</v>
      </c>
    </row>
    <row r="713">
      <c r="A713" s="6" t="str">
        <f>'Cenários'!B1720</f>
        <v/>
      </c>
      <c r="B713" s="6" t="str">
        <f>'Cenários'!C1720</f>
        <v/>
      </c>
      <c r="C713" s="7" t="str">
        <f t="shared" si="1"/>
        <v/>
      </c>
      <c r="D713" s="7" t="str">
        <f>IFERROR(VLOOKUP(C:C,Roteiro!$C$9:$C$1016,1,0),"")</f>
        <v/>
      </c>
      <c r="I713" s="5" t="str">
        <f>Roteiro!B720</f>
        <v>712</v>
      </c>
      <c r="J713" s="5" t="str">
        <f>Roteiro!F720</f>
        <v/>
      </c>
      <c r="K713" s="7" t="str">
        <f t="shared" si="2"/>
        <v/>
      </c>
      <c r="M713" s="9">
        <v>178.0</v>
      </c>
    </row>
    <row r="714">
      <c r="A714" s="6" t="str">
        <f>'Cenários'!B1721</f>
        <v/>
      </c>
      <c r="B714" s="6" t="str">
        <f>'Cenários'!C1721</f>
        <v/>
      </c>
      <c r="C714" s="7" t="str">
        <f t="shared" si="1"/>
        <v/>
      </c>
      <c r="D714" s="7" t="str">
        <f>IFERROR(VLOOKUP(C:C,Roteiro!$C$9:$C$1016,1,0),"")</f>
        <v/>
      </c>
      <c r="I714" s="5" t="str">
        <f>Roteiro!B721</f>
        <v>713</v>
      </c>
      <c r="J714" s="5" t="str">
        <f>Roteiro!F721</f>
        <v/>
      </c>
      <c r="K714" s="7" t="str">
        <f t="shared" si="2"/>
        <v/>
      </c>
      <c r="M714" s="9">
        <v>178.25</v>
      </c>
    </row>
    <row r="715">
      <c r="A715" s="6" t="str">
        <f>'Cenários'!B1722</f>
        <v/>
      </c>
      <c r="B715" s="6" t="str">
        <f>'Cenários'!C1722</f>
        <v/>
      </c>
      <c r="C715" s="7" t="str">
        <f t="shared" si="1"/>
        <v/>
      </c>
      <c r="D715" s="7" t="str">
        <f>IFERROR(VLOOKUP(C:C,Roteiro!$C$9:$C$1016,1,0),"")</f>
        <v/>
      </c>
      <c r="I715" s="5" t="str">
        <f>Roteiro!B722</f>
        <v>714</v>
      </c>
      <c r="J715" s="5" t="str">
        <f>Roteiro!F722</f>
        <v/>
      </c>
      <c r="K715" s="7" t="str">
        <f t="shared" si="2"/>
        <v/>
      </c>
      <c r="M715" s="9">
        <v>178.5</v>
      </c>
    </row>
    <row r="716">
      <c r="A716" s="6" t="str">
        <f>'Cenários'!B1723</f>
        <v/>
      </c>
      <c r="B716" s="6" t="str">
        <f>'Cenários'!C1723</f>
        <v/>
      </c>
      <c r="C716" s="7" t="str">
        <f t="shared" si="1"/>
        <v/>
      </c>
      <c r="D716" s="7" t="str">
        <f>IFERROR(VLOOKUP(C:C,Roteiro!$C$9:$C$1016,1,0),"")</f>
        <v/>
      </c>
      <c r="I716" s="5" t="str">
        <f>Roteiro!B723</f>
        <v>715</v>
      </c>
      <c r="J716" s="5" t="str">
        <f>Roteiro!F723</f>
        <v/>
      </c>
      <c r="K716" s="7" t="str">
        <f t="shared" si="2"/>
        <v/>
      </c>
      <c r="M716" s="9">
        <v>178.75</v>
      </c>
    </row>
    <row r="717">
      <c r="A717" s="6" t="str">
        <f>'Cenários'!B1724</f>
        <v/>
      </c>
      <c r="B717" s="6" t="str">
        <f>'Cenários'!C1724</f>
        <v/>
      </c>
      <c r="C717" s="7" t="str">
        <f t="shared" si="1"/>
        <v/>
      </c>
      <c r="D717" s="7" t="str">
        <f>IFERROR(VLOOKUP(C:C,Roteiro!$C$9:$C$1016,1,0),"")</f>
        <v/>
      </c>
      <c r="I717" s="5" t="str">
        <f>Roteiro!B724</f>
        <v>716</v>
      </c>
      <c r="J717" s="5" t="str">
        <f>Roteiro!F724</f>
        <v/>
      </c>
      <c r="K717" s="7" t="str">
        <f t="shared" si="2"/>
        <v/>
      </c>
      <c r="M717" s="9">
        <v>179.0</v>
      </c>
    </row>
    <row r="718">
      <c r="A718" s="6" t="str">
        <f>'Cenários'!B1725</f>
        <v/>
      </c>
      <c r="B718" s="6" t="str">
        <f>'Cenários'!C1725</f>
        <v/>
      </c>
      <c r="C718" s="7" t="str">
        <f t="shared" si="1"/>
        <v/>
      </c>
      <c r="D718" s="7" t="str">
        <f>IFERROR(VLOOKUP(C:C,Roteiro!$C$9:$C$1016,1,0),"")</f>
        <v/>
      </c>
      <c r="I718" s="5" t="str">
        <f>Roteiro!B725</f>
        <v>717</v>
      </c>
      <c r="J718" s="5" t="str">
        <f>Roteiro!F725</f>
        <v/>
      </c>
      <c r="K718" s="7" t="str">
        <f t="shared" si="2"/>
        <v/>
      </c>
      <c r="M718" s="9">
        <v>179.25</v>
      </c>
    </row>
    <row r="719">
      <c r="A719" s="6" t="str">
        <f>'Cenários'!B1726</f>
        <v/>
      </c>
      <c r="B719" s="6" t="str">
        <f>'Cenários'!C1726</f>
        <v/>
      </c>
      <c r="C719" s="7" t="str">
        <f t="shared" si="1"/>
        <v/>
      </c>
      <c r="D719" s="7" t="str">
        <f>IFERROR(VLOOKUP(C:C,Roteiro!$C$9:$C$1016,1,0),"")</f>
        <v/>
      </c>
      <c r="I719" s="5" t="str">
        <f>Roteiro!B726</f>
        <v>718</v>
      </c>
      <c r="J719" s="5" t="str">
        <f>Roteiro!F726</f>
        <v/>
      </c>
      <c r="K719" s="7" t="str">
        <f t="shared" si="2"/>
        <v/>
      </c>
      <c r="M719" s="9">
        <v>179.5</v>
      </c>
    </row>
    <row r="720">
      <c r="A720" s="6" t="str">
        <f>'Cenários'!B1727</f>
        <v/>
      </c>
      <c r="B720" s="6" t="str">
        <f>'Cenários'!C1727</f>
        <v/>
      </c>
      <c r="C720" s="7" t="str">
        <f t="shared" si="1"/>
        <v/>
      </c>
      <c r="D720" s="7" t="str">
        <f>IFERROR(VLOOKUP(C:C,Roteiro!$C$9:$C$1016,1,0),"")</f>
        <v/>
      </c>
      <c r="I720" s="5" t="str">
        <f>Roteiro!B727</f>
        <v>719</v>
      </c>
      <c r="J720" s="5" t="str">
        <f>Roteiro!F727</f>
        <v/>
      </c>
      <c r="K720" s="7" t="str">
        <f t="shared" si="2"/>
        <v/>
      </c>
      <c r="M720" s="9">
        <v>179.75</v>
      </c>
    </row>
    <row r="721">
      <c r="A721" s="6" t="str">
        <f>'Cenários'!B1728</f>
        <v/>
      </c>
      <c r="B721" s="6" t="str">
        <f>'Cenários'!C1728</f>
        <v/>
      </c>
      <c r="C721" s="7" t="str">
        <f t="shared" si="1"/>
        <v/>
      </c>
      <c r="D721" s="7" t="str">
        <f>IFERROR(VLOOKUP(C:C,Roteiro!$C$9:$C$1016,1,0),"")</f>
        <v/>
      </c>
      <c r="I721" s="5" t="str">
        <f>Roteiro!B728</f>
        <v>720</v>
      </c>
      <c r="J721" s="5" t="str">
        <f>Roteiro!F728</f>
        <v/>
      </c>
      <c r="K721" s="7" t="str">
        <f t="shared" si="2"/>
        <v/>
      </c>
      <c r="M721" s="9">
        <v>180.0</v>
      </c>
    </row>
    <row r="722">
      <c r="A722" s="6" t="str">
        <f>'Cenários'!B1729</f>
        <v/>
      </c>
      <c r="B722" s="6" t="str">
        <f>'Cenários'!C1729</f>
        <v/>
      </c>
      <c r="C722" s="7" t="str">
        <f t="shared" si="1"/>
        <v/>
      </c>
      <c r="D722" s="7" t="str">
        <f>IFERROR(VLOOKUP(C:C,Roteiro!$C$9:$C$1016,1,0),"")</f>
        <v/>
      </c>
      <c r="I722" s="5" t="str">
        <f>Roteiro!B729</f>
        <v>721</v>
      </c>
      <c r="J722" s="5" t="str">
        <f>Roteiro!F729</f>
        <v/>
      </c>
      <c r="K722" s="7" t="str">
        <f t="shared" si="2"/>
        <v/>
      </c>
      <c r="M722" s="9">
        <v>180.25</v>
      </c>
    </row>
    <row r="723">
      <c r="A723" s="6" t="str">
        <f>'Cenários'!B1730</f>
        <v/>
      </c>
      <c r="B723" s="6" t="str">
        <f>'Cenários'!C1730</f>
        <v/>
      </c>
      <c r="C723" s="7" t="str">
        <f t="shared" si="1"/>
        <v/>
      </c>
      <c r="D723" s="7" t="str">
        <f>IFERROR(VLOOKUP(C:C,Roteiro!$C$9:$C$1016,1,0),"")</f>
        <v/>
      </c>
      <c r="I723" s="5" t="str">
        <f>Roteiro!B730</f>
        <v>722</v>
      </c>
      <c r="J723" s="5" t="str">
        <f>Roteiro!F730</f>
        <v/>
      </c>
      <c r="K723" s="7" t="str">
        <f t="shared" si="2"/>
        <v/>
      </c>
      <c r="M723" s="9">
        <v>180.5</v>
      </c>
    </row>
    <row r="724">
      <c r="A724" s="6" t="str">
        <f>'Cenários'!B1731</f>
        <v/>
      </c>
      <c r="B724" s="6" t="str">
        <f>'Cenários'!C1731</f>
        <v/>
      </c>
      <c r="C724" s="7" t="str">
        <f t="shared" si="1"/>
        <v/>
      </c>
      <c r="D724" s="7" t="str">
        <f>IFERROR(VLOOKUP(C:C,Roteiro!$C$9:$C$1016,1,0),"")</f>
        <v/>
      </c>
      <c r="I724" s="5" t="str">
        <f>Roteiro!B731</f>
        <v>723</v>
      </c>
      <c r="J724" s="5" t="str">
        <f>Roteiro!F731</f>
        <v/>
      </c>
      <c r="K724" s="7" t="str">
        <f t="shared" si="2"/>
        <v/>
      </c>
      <c r="M724" s="9">
        <v>180.75</v>
      </c>
    </row>
    <row r="725">
      <c r="A725" s="6" t="str">
        <f>'Cenários'!B1732</f>
        <v/>
      </c>
      <c r="B725" s="6" t="str">
        <f>'Cenários'!C1732</f>
        <v/>
      </c>
      <c r="C725" s="7" t="str">
        <f t="shared" si="1"/>
        <v/>
      </c>
      <c r="D725" s="7" t="str">
        <f>IFERROR(VLOOKUP(C:C,Roteiro!$C$9:$C$1016,1,0),"")</f>
        <v/>
      </c>
      <c r="I725" s="5" t="str">
        <f>Roteiro!B732</f>
        <v>724</v>
      </c>
      <c r="J725" s="5" t="str">
        <f>Roteiro!F732</f>
        <v/>
      </c>
      <c r="K725" s="7" t="str">
        <f t="shared" si="2"/>
        <v/>
      </c>
      <c r="M725" s="9">
        <v>181.0</v>
      </c>
    </row>
    <row r="726">
      <c r="A726" s="6" t="str">
        <f>'Cenários'!B1733</f>
        <v/>
      </c>
      <c r="B726" s="6" t="str">
        <f>'Cenários'!C1733</f>
        <v/>
      </c>
      <c r="C726" s="7" t="str">
        <f t="shared" si="1"/>
        <v/>
      </c>
      <c r="D726" s="7" t="str">
        <f>IFERROR(VLOOKUP(C:C,Roteiro!$C$9:$C$1016,1,0),"")</f>
        <v/>
      </c>
      <c r="I726" s="5" t="str">
        <f>Roteiro!B733</f>
        <v>725</v>
      </c>
      <c r="J726" s="5" t="str">
        <f>Roteiro!F733</f>
        <v/>
      </c>
      <c r="K726" s="7" t="str">
        <f t="shared" si="2"/>
        <v/>
      </c>
      <c r="M726" s="9">
        <v>181.25</v>
      </c>
    </row>
    <row r="727">
      <c r="A727" s="6" t="str">
        <f>'Cenários'!B1734</f>
        <v/>
      </c>
      <c r="B727" s="6" t="str">
        <f>'Cenários'!C1734</f>
        <v/>
      </c>
      <c r="C727" s="7" t="str">
        <f t="shared" si="1"/>
        <v/>
      </c>
      <c r="D727" s="7" t="str">
        <f>IFERROR(VLOOKUP(C:C,Roteiro!$C$9:$C$1016,1,0),"")</f>
        <v/>
      </c>
      <c r="I727" s="5" t="str">
        <f>Roteiro!B734</f>
        <v>726</v>
      </c>
      <c r="J727" s="5" t="str">
        <f>Roteiro!F734</f>
        <v/>
      </c>
      <c r="K727" s="7" t="str">
        <f t="shared" si="2"/>
        <v/>
      </c>
      <c r="M727" s="9">
        <v>181.5</v>
      </c>
    </row>
    <row r="728">
      <c r="A728" s="6" t="str">
        <f>'Cenários'!B1735</f>
        <v/>
      </c>
      <c r="B728" s="6" t="str">
        <f>'Cenários'!C1735</f>
        <v/>
      </c>
      <c r="C728" s="7" t="str">
        <f t="shared" si="1"/>
        <v/>
      </c>
      <c r="D728" s="7" t="str">
        <f>IFERROR(VLOOKUP(C:C,Roteiro!$C$9:$C$1016,1,0),"")</f>
        <v/>
      </c>
      <c r="I728" s="5" t="str">
        <f>Roteiro!B735</f>
        <v>727</v>
      </c>
      <c r="J728" s="5" t="str">
        <f>Roteiro!F735</f>
        <v/>
      </c>
      <c r="K728" s="7" t="str">
        <f t="shared" si="2"/>
        <v/>
      </c>
      <c r="M728" s="9">
        <v>181.75</v>
      </c>
    </row>
    <row r="729">
      <c r="A729" s="6" t="str">
        <f>'Cenários'!B1736</f>
        <v/>
      </c>
      <c r="B729" s="6" t="str">
        <f>'Cenários'!C1736</f>
        <v/>
      </c>
      <c r="C729" s="7" t="str">
        <f t="shared" si="1"/>
        <v/>
      </c>
      <c r="D729" s="7" t="str">
        <f>IFERROR(VLOOKUP(C:C,Roteiro!$C$9:$C$1016,1,0),"")</f>
        <v/>
      </c>
      <c r="I729" s="5" t="str">
        <f>Roteiro!B736</f>
        <v>728</v>
      </c>
      <c r="J729" s="5" t="str">
        <f>Roteiro!F736</f>
        <v/>
      </c>
      <c r="K729" s="7" t="str">
        <f t="shared" si="2"/>
        <v/>
      </c>
      <c r="M729" s="9">
        <v>182.0</v>
      </c>
    </row>
    <row r="730">
      <c r="A730" s="6" t="str">
        <f>'Cenários'!B1737</f>
        <v/>
      </c>
      <c r="B730" s="6" t="str">
        <f>'Cenários'!C1737</f>
        <v/>
      </c>
      <c r="C730" s="7" t="str">
        <f t="shared" si="1"/>
        <v/>
      </c>
      <c r="D730" s="7" t="str">
        <f>IFERROR(VLOOKUP(C:C,Roteiro!$C$9:$C$1016,1,0),"")</f>
        <v/>
      </c>
      <c r="I730" s="5" t="str">
        <f>Roteiro!B737</f>
        <v>729</v>
      </c>
      <c r="J730" s="5" t="str">
        <f>Roteiro!F737</f>
        <v/>
      </c>
      <c r="K730" s="7" t="str">
        <f t="shared" si="2"/>
        <v/>
      </c>
      <c r="M730" s="9">
        <v>182.25</v>
      </c>
    </row>
    <row r="731">
      <c r="A731" s="6" t="str">
        <f>'Cenários'!B1738</f>
        <v/>
      </c>
      <c r="B731" s="6" t="str">
        <f>'Cenários'!C1738</f>
        <v/>
      </c>
      <c r="C731" s="7" t="str">
        <f t="shared" si="1"/>
        <v/>
      </c>
      <c r="D731" s="7" t="str">
        <f>IFERROR(VLOOKUP(C:C,Roteiro!$C$9:$C$1016,1,0),"")</f>
        <v/>
      </c>
      <c r="I731" s="5" t="str">
        <f>Roteiro!B738</f>
        <v>730</v>
      </c>
      <c r="J731" s="5" t="str">
        <f>Roteiro!F738</f>
        <v/>
      </c>
      <c r="K731" s="7" t="str">
        <f t="shared" si="2"/>
        <v/>
      </c>
      <c r="M731" s="9">
        <v>182.5</v>
      </c>
    </row>
    <row r="732">
      <c r="A732" s="6" t="str">
        <f>'Cenários'!B1739</f>
        <v/>
      </c>
      <c r="B732" s="6" t="str">
        <f>'Cenários'!C1739</f>
        <v/>
      </c>
      <c r="C732" s="7" t="str">
        <f t="shared" si="1"/>
        <v/>
      </c>
      <c r="D732" s="7" t="str">
        <f>IFERROR(VLOOKUP(C:C,Roteiro!$C$9:$C$1016,1,0),"")</f>
        <v/>
      </c>
      <c r="I732" s="5" t="str">
        <f>Roteiro!B739</f>
        <v>731</v>
      </c>
      <c r="J732" s="5" t="str">
        <f>Roteiro!F739</f>
        <v/>
      </c>
      <c r="K732" s="7" t="str">
        <f t="shared" si="2"/>
        <v/>
      </c>
      <c r="M732" s="9">
        <v>182.75</v>
      </c>
    </row>
    <row r="733">
      <c r="A733" s="6" t="str">
        <f>'Cenários'!B1740</f>
        <v/>
      </c>
      <c r="B733" s="6" t="str">
        <f>'Cenários'!C1740</f>
        <v/>
      </c>
      <c r="C733" s="7" t="str">
        <f t="shared" si="1"/>
        <v/>
      </c>
      <c r="D733" s="7" t="str">
        <f>IFERROR(VLOOKUP(C:C,Roteiro!$C$9:$C$1016,1,0),"")</f>
        <v/>
      </c>
      <c r="I733" s="5" t="str">
        <f>Roteiro!B740</f>
        <v>732</v>
      </c>
      <c r="J733" s="5" t="str">
        <f>Roteiro!F740</f>
        <v/>
      </c>
      <c r="K733" s="7" t="str">
        <f t="shared" si="2"/>
        <v/>
      </c>
      <c r="M733" s="9">
        <v>183.0</v>
      </c>
    </row>
    <row r="734">
      <c r="A734" s="6" t="str">
        <f>'Cenários'!B1741</f>
        <v/>
      </c>
      <c r="B734" s="6" t="str">
        <f>'Cenários'!C1741</f>
        <v/>
      </c>
      <c r="C734" s="7" t="str">
        <f t="shared" si="1"/>
        <v/>
      </c>
      <c r="D734" s="7" t="str">
        <f>IFERROR(VLOOKUP(C:C,Roteiro!$C$9:$C$1016,1,0),"")</f>
        <v/>
      </c>
      <c r="I734" s="5" t="str">
        <f>Roteiro!B741</f>
        <v>733</v>
      </c>
      <c r="J734" s="5" t="str">
        <f>Roteiro!F741</f>
        <v/>
      </c>
      <c r="K734" s="7" t="str">
        <f t="shared" si="2"/>
        <v/>
      </c>
      <c r="M734" s="9">
        <v>183.25</v>
      </c>
    </row>
    <row r="735">
      <c r="A735" s="6" t="str">
        <f>'Cenários'!B1742</f>
        <v/>
      </c>
      <c r="B735" s="6" t="str">
        <f>'Cenários'!C1742</f>
        <v/>
      </c>
      <c r="C735" s="7" t="str">
        <f t="shared" si="1"/>
        <v/>
      </c>
      <c r="D735" s="7" t="str">
        <f>IFERROR(VLOOKUP(C:C,Roteiro!$C$9:$C$1016,1,0),"")</f>
        <v/>
      </c>
      <c r="I735" s="5" t="str">
        <f>Roteiro!B742</f>
        <v>734</v>
      </c>
      <c r="J735" s="5" t="str">
        <f>Roteiro!F742</f>
        <v/>
      </c>
      <c r="K735" s="7" t="str">
        <f t="shared" si="2"/>
        <v/>
      </c>
      <c r="M735" s="9">
        <v>183.5</v>
      </c>
    </row>
    <row r="736">
      <c r="A736" s="6" t="str">
        <f>'Cenários'!B1743</f>
        <v/>
      </c>
      <c r="B736" s="6" t="str">
        <f>'Cenários'!C1743</f>
        <v/>
      </c>
      <c r="C736" s="7" t="str">
        <f t="shared" si="1"/>
        <v/>
      </c>
      <c r="D736" s="7" t="str">
        <f>IFERROR(VLOOKUP(C:C,Roteiro!$C$9:$C$1016,1,0),"")</f>
        <v/>
      </c>
      <c r="I736" s="5" t="str">
        <f>Roteiro!B743</f>
        <v>735</v>
      </c>
      <c r="J736" s="5" t="str">
        <f>Roteiro!F743</f>
        <v/>
      </c>
      <c r="K736" s="7" t="str">
        <f t="shared" si="2"/>
        <v/>
      </c>
      <c r="M736" s="9">
        <v>183.75</v>
      </c>
    </row>
    <row r="737">
      <c r="A737" s="6" t="str">
        <f>'Cenários'!B1744</f>
        <v/>
      </c>
      <c r="B737" s="6" t="str">
        <f>'Cenários'!C1744</f>
        <v/>
      </c>
      <c r="C737" s="7" t="str">
        <f t="shared" si="1"/>
        <v/>
      </c>
      <c r="D737" s="7" t="str">
        <f>IFERROR(VLOOKUP(C:C,Roteiro!$C$9:$C$1016,1,0),"")</f>
        <v/>
      </c>
      <c r="I737" s="5" t="str">
        <f>Roteiro!B744</f>
        <v>736</v>
      </c>
      <c r="J737" s="5" t="str">
        <f>Roteiro!F744</f>
        <v/>
      </c>
      <c r="K737" s="7" t="str">
        <f t="shared" si="2"/>
        <v/>
      </c>
      <c r="M737" s="9">
        <v>184.0</v>
      </c>
    </row>
    <row r="738">
      <c r="A738" s="6" t="str">
        <f>'Cenários'!B1745</f>
        <v/>
      </c>
      <c r="B738" s="6" t="str">
        <f>'Cenários'!C1745</f>
        <v/>
      </c>
      <c r="C738" s="7" t="str">
        <f t="shared" si="1"/>
        <v/>
      </c>
      <c r="D738" s="7" t="str">
        <f>IFERROR(VLOOKUP(C:C,Roteiro!$C$9:$C$1016,1,0),"")</f>
        <v/>
      </c>
      <c r="I738" s="5" t="str">
        <f>Roteiro!B745</f>
        <v>737</v>
      </c>
      <c r="J738" s="5" t="str">
        <f>Roteiro!F745</f>
        <v/>
      </c>
      <c r="K738" s="7" t="str">
        <f t="shared" si="2"/>
        <v/>
      </c>
      <c r="M738" s="9">
        <v>184.25</v>
      </c>
    </row>
    <row r="739">
      <c r="A739" s="6" t="str">
        <f>'Cenários'!B1746</f>
        <v/>
      </c>
      <c r="B739" s="6" t="str">
        <f>'Cenários'!C1746</f>
        <v/>
      </c>
      <c r="C739" s="7" t="str">
        <f t="shared" si="1"/>
        <v/>
      </c>
      <c r="D739" s="7" t="str">
        <f>IFERROR(VLOOKUP(C:C,Roteiro!$C$9:$C$1016,1,0),"")</f>
        <v/>
      </c>
      <c r="I739" s="5" t="str">
        <f>Roteiro!B746</f>
        <v>738</v>
      </c>
      <c r="J739" s="5" t="str">
        <f>Roteiro!F746</f>
        <v/>
      </c>
      <c r="K739" s="7" t="str">
        <f t="shared" si="2"/>
        <v/>
      </c>
      <c r="M739" s="9">
        <v>184.5</v>
      </c>
    </row>
    <row r="740">
      <c r="A740" s="6" t="str">
        <f>'Cenários'!B1747</f>
        <v/>
      </c>
      <c r="B740" s="6" t="str">
        <f>'Cenários'!C1747</f>
        <v/>
      </c>
      <c r="C740" s="7" t="str">
        <f t="shared" si="1"/>
        <v/>
      </c>
      <c r="D740" s="7" t="str">
        <f>IFERROR(VLOOKUP(C:C,Roteiro!$C$9:$C$1016,1,0),"")</f>
        <v/>
      </c>
      <c r="I740" s="5" t="str">
        <f>Roteiro!B747</f>
        <v>739</v>
      </c>
      <c r="J740" s="5" t="str">
        <f>Roteiro!F747</f>
        <v/>
      </c>
      <c r="K740" s="7" t="str">
        <f t="shared" si="2"/>
        <v/>
      </c>
      <c r="M740" s="9">
        <v>184.75</v>
      </c>
    </row>
    <row r="741">
      <c r="A741" s="6" t="str">
        <f>'Cenários'!B1748</f>
        <v/>
      </c>
      <c r="B741" s="6" t="str">
        <f>'Cenários'!C1748</f>
        <v/>
      </c>
      <c r="C741" s="7" t="str">
        <f t="shared" si="1"/>
        <v/>
      </c>
      <c r="D741" s="7" t="str">
        <f>IFERROR(VLOOKUP(C:C,Roteiro!$C$9:$C$1016,1,0),"")</f>
        <v/>
      </c>
      <c r="I741" s="5" t="str">
        <f>Roteiro!B748</f>
        <v>740</v>
      </c>
      <c r="J741" s="5" t="str">
        <f>Roteiro!F748</f>
        <v/>
      </c>
      <c r="K741" s="7" t="str">
        <f t="shared" si="2"/>
        <v/>
      </c>
      <c r="M741" s="9">
        <v>185.0</v>
      </c>
    </row>
    <row r="742">
      <c r="A742" s="6" t="str">
        <f>'Cenários'!B1749</f>
        <v/>
      </c>
      <c r="B742" s="6" t="str">
        <f>'Cenários'!C1749</f>
        <v/>
      </c>
      <c r="C742" s="7" t="str">
        <f t="shared" si="1"/>
        <v/>
      </c>
      <c r="D742" s="7" t="str">
        <f>IFERROR(VLOOKUP(C:C,Roteiro!$C$9:$C$1016,1,0),"")</f>
        <v/>
      </c>
      <c r="I742" s="5" t="str">
        <f>Roteiro!B749</f>
        <v>741</v>
      </c>
      <c r="J742" s="5" t="str">
        <f>Roteiro!F749</f>
        <v/>
      </c>
      <c r="K742" s="7" t="str">
        <f t="shared" si="2"/>
        <v/>
      </c>
      <c r="M742" s="9">
        <v>185.25</v>
      </c>
    </row>
    <row r="743">
      <c r="A743" s="6" t="str">
        <f>'Cenários'!B1750</f>
        <v/>
      </c>
      <c r="B743" s="6" t="str">
        <f>'Cenários'!C1750</f>
        <v/>
      </c>
      <c r="C743" s="7" t="str">
        <f t="shared" si="1"/>
        <v/>
      </c>
      <c r="D743" s="7" t="str">
        <f>IFERROR(VLOOKUP(C:C,Roteiro!$C$9:$C$1016,1,0),"")</f>
        <v/>
      </c>
      <c r="I743" s="5" t="str">
        <f>Roteiro!B750</f>
        <v>742</v>
      </c>
      <c r="J743" s="5" t="str">
        <f>Roteiro!F750</f>
        <v/>
      </c>
      <c r="K743" s="7" t="str">
        <f t="shared" si="2"/>
        <v/>
      </c>
      <c r="M743" s="9">
        <v>185.5</v>
      </c>
    </row>
    <row r="744">
      <c r="A744" s="6" t="str">
        <f>'Cenários'!B1751</f>
        <v/>
      </c>
      <c r="B744" s="6" t="str">
        <f>'Cenários'!C1751</f>
        <v/>
      </c>
      <c r="C744" s="7" t="str">
        <f t="shared" si="1"/>
        <v/>
      </c>
      <c r="D744" s="7" t="str">
        <f>IFERROR(VLOOKUP(C:C,Roteiro!$C$9:$C$1016,1,0),"")</f>
        <v/>
      </c>
      <c r="I744" s="5" t="str">
        <f>Roteiro!B751</f>
        <v>743</v>
      </c>
      <c r="J744" s="5" t="str">
        <f>Roteiro!F751</f>
        <v/>
      </c>
      <c r="K744" s="7" t="str">
        <f t="shared" si="2"/>
        <v/>
      </c>
      <c r="M744" s="9">
        <v>185.75</v>
      </c>
    </row>
    <row r="745">
      <c r="A745" s="6" t="str">
        <f>'Cenários'!B1752</f>
        <v/>
      </c>
      <c r="B745" s="6" t="str">
        <f>'Cenários'!C1752</f>
        <v/>
      </c>
      <c r="C745" s="7" t="str">
        <f t="shared" si="1"/>
        <v/>
      </c>
      <c r="D745" s="7" t="str">
        <f>IFERROR(VLOOKUP(C:C,Roteiro!$C$9:$C$1016,1,0),"")</f>
        <v/>
      </c>
      <c r="I745" s="5" t="str">
        <f>Roteiro!B752</f>
        <v>744</v>
      </c>
      <c r="J745" s="5" t="str">
        <f>Roteiro!F752</f>
        <v/>
      </c>
      <c r="K745" s="7" t="str">
        <f t="shared" si="2"/>
        <v/>
      </c>
      <c r="M745" s="9">
        <v>186.0</v>
      </c>
    </row>
    <row r="746">
      <c r="A746" s="6" t="str">
        <f>'Cenários'!B1753</f>
        <v/>
      </c>
      <c r="B746" s="6" t="str">
        <f>'Cenários'!C1753</f>
        <v/>
      </c>
      <c r="C746" s="7" t="str">
        <f t="shared" si="1"/>
        <v/>
      </c>
      <c r="D746" s="7" t="str">
        <f>IFERROR(VLOOKUP(C:C,Roteiro!$C$9:$C$1016,1,0),"")</f>
        <v/>
      </c>
      <c r="I746" s="5" t="str">
        <f>Roteiro!B753</f>
        <v>745</v>
      </c>
      <c r="J746" s="5" t="str">
        <f>Roteiro!F753</f>
        <v/>
      </c>
      <c r="K746" s="7" t="str">
        <f t="shared" si="2"/>
        <v/>
      </c>
      <c r="M746" s="9">
        <v>186.25</v>
      </c>
    </row>
    <row r="747">
      <c r="A747" s="6" t="str">
        <f>'Cenários'!B1754</f>
        <v/>
      </c>
      <c r="B747" s="6" t="str">
        <f>'Cenários'!C1754</f>
        <v/>
      </c>
      <c r="C747" s="7" t="str">
        <f t="shared" si="1"/>
        <v/>
      </c>
      <c r="D747" s="7" t="str">
        <f>IFERROR(VLOOKUP(C:C,Roteiro!$C$9:$C$1016,1,0),"")</f>
        <v/>
      </c>
      <c r="I747" s="5" t="str">
        <f>Roteiro!B754</f>
        <v>746</v>
      </c>
      <c r="J747" s="5" t="str">
        <f>Roteiro!F754</f>
        <v/>
      </c>
      <c r="K747" s="7" t="str">
        <f t="shared" si="2"/>
        <v/>
      </c>
      <c r="M747" s="9">
        <v>186.5</v>
      </c>
    </row>
    <row r="748">
      <c r="A748" s="6" t="str">
        <f>'Cenários'!B1755</f>
        <v/>
      </c>
      <c r="B748" s="6" t="str">
        <f>'Cenários'!C1755</f>
        <v/>
      </c>
      <c r="C748" s="7" t="str">
        <f t="shared" si="1"/>
        <v/>
      </c>
      <c r="D748" s="7" t="str">
        <f>IFERROR(VLOOKUP(C:C,Roteiro!$C$9:$C$1016,1,0),"")</f>
        <v/>
      </c>
      <c r="I748" s="5" t="str">
        <f>Roteiro!B755</f>
        <v>747</v>
      </c>
      <c r="J748" s="5" t="str">
        <f>Roteiro!F755</f>
        <v/>
      </c>
      <c r="K748" s="7" t="str">
        <f t="shared" si="2"/>
        <v/>
      </c>
      <c r="M748" s="9">
        <v>186.75</v>
      </c>
    </row>
    <row r="749">
      <c r="A749" s="6" t="str">
        <f>'Cenários'!B1756</f>
        <v/>
      </c>
      <c r="B749" s="6" t="str">
        <f>'Cenários'!C1756</f>
        <v/>
      </c>
      <c r="C749" s="7" t="str">
        <f t="shared" si="1"/>
        <v/>
      </c>
      <c r="D749" s="7" t="str">
        <f>IFERROR(VLOOKUP(C:C,Roteiro!$C$9:$C$1016,1,0),"")</f>
        <v/>
      </c>
      <c r="I749" s="5" t="str">
        <f>Roteiro!B756</f>
        <v>748</v>
      </c>
      <c r="J749" s="5" t="str">
        <f>Roteiro!F756</f>
        <v/>
      </c>
      <c r="K749" s="7" t="str">
        <f t="shared" si="2"/>
        <v/>
      </c>
      <c r="M749" s="9">
        <v>187.0</v>
      </c>
    </row>
    <row r="750">
      <c r="A750" s="6" t="str">
        <f>'Cenários'!B1757</f>
        <v/>
      </c>
      <c r="B750" s="6" t="str">
        <f>'Cenários'!C1757</f>
        <v/>
      </c>
      <c r="C750" s="7" t="str">
        <f t="shared" si="1"/>
        <v/>
      </c>
      <c r="D750" s="7" t="str">
        <f>IFERROR(VLOOKUP(C:C,Roteiro!$C$9:$C$1016,1,0),"")</f>
        <v/>
      </c>
      <c r="I750" s="5" t="str">
        <f>Roteiro!B757</f>
        <v>749</v>
      </c>
      <c r="J750" s="5" t="str">
        <f>Roteiro!F757</f>
        <v/>
      </c>
      <c r="K750" s="7" t="str">
        <f t="shared" si="2"/>
        <v/>
      </c>
      <c r="M750" s="9">
        <v>187.25</v>
      </c>
    </row>
    <row r="751">
      <c r="A751" s="6" t="str">
        <f>'Cenários'!B1758</f>
        <v/>
      </c>
      <c r="B751" s="6" t="str">
        <f>'Cenários'!C1758</f>
        <v/>
      </c>
      <c r="C751" s="7" t="str">
        <f t="shared" si="1"/>
        <v/>
      </c>
      <c r="D751" s="7" t="str">
        <f>IFERROR(VLOOKUP(C:C,Roteiro!$C$9:$C$1016,1,0),"")</f>
        <v/>
      </c>
      <c r="I751" s="5" t="str">
        <f>Roteiro!B758</f>
        <v>750</v>
      </c>
      <c r="J751" s="5" t="str">
        <f>Roteiro!F758</f>
        <v/>
      </c>
      <c r="K751" s="7" t="str">
        <f t="shared" si="2"/>
        <v/>
      </c>
      <c r="M751" s="9">
        <v>187.5</v>
      </c>
    </row>
    <row r="752">
      <c r="A752" s="6" t="str">
        <f>'Cenários'!B1759</f>
        <v/>
      </c>
      <c r="B752" s="6" t="str">
        <f>'Cenários'!C1759</f>
        <v/>
      </c>
      <c r="C752" s="7" t="str">
        <f t="shared" si="1"/>
        <v/>
      </c>
      <c r="D752" s="7" t="str">
        <f>IFERROR(VLOOKUP(C:C,Roteiro!$C$9:$C$1016,1,0),"")</f>
        <v/>
      </c>
      <c r="I752" s="5" t="str">
        <f>Roteiro!B759</f>
        <v>751</v>
      </c>
      <c r="J752" s="5" t="str">
        <f>Roteiro!F759</f>
        <v/>
      </c>
      <c r="K752" s="7" t="str">
        <f t="shared" si="2"/>
        <v/>
      </c>
      <c r="M752" s="9">
        <v>187.75</v>
      </c>
    </row>
    <row r="753">
      <c r="A753" s="6" t="str">
        <f>'Cenários'!B1760</f>
        <v/>
      </c>
      <c r="B753" s="6" t="str">
        <f>'Cenários'!C1760</f>
        <v/>
      </c>
      <c r="C753" s="7" t="str">
        <f t="shared" si="1"/>
        <v/>
      </c>
      <c r="D753" s="7" t="str">
        <f>IFERROR(VLOOKUP(C:C,Roteiro!$C$9:$C$1016,1,0),"")</f>
        <v/>
      </c>
      <c r="I753" s="5" t="str">
        <f>Roteiro!B760</f>
        <v>752</v>
      </c>
      <c r="J753" s="5" t="str">
        <f>Roteiro!F760</f>
        <v/>
      </c>
      <c r="K753" s="7" t="str">
        <f t="shared" si="2"/>
        <v/>
      </c>
      <c r="M753" s="9">
        <v>188.0</v>
      </c>
    </row>
    <row r="754">
      <c r="A754" s="6" t="str">
        <f>'Cenários'!B1761</f>
        <v/>
      </c>
      <c r="B754" s="6" t="str">
        <f>'Cenários'!C1761</f>
        <v/>
      </c>
      <c r="C754" s="7" t="str">
        <f t="shared" si="1"/>
        <v/>
      </c>
      <c r="D754" s="7" t="str">
        <f>IFERROR(VLOOKUP(C:C,Roteiro!$C$9:$C$1016,1,0),"")</f>
        <v/>
      </c>
      <c r="I754" s="5" t="str">
        <f>Roteiro!B761</f>
        <v>753</v>
      </c>
      <c r="J754" s="5" t="str">
        <f>Roteiro!F761</f>
        <v/>
      </c>
      <c r="K754" s="7" t="str">
        <f t="shared" si="2"/>
        <v/>
      </c>
      <c r="M754" s="9">
        <v>188.25</v>
      </c>
    </row>
    <row r="755">
      <c r="A755" s="6" t="str">
        <f>'Cenários'!B1762</f>
        <v/>
      </c>
      <c r="B755" s="6" t="str">
        <f>'Cenários'!C1762</f>
        <v/>
      </c>
      <c r="C755" s="7" t="str">
        <f t="shared" si="1"/>
        <v/>
      </c>
      <c r="D755" s="7" t="str">
        <f>IFERROR(VLOOKUP(C:C,Roteiro!$C$9:$C$1016,1,0),"")</f>
        <v/>
      </c>
      <c r="I755" s="5" t="str">
        <f>Roteiro!B762</f>
        <v>754</v>
      </c>
      <c r="J755" s="5" t="str">
        <f>Roteiro!F762</f>
        <v/>
      </c>
      <c r="K755" s="7" t="str">
        <f t="shared" si="2"/>
        <v/>
      </c>
      <c r="M755" s="9">
        <v>188.5</v>
      </c>
    </row>
    <row r="756">
      <c r="A756" s="6" t="str">
        <f>'Cenários'!B1763</f>
        <v/>
      </c>
      <c r="B756" s="6" t="str">
        <f>'Cenários'!C1763</f>
        <v/>
      </c>
      <c r="C756" s="7" t="str">
        <f t="shared" si="1"/>
        <v/>
      </c>
      <c r="D756" s="7" t="str">
        <f>IFERROR(VLOOKUP(C:C,Roteiro!$C$9:$C$1016,1,0),"")</f>
        <v/>
      </c>
      <c r="I756" s="5" t="str">
        <f>Roteiro!B763</f>
        <v>755</v>
      </c>
      <c r="J756" s="5" t="str">
        <f>Roteiro!F763</f>
        <v/>
      </c>
      <c r="K756" s="7" t="str">
        <f t="shared" si="2"/>
        <v/>
      </c>
      <c r="M756" s="9">
        <v>188.75</v>
      </c>
    </row>
    <row r="757">
      <c r="A757" s="6" t="str">
        <f>'Cenários'!B1764</f>
        <v/>
      </c>
      <c r="B757" s="6" t="str">
        <f>'Cenários'!C1764</f>
        <v/>
      </c>
      <c r="C757" s="7" t="str">
        <f t="shared" si="1"/>
        <v/>
      </c>
      <c r="D757" s="7" t="str">
        <f>IFERROR(VLOOKUP(C:C,Roteiro!$C$9:$C$1016,1,0),"")</f>
        <v/>
      </c>
      <c r="I757" s="5" t="str">
        <f>Roteiro!B764</f>
        <v>756</v>
      </c>
      <c r="J757" s="5" t="str">
        <f>Roteiro!F764</f>
        <v/>
      </c>
      <c r="K757" s="7" t="str">
        <f t="shared" si="2"/>
        <v/>
      </c>
      <c r="M757" s="9">
        <v>189.0</v>
      </c>
    </row>
    <row r="758">
      <c r="A758" s="6" t="str">
        <f>'Cenários'!B1765</f>
        <v/>
      </c>
      <c r="B758" s="6" t="str">
        <f>'Cenários'!C1765</f>
        <v/>
      </c>
      <c r="C758" s="7" t="str">
        <f t="shared" si="1"/>
        <v/>
      </c>
      <c r="D758" s="7" t="str">
        <f>IFERROR(VLOOKUP(C:C,Roteiro!$C$9:$C$1016,1,0),"")</f>
        <v/>
      </c>
      <c r="I758" s="5" t="str">
        <f>Roteiro!B765</f>
        <v>757</v>
      </c>
      <c r="J758" s="5" t="str">
        <f>Roteiro!F765</f>
        <v/>
      </c>
      <c r="K758" s="7" t="str">
        <f t="shared" si="2"/>
        <v/>
      </c>
      <c r="M758" s="9">
        <v>189.25</v>
      </c>
    </row>
    <row r="759">
      <c r="A759" s="6" t="str">
        <f>'Cenários'!B1766</f>
        <v/>
      </c>
      <c r="B759" s="6" t="str">
        <f>'Cenários'!C1766</f>
        <v/>
      </c>
      <c r="C759" s="7" t="str">
        <f t="shared" si="1"/>
        <v/>
      </c>
      <c r="D759" s="7" t="str">
        <f>IFERROR(VLOOKUP(C:C,Roteiro!$C$9:$C$1016,1,0),"")</f>
        <v/>
      </c>
      <c r="I759" s="5" t="str">
        <f>Roteiro!B766</f>
        <v>758</v>
      </c>
      <c r="J759" s="5" t="str">
        <f>Roteiro!F766</f>
        <v/>
      </c>
      <c r="K759" s="7" t="str">
        <f t="shared" si="2"/>
        <v/>
      </c>
      <c r="M759" s="9">
        <v>189.5</v>
      </c>
    </row>
    <row r="760">
      <c r="A760" s="6" t="str">
        <f>'Cenários'!B1767</f>
        <v/>
      </c>
      <c r="B760" s="6" t="str">
        <f>'Cenários'!C1767</f>
        <v/>
      </c>
      <c r="C760" s="7" t="str">
        <f t="shared" si="1"/>
        <v/>
      </c>
      <c r="D760" s="7" t="str">
        <f>IFERROR(VLOOKUP(C:C,Roteiro!$C$9:$C$1016,1,0),"")</f>
        <v/>
      </c>
      <c r="I760" s="5" t="str">
        <f>Roteiro!B767</f>
        <v>759</v>
      </c>
      <c r="J760" s="5" t="str">
        <f>Roteiro!F767</f>
        <v/>
      </c>
      <c r="K760" s="7" t="str">
        <f t="shared" si="2"/>
        <v/>
      </c>
      <c r="M760" s="9">
        <v>189.75</v>
      </c>
    </row>
    <row r="761">
      <c r="A761" s="6" t="str">
        <f>'Cenários'!B1768</f>
        <v/>
      </c>
      <c r="B761" s="6" t="str">
        <f>'Cenários'!C1768</f>
        <v/>
      </c>
      <c r="C761" s="7" t="str">
        <f t="shared" si="1"/>
        <v/>
      </c>
      <c r="D761" s="7" t="str">
        <f>IFERROR(VLOOKUP(C:C,Roteiro!$C$9:$C$1016,1,0),"")</f>
        <v/>
      </c>
      <c r="I761" s="5" t="str">
        <f>Roteiro!B768</f>
        <v>760</v>
      </c>
      <c r="J761" s="5" t="str">
        <f>Roteiro!F768</f>
        <v/>
      </c>
      <c r="K761" s="7" t="str">
        <f t="shared" si="2"/>
        <v/>
      </c>
      <c r="M761" s="9">
        <v>190.0</v>
      </c>
    </row>
    <row r="762">
      <c r="A762" s="6" t="str">
        <f>'Cenários'!B1769</f>
        <v/>
      </c>
      <c r="B762" s="6" t="str">
        <f>'Cenários'!C1769</f>
        <v/>
      </c>
      <c r="C762" s="7" t="str">
        <f t="shared" si="1"/>
        <v/>
      </c>
      <c r="D762" s="7" t="str">
        <f>IFERROR(VLOOKUP(C:C,Roteiro!$C$9:$C$1016,1,0),"")</f>
        <v/>
      </c>
      <c r="I762" s="5" t="str">
        <f>Roteiro!B769</f>
        <v>761</v>
      </c>
      <c r="J762" s="5" t="str">
        <f>Roteiro!F769</f>
        <v/>
      </c>
      <c r="K762" s="7" t="str">
        <f t="shared" si="2"/>
        <v/>
      </c>
      <c r="M762" s="9">
        <v>190.25</v>
      </c>
    </row>
    <row r="763">
      <c r="A763" s="6" t="str">
        <f>'Cenários'!B1770</f>
        <v/>
      </c>
      <c r="B763" s="6" t="str">
        <f>'Cenários'!C1770</f>
        <v/>
      </c>
      <c r="C763" s="7" t="str">
        <f t="shared" si="1"/>
        <v/>
      </c>
      <c r="D763" s="7" t="str">
        <f>IFERROR(VLOOKUP(C:C,Roteiro!$C$9:$C$1016,1,0),"")</f>
        <v/>
      </c>
      <c r="I763" s="5" t="str">
        <f>Roteiro!B770</f>
        <v>762</v>
      </c>
      <c r="J763" s="5" t="str">
        <f>Roteiro!F770</f>
        <v/>
      </c>
      <c r="K763" s="7" t="str">
        <f t="shared" si="2"/>
        <v/>
      </c>
      <c r="M763" s="9">
        <v>190.5</v>
      </c>
    </row>
    <row r="764">
      <c r="A764" s="6" t="str">
        <f>'Cenários'!B1771</f>
        <v/>
      </c>
      <c r="B764" s="6" t="str">
        <f>'Cenários'!C1771</f>
        <v/>
      </c>
      <c r="C764" s="7" t="str">
        <f t="shared" si="1"/>
        <v/>
      </c>
      <c r="D764" s="7" t="str">
        <f>IFERROR(VLOOKUP(C:C,Roteiro!$C$9:$C$1016,1,0),"")</f>
        <v/>
      </c>
      <c r="I764" s="5" t="str">
        <f>Roteiro!B771</f>
        <v>763</v>
      </c>
      <c r="J764" s="5" t="str">
        <f>Roteiro!F771</f>
        <v/>
      </c>
      <c r="K764" s="7" t="str">
        <f t="shared" si="2"/>
        <v/>
      </c>
      <c r="M764" s="9">
        <v>190.75</v>
      </c>
    </row>
    <row r="765">
      <c r="A765" s="6" t="str">
        <f>'Cenários'!B1772</f>
        <v/>
      </c>
      <c r="B765" s="6" t="str">
        <f>'Cenários'!C1772</f>
        <v/>
      </c>
      <c r="C765" s="7" t="str">
        <f t="shared" si="1"/>
        <v/>
      </c>
      <c r="D765" s="7" t="str">
        <f>IFERROR(VLOOKUP(C:C,Roteiro!$C$9:$C$1016,1,0),"")</f>
        <v/>
      </c>
      <c r="I765" s="5" t="str">
        <f>Roteiro!B772</f>
        <v>764</v>
      </c>
      <c r="J765" s="5" t="str">
        <f>Roteiro!F772</f>
        <v/>
      </c>
      <c r="K765" s="7" t="str">
        <f t="shared" si="2"/>
        <v/>
      </c>
      <c r="M765" s="9">
        <v>191.0</v>
      </c>
    </row>
    <row r="766">
      <c r="A766" s="6" t="str">
        <f>'Cenários'!B1773</f>
        <v/>
      </c>
      <c r="B766" s="6" t="str">
        <f>'Cenários'!C1773</f>
        <v/>
      </c>
      <c r="C766" s="7" t="str">
        <f t="shared" si="1"/>
        <v/>
      </c>
      <c r="D766" s="7" t="str">
        <f>IFERROR(VLOOKUP(C:C,Roteiro!$C$9:$C$1016,1,0),"")</f>
        <v/>
      </c>
      <c r="I766" s="5" t="str">
        <f>Roteiro!B773</f>
        <v>765</v>
      </c>
      <c r="J766" s="5" t="str">
        <f>Roteiro!F773</f>
        <v/>
      </c>
      <c r="K766" s="7" t="str">
        <f t="shared" si="2"/>
        <v/>
      </c>
      <c r="M766" s="9">
        <v>191.25</v>
      </c>
    </row>
    <row r="767">
      <c r="A767" s="6" t="str">
        <f>'Cenários'!B1774</f>
        <v/>
      </c>
      <c r="B767" s="6" t="str">
        <f>'Cenários'!C1774</f>
        <v/>
      </c>
      <c r="C767" s="7" t="str">
        <f t="shared" si="1"/>
        <v/>
      </c>
      <c r="D767" s="7" t="str">
        <f>IFERROR(VLOOKUP(C:C,Roteiro!$C$9:$C$1016,1,0),"")</f>
        <v/>
      </c>
      <c r="I767" s="5" t="str">
        <f>Roteiro!B774</f>
        <v>766</v>
      </c>
      <c r="J767" s="5" t="str">
        <f>Roteiro!F774</f>
        <v/>
      </c>
      <c r="K767" s="7" t="str">
        <f t="shared" si="2"/>
        <v/>
      </c>
      <c r="M767" s="9">
        <v>191.5</v>
      </c>
    </row>
    <row r="768">
      <c r="A768" s="6" t="str">
        <f>'Cenários'!B1775</f>
        <v/>
      </c>
      <c r="B768" s="6" t="str">
        <f>'Cenários'!C1775</f>
        <v/>
      </c>
      <c r="C768" s="7" t="str">
        <f t="shared" si="1"/>
        <v/>
      </c>
      <c r="D768" s="7" t="str">
        <f>IFERROR(VLOOKUP(C:C,Roteiro!$C$9:$C$1016,1,0),"")</f>
        <v/>
      </c>
      <c r="I768" s="5" t="str">
        <f>Roteiro!B775</f>
        <v>767</v>
      </c>
      <c r="J768" s="5" t="str">
        <f>Roteiro!F775</f>
        <v/>
      </c>
      <c r="K768" s="7" t="str">
        <f t="shared" si="2"/>
        <v/>
      </c>
      <c r="M768" s="9">
        <v>191.75</v>
      </c>
    </row>
    <row r="769">
      <c r="A769" s="6" t="str">
        <f>'Cenários'!B1776</f>
        <v/>
      </c>
      <c r="B769" s="6" t="str">
        <f>'Cenários'!C1776</f>
        <v/>
      </c>
      <c r="C769" s="7" t="str">
        <f t="shared" si="1"/>
        <v/>
      </c>
      <c r="D769" s="7" t="str">
        <f>IFERROR(VLOOKUP(C:C,Roteiro!$C$9:$C$1016,1,0),"")</f>
        <v/>
      </c>
      <c r="I769" s="5" t="str">
        <f>Roteiro!B776</f>
        <v>768</v>
      </c>
      <c r="J769" s="5" t="str">
        <f>Roteiro!F776</f>
        <v/>
      </c>
      <c r="K769" s="7" t="str">
        <f t="shared" si="2"/>
        <v/>
      </c>
      <c r="M769" s="9">
        <v>192.0</v>
      </c>
    </row>
    <row r="770">
      <c r="A770" s="6" t="str">
        <f>'Cenários'!B1777</f>
        <v/>
      </c>
      <c r="B770" s="6" t="str">
        <f>'Cenários'!C1777</f>
        <v/>
      </c>
      <c r="C770" s="7" t="str">
        <f t="shared" si="1"/>
        <v/>
      </c>
      <c r="D770" s="7" t="str">
        <f>IFERROR(VLOOKUP(C:C,Roteiro!$C$9:$C$1016,1,0),"")</f>
        <v/>
      </c>
      <c r="I770" s="5" t="str">
        <f>Roteiro!B777</f>
        <v>769</v>
      </c>
      <c r="J770" s="5" t="str">
        <f>Roteiro!F777</f>
        <v/>
      </c>
      <c r="K770" s="7" t="str">
        <f t="shared" si="2"/>
        <v/>
      </c>
      <c r="M770" s="9">
        <v>192.25</v>
      </c>
    </row>
    <row r="771">
      <c r="A771" s="6" t="str">
        <f>'Cenários'!B1778</f>
        <v/>
      </c>
      <c r="B771" s="6" t="str">
        <f>'Cenários'!C1778</f>
        <v/>
      </c>
      <c r="C771" s="7" t="str">
        <f t="shared" si="1"/>
        <v/>
      </c>
      <c r="D771" s="7" t="str">
        <f>IFERROR(VLOOKUP(C:C,Roteiro!$C$9:$C$1016,1,0),"")</f>
        <v/>
      </c>
      <c r="I771" s="5" t="str">
        <f>Roteiro!B778</f>
        <v>770</v>
      </c>
      <c r="J771" s="5" t="str">
        <f>Roteiro!F778</f>
        <v/>
      </c>
      <c r="K771" s="7" t="str">
        <f t="shared" si="2"/>
        <v/>
      </c>
      <c r="M771" s="9">
        <v>192.5</v>
      </c>
    </row>
    <row r="772">
      <c r="A772" s="6" t="str">
        <f>'Cenários'!B1779</f>
        <v/>
      </c>
      <c r="B772" s="6" t="str">
        <f>'Cenários'!C1779</f>
        <v/>
      </c>
      <c r="C772" s="7" t="str">
        <f t="shared" si="1"/>
        <v/>
      </c>
      <c r="D772" s="7" t="str">
        <f>IFERROR(VLOOKUP(C:C,Roteiro!$C$9:$C$1016,1,0),"")</f>
        <v/>
      </c>
      <c r="I772" s="5" t="str">
        <f>Roteiro!B779</f>
        <v>771</v>
      </c>
      <c r="J772" s="5" t="str">
        <f>Roteiro!F779</f>
        <v/>
      </c>
      <c r="K772" s="7" t="str">
        <f t="shared" si="2"/>
        <v/>
      </c>
      <c r="M772" s="9">
        <v>192.75</v>
      </c>
    </row>
    <row r="773">
      <c r="A773" s="6" t="str">
        <f>'Cenários'!B1780</f>
        <v/>
      </c>
      <c r="B773" s="6" t="str">
        <f>'Cenários'!C1780</f>
        <v/>
      </c>
      <c r="C773" s="7" t="str">
        <f t="shared" si="1"/>
        <v/>
      </c>
      <c r="D773" s="7" t="str">
        <f>IFERROR(VLOOKUP(C:C,Roteiro!$C$9:$C$1016,1,0),"")</f>
        <v/>
      </c>
      <c r="I773" s="5" t="str">
        <f>Roteiro!B780</f>
        <v>772</v>
      </c>
      <c r="J773" s="5" t="str">
        <f>Roteiro!F780</f>
        <v/>
      </c>
      <c r="K773" s="7" t="str">
        <f t="shared" si="2"/>
        <v/>
      </c>
      <c r="M773" s="9">
        <v>193.0</v>
      </c>
    </row>
    <row r="774">
      <c r="A774" s="6" t="str">
        <f>'Cenários'!B1781</f>
        <v/>
      </c>
      <c r="B774" s="6" t="str">
        <f>'Cenários'!C1781</f>
        <v/>
      </c>
      <c r="C774" s="7" t="str">
        <f t="shared" si="1"/>
        <v/>
      </c>
      <c r="D774" s="7" t="str">
        <f>IFERROR(VLOOKUP(C:C,Roteiro!$C$9:$C$1016,1,0),"")</f>
        <v/>
      </c>
      <c r="I774" s="5" t="str">
        <f>Roteiro!B781</f>
        <v>773</v>
      </c>
      <c r="J774" s="5" t="str">
        <f>Roteiro!F781</f>
        <v/>
      </c>
      <c r="K774" s="7" t="str">
        <f t="shared" si="2"/>
        <v/>
      </c>
      <c r="M774" s="9">
        <v>193.25</v>
      </c>
    </row>
    <row r="775">
      <c r="A775" s="6" t="str">
        <f>'Cenários'!B1782</f>
        <v/>
      </c>
      <c r="B775" s="6" t="str">
        <f>'Cenários'!C1782</f>
        <v/>
      </c>
      <c r="C775" s="7" t="str">
        <f t="shared" si="1"/>
        <v/>
      </c>
      <c r="D775" s="7" t="str">
        <f>IFERROR(VLOOKUP(C:C,Roteiro!$C$9:$C$1016,1,0),"")</f>
        <v/>
      </c>
      <c r="I775" s="5" t="str">
        <f>Roteiro!B782</f>
        <v>774</v>
      </c>
      <c r="J775" s="5" t="str">
        <f>Roteiro!F782</f>
        <v/>
      </c>
      <c r="K775" s="7" t="str">
        <f t="shared" si="2"/>
        <v/>
      </c>
      <c r="M775" s="9">
        <v>193.5</v>
      </c>
    </row>
    <row r="776">
      <c r="A776" s="6" t="str">
        <f>'Cenários'!B1783</f>
        <v/>
      </c>
      <c r="B776" s="6" t="str">
        <f>'Cenários'!C1783</f>
        <v/>
      </c>
      <c r="C776" s="7" t="str">
        <f t="shared" si="1"/>
        <v/>
      </c>
      <c r="D776" s="7" t="str">
        <f>IFERROR(VLOOKUP(C:C,Roteiro!$C$9:$C$1016,1,0),"")</f>
        <v/>
      </c>
      <c r="I776" s="5" t="str">
        <f>Roteiro!B783</f>
        <v>775</v>
      </c>
      <c r="J776" s="5" t="str">
        <f>Roteiro!F783</f>
        <v/>
      </c>
      <c r="K776" s="7" t="str">
        <f t="shared" si="2"/>
        <v/>
      </c>
      <c r="M776" s="9">
        <v>193.75</v>
      </c>
    </row>
    <row r="777">
      <c r="A777" s="6" t="str">
        <f>'Cenários'!B1784</f>
        <v/>
      </c>
      <c r="B777" s="6" t="str">
        <f>'Cenários'!C1784</f>
        <v/>
      </c>
      <c r="C777" s="7" t="str">
        <f t="shared" si="1"/>
        <v/>
      </c>
      <c r="D777" s="7" t="str">
        <f>IFERROR(VLOOKUP(C:C,Roteiro!$C$9:$C$1016,1,0),"")</f>
        <v/>
      </c>
      <c r="I777" s="5" t="str">
        <f>Roteiro!B784</f>
        <v>776</v>
      </c>
      <c r="J777" s="5" t="str">
        <f>Roteiro!F784</f>
        <v/>
      </c>
      <c r="K777" s="7" t="str">
        <f t="shared" si="2"/>
        <v/>
      </c>
      <c r="M777" s="9">
        <v>194.0</v>
      </c>
    </row>
    <row r="778">
      <c r="A778" s="6" t="str">
        <f>'Cenários'!B1785</f>
        <v/>
      </c>
      <c r="B778" s="6" t="str">
        <f>'Cenários'!C1785</f>
        <v/>
      </c>
      <c r="C778" s="7" t="str">
        <f t="shared" si="1"/>
        <v/>
      </c>
      <c r="D778" s="7" t="str">
        <f>IFERROR(VLOOKUP(C:C,Roteiro!$C$9:$C$1016,1,0),"")</f>
        <v/>
      </c>
      <c r="I778" s="5" t="str">
        <f>Roteiro!B785</f>
        <v>777</v>
      </c>
      <c r="J778" s="5" t="str">
        <f>Roteiro!F785</f>
        <v/>
      </c>
      <c r="K778" s="7" t="str">
        <f t="shared" si="2"/>
        <v/>
      </c>
      <c r="M778" s="9">
        <v>194.25</v>
      </c>
    </row>
    <row r="779">
      <c r="A779" s="6" t="str">
        <f>'Cenários'!B1786</f>
        <v/>
      </c>
      <c r="B779" s="6" t="str">
        <f>'Cenários'!C1786</f>
        <v/>
      </c>
      <c r="C779" s="7" t="str">
        <f t="shared" si="1"/>
        <v/>
      </c>
      <c r="D779" s="7" t="str">
        <f>IFERROR(VLOOKUP(C:C,Roteiro!$C$9:$C$1016,1,0),"")</f>
        <v/>
      </c>
      <c r="I779" s="5" t="str">
        <f>Roteiro!B786</f>
        <v>778</v>
      </c>
      <c r="J779" s="5" t="str">
        <f>Roteiro!F786</f>
        <v/>
      </c>
      <c r="K779" s="7" t="str">
        <f t="shared" si="2"/>
        <v/>
      </c>
      <c r="M779" s="9">
        <v>194.5</v>
      </c>
    </row>
    <row r="780">
      <c r="A780" s="6" t="str">
        <f>'Cenários'!B1787</f>
        <v/>
      </c>
      <c r="B780" s="6" t="str">
        <f>'Cenários'!C1787</f>
        <v/>
      </c>
      <c r="C780" s="7" t="str">
        <f t="shared" si="1"/>
        <v/>
      </c>
      <c r="D780" s="7" t="str">
        <f>IFERROR(VLOOKUP(C:C,Roteiro!$C$9:$C$1016,1,0),"")</f>
        <v/>
      </c>
      <c r="I780" s="5" t="str">
        <f>Roteiro!B787</f>
        <v>779</v>
      </c>
      <c r="J780" s="5" t="str">
        <f>Roteiro!F787</f>
        <v/>
      </c>
      <c r="K780" s="7" t="str">
        <f t="shared" si="2"/>
        <v/>
      </c>
      <c r="M780" s="9">
        <v>194.75</v>
      </c>
    </row>
    <row r="781">
      <c r="A781" s="6" t="str">
        <f>'Cenários'!B1788</f>
        <v/>
      </c>
      <c r="B781" s="6" t="str">
        <f>'Cenários'!C1788</f>
        <v/>
      </c>
      <c r="C781" s="7" t="str">
        <f t="shared" si="1"/>
        <v/>
      </c>
      <c r="D781" s="7" t="str">
        <f>IFERROR(VLOOKUP(C:C,Roteiro!$C$9:$C$1016,1,0),"")</f>
        <v/>
      </c>
      <c r="I781" s="5" t="str">
        <f>Roteiro!B788</f>
        <v>780</v>
      </c>
      <c r="J781" s="5" t="str">
        <f>Roteiro!F788</f>
        <v/>
      </c>
      <c r="K781" s="7" t="str">
        <f t="shared" si="2"/>
        <v/>
      </c>
      <c r="M781" s="9">
        <v>195.0</v>
      </c>
    </row>
    <row r="782">
      <c r="A782" s="6" t="str">
        <f>'Cenários'!B1789</f>
        <v/>
      </c>
      <c r="B782" s="6" t="str">
        <f>'Cenários'!C1789</f>
        <v/>
      </c>
      <c r="C782" s="7" t="str">
        <f t="shared" si="1"/>
        <v/>
      </c>
      <c r="D782" s="7" t="str">
        <f>IFERROR(VLOOKUP(C:C,Roteiro!$C$9:$C$1016,1,0),"")</f>
        <v/>
      </c>
      <c r="I782" s="5" t="str">
        <f>Roteiro!B789</f>
        <v>781</v>
      </c>
      <c r="J782" s="5" t="str">
        <f>Roteiro!F789</f>
        <v/>
      </c>
      <c r="K782" s="7" t="str">
        <f t="shared" si="2"/>
        <v/>
      </c>
      <c r="M782" s="9">
        <v>195.25</v>
      </c>
    </row>
    <row r="783">
      <c r="A783" s="6" t="str">
        <f>'Cenários'!B1790</f>
        <v/>
      </c>
      <c r="B783" s="6" t="str">
        <f>'Cenários'!C1790</f>
        <v/>
      </c>
      <c r="C783" s="7" t="str">
        <f t="shared" si="1"/>
        <v/>
      </c>
      <c r="D783" s="7" t="str">
        <f>IFERROR(VLOOKUP(C:C,Roteiro!$C$9:$C$1016,1,0),"")</f>
        <v/>
      </c>
      <c r="I783" s="5" t="str">
        <f>Roteiro!B790</f>
        <v>782</v>
      </c>
      <c r="J783" s="5" t="str">
        <f>Roteiro!F790</f>
        <v/>
      </c>
      <c r="K783" s="7" t="str">
        <f t="shared" si="2"/>
        <v/>
      </c>
      <c r="M783" s="9">
        <v>195.5</v>
      </c>
    </row>
    <row r="784">
      <c r="A784" s="6" t="str">
        <f>'Cenários'!B1791</f>
        <v/>
      </c>
      <c r="B784" s="6" t="str">
        <f>'Cenários'!C1791</f>
        <v/>
      </c>
      <c r="C784" s="7" t="str">
        <f t="shared" si="1"/>
        <v/>
      </c>
      <c r="D784" s="7" t="str">
        <f>IFERROR(VLOOKUP(C:C,Roteiro!$C$9:$C$1016,1,0),"")</f>
        <v/>
      </c>
      <c r="I784" s="5" t="str">
        <f>Roteiro!B791</f>
        <v>783</v>
      </c>
      <c r="J784" s="5" t="str">
        <f>Roteiro!F791</f>
        <v/>
      </c>
      <c r="K784" s="7" t="str">
        <f t="shared" si="2"/>
        <v/>
      </c>
      <c r="M784" s="9">
        <v>195.75</v>
      </c>
    </row>
    <row r="785">
      <c r="A785" s="6" t="str">
        <f>'Cenários'!B1792</f>
        <v/>
      </c>
      <c r="B785" s="6" t="str">
        <f>'Cenários'!C1792</f>
        <v/>
      </c>
      <c r="C785" s="7" t="str">
        <f t="shared" si="1"/>
        <v/>
      </c>
      <c r="D785" s="7" t="str">
        <f>IFERROR(VLOOKUP(C:C,Roteiro!$C$9:$C$1016,1,0),"")</f>
        <v/>
      </c>
      <c r="I785" s="5" t="str">
        <f>Roteiro!B792</f>
        <v>784</v>
      </c>
      <c r="J785" s="5" t="str">
        <f>Roteiro!F792</f>
        <v/>
      </c>
      <c r="K785" s="7" t="str">
        <f t="shared" si="2"/>
        <v/>
      </c>
      <c r="M785" s="9">
        <v>196.0</v>
      </c>
    </row>
    <row r="786">
      <c r="A786" s="6" t="str">
        <f>'Cenários'!B1793</f>
        <v/>
      </c>
      <c r="B786" s="6" t="str">
        <f>'Cenários'!C1793</f>
        <v/>
      </c>
      <c r="C786" s="7" t="str">
        <f t="shared" si="1"/>
        <v/>
      </c>
      <c r="D786" s="7" t="str">
        <f>IFERROR(VLOOKUP(C:C,Roteiro!$C$9:$C$1016,1,0),"")</f>
        <v/>
      </c>
      <c r="I786" s="5" t="str">
        <f>Roteiro!B793</f>
        <v>785</v>
      </c>
      <c r="J786" s="5" t="str">
        <f>Roteiro!F793</f>
        <v/>
      </c>
      <c r="K786" s="7" t="str">
        <f t="shared" si="2"/>
        <v/>
      </c>
      <c r="M786" s="9">
        <v>196.25</v>
      </c>
    </row>
    <row r="787">
      <c r="A787" s="6" t="str">
        <f>'Cenários'!B1794</f>
        <v/>
      </c>
      <c r="B787" s="6" t="str">
        <f>'Cenários'!C1794</f>
        <v/>
      </c>
      <c r="C787" s="7" t="str">
        <f t="shared" si="1"/>
        <v/>
      </c>
      <c r="D787" s="7" t="str">
        <f>IFERROR(VLOOKUP(C:C,Roteiro!$C$9:$C$1016,1,0),"")</f>
        <v/>
      </c>
      <c r="I787" s="5" t="str">
        <f>Roteiro!B794</f>
        <v>786</v>
      </c>
      <c r="J787" s="5" t="str">
        <f>Roteiro!F794</f>
        <v/>
      </c>
      <c r="K787" s="7" t="str">
        <f t="shared" si="2"/>
        <v/>
      </c>
      <c r="M787" s="9">
        <v>196.5</v>
      </c>
    </row>
    <row r="788">
      <c r="A788" s="6" t="str">
        <f>'Cenários'!B1795</f>
        <v/>
      </c>
      <c r="B788" s="6" t="str">
        <f>'Cenários'!C1795</f>
        <v/>
      </c>
      <c r="C788" s="7" t="str">
        <f t="shared" si="1"/>
        <v/>
      </c>
      <c r="D788" s="7" t="str">
        <f>IFERROR(VLOOKUP(C:C,Roteiro!$C$9:$C$1016,1,0),"")</f>
        <v/>
      </c>
      <c r="I788" s="5" t="str">
        <f>Roteiro!B795</f>
        <v>787</v>
      </c>
      <c r="J788" s="5" t="str">
        <f>Roteiro!F795</f>
        <v/>
      </c>
      <c r="K788" s="7" t="str">
        <f t="shared" si="2"/>
        <v/>
      </c>
      <c r="M788" s="9">
        <v>196.75</v>
      </c>
    </row>
    <row r="789">
      <c r="A789" s="6" t="str">
        <f>'Cenários'!B1796</f>
        <v/>
      </c>
      <c r="B789" s="6" t="str">
        <f>'Cenários'!C1796</f>
        <v/>
      </c>
      <c r="C789" s="7" t="str">
        <f t="shared" si="1"/>
        <v/>
      </c>
      <c r="D789" s="7" t="str">
        <f>IFERROR(VLOOKUP(C:C,Roteiro!$C$9:$C$1016,1,0),"")</f>
        <v/>
      </c>
      <c r="I789" s="5" t="str">
        <f>Roteiro!B796</f>
        <v>788</v>
      </c>
      <c r="J789" s="5" t="str">
        <f>Roteiro!F796</f>
        <v/>
      </c>
      <c r="K789" s="7" t="str">
        <f t="shared" si="2"/>
        <v/>
      </c>
      <c r="M789" s="9">
        <v>197.0</v>
      </c>
    </row>
    <row r="790">
      <c r="A790" s="6" t="str">
        <f>'Cenários'!B1797</f>
        <v/>
      </c>
      <c r="B790" s="6" t="str">
        <f>'Cenários'!C1797</f>
        <v/>
      </c>
      <c r="C790" s="7" t="str">
        <f t="shared" si="1"/>
        <v/>
      </c>
      <c r="D790" s="7" t="str">
        <f>IFERROR(VLOOKUP(C:C,Roteiro!$C$9:$C$1016,1,0),"")</f>
        <v/>
      </c>
      <c r="I790" s="5" t="str">
        <f>Roteiro!B797</f>
        <v>789</v>
      </c>
      <c r="J790" s="5" t="str">
        <f>Roteiro!F797</f>
        <v/>
      </c>
      <c r="K790" s="7" t="str">
        <f t="shared" si="2"/>
        <v/>
      </c>
      <c r="M790" s="9">
        <v>197.25</v>
      </c>
    </row>
    <row r="791">
      <c r="A791" s="6" t="str">
        <f>'Cenários'!B1798</f>
        <v/>
      </c>
      <c r="B791" s="6" t="str">
        <f>'Cenários'!C1798</f>
        <v/>
      </c>
      <c r="C791" s="7" t="str">
        <f t="shared" si="1"/>
        <v/>
      </c>
      <c r="D791" s="7" t="str">
        <f>IFERROR(VLOOKUP(C:C,Roteiro!$C$9:$C$1016,1,0),"")</f>
        <v/>
      </c>
      <c r="I791" s="5" t="str">
        <f>Roteiro!B798</f>
        <v>790</v>
      </c>
      <c r="J791" s="5" t="str">
        <f>Roteiro!F798</f>
        <v/>
      </c>
      <c r="K791" s="7" t="str">
        <f t="shared" si="2"/>
        <v/>
      </c>
      <c r="M791" s="9">
        <v>197.5</v>
      </c>
    </row>
    <row r="792">
      <c r="A792" s="6" t="str">
        <f>'Cenários'!B1799</f>
        <v/>
      </c>
      <c r="B792" s="6" t="str">
        <f>'Cenários'!C1799</f>
        <v/>
      </c>
      <c r="C792" s="7" t="str">
        <f t="shared" si="1"/>
        <v/>
      </c>
      <c r="D792" s="7" t="str">
        <f>IFERROR(VLOOKUP(C:C,Roteiro!$C$9:$C$1016,1,0),"")</f>
        <v/>
      </c>
      <c r="I792" s="5" t="str">
        <f>Roteiro!B799</f>
        <v>791</v>
      </c>
      <c r="J792" s="5" t="str">
        <f>Roteiro!F799</f>
        <v/>
      </c>
      <c r="K792" s="7" t="str">
        <f t="shared" si="2"/>
        <v/>
      </c>
      <c r="M792" s="9">
        <v>197.75</v>
      </c>
    </row>
    <row r="793">
      <c r="A793" s="6" t="str">
        <f>'Cenários'!B1800</f>
        <v/>
      </c>
      <c r="B793" s="6" t="str">
        <f>'Cenários'!C1800</f>
        <v/>
      </c>
      <c r="C793" s="7" t="str">
        <f t="shared" si="1"/>
        <v/>
      </c>
      <c r="D793" s="7" t="str">
        <f>IFERROR(VLOOKUP(C:C,Roteiro!$C$9:$C$1016,1,0),"")</f>
        <v/>
      </c>
      <c r="I793" s="5" t="str">
        <f>Roteiro!B800</f>
        <v>792</v>
      </c>
      <c r="J793" s="5" t="str">
        <f>Roteiro!F800</f>
        <v/>
      </c>
      <c r="K793" s="7" t="str">
        <f t="shared" si="2"/>
        <v/>
      </c>
      <c r="M793" s="9">
        <v>198.0</v>
      </c>
    </row>
    <row r="794">
      <c r="A794" s="6" t="str">
        <f>'Cenários'!B1801</f>
        <v/>
      </c>
      <c r="B794" s="6" t="str">
        <f>'Cenários'!C1801</f>
        <v/>
      </c>
      <c r="C794" s="7" t="str">
        <f t="shared" si="1"/>
        <v/>
      </c>
      <c r="D794" s="7" t="str">
        <f>IFERROR(VLOOKUP(C:C,Roteiro!$C$9:$C$1016,1,0),"")</f>
        <v/>
      </c>
      <c r="I794" s="5" t="str">
        <f>Roteiro!B801</f>
        <v>793</v>
      </c>
      <c r="J794" s="5" t="str">
        <f>Roteiro!F801</f>
        <v/>
      </c>
      <c r="K794" s="7" t="str">
        <f t="shared" si="2"/>
        <v/>
      </c>
      <c r="M794" s="9">
        <v>198.25</v>
      </c>
    </row>
    <row r="795">
      <c r="A795" s="6" t="str">
        <f>'Cenários'!B1802</f>
        <v/>
      </c>
      <c r="B795" s="6" t="str">
        <f>'Cenários'!C1802</f>
        <v/>
      </c>
      <c r="C795" s="7" t="str">
        <f t="shared" si="1"/>
        <v/>
      </c>
      <c r="D795" s="7" t="str">
        <f>IFERROR(VLOOKUP(C:C,Roteiro!$C$9:$C$1016,1,0),"")</f>
        <v/>
      </c>
      <c r="I795" s="5" t="str">
        <f>Roteiro!B802</f>
        <v>794</v>
      </c>
      <c r="J795" s="5" t="str">
        <f>Roteiro!F802</f>
        <v/>
      </c>
      <c r="K795" s="7" t="str">
        <f t="shared" si="2"/>
        <v/>
      </c>
      <c r="M795" s="9">
        <v>198.5</v>
      </c>
    </row>
    <row r="796">
      <c r="A796" s="6" t="str">
        <f>'Cenários'!B1803</f>
        <v/>
      </c>
      <c r="B796" s="6" t="str">
        <f>'Cenários'!C1803</f>
        <v/>
      </c>
      <c r="C796" s="7" t="str">
        <f t="shared" si="1"/>
        <v/>
      </c>
      <c r="D796" s="7" t="str">
        <f>IFERROR(VLOOKUP(C:C,Roteiro!$C$9:$C$1016,1,0),"")</f>
        <v/>
      </c>
      <c r="I796" s="5" t="str">
        <f>Roteiro!B803</f>
        <v>795</v>
      </c>
      <c r="J796" s="5" t="str">
        <f>Roteiro!F803</f>
        <v/>
      </c>
      <c r="K796" s="7" t="str">
        <f t="shared" si="2"/>
        <v/>
      </c>
      <c r="M796" s="9">
        <v>198.75</v>
      </c>
    </row>
    <row r="797">
      <c r="A797" s="6" t="str">
        <f>'Cenários'!B1804</f>
        <v/>
      </c>
      <c r="B797" s="6" t="str">
        <f>'Cenários'!C1804</f>
        <v/>
      </c>
      <c r="C797" s="7" t="str">
        <f t="shared" si="1"/>
        <v/>
      </c>
      <c r="D797" s="7" t="str">
        <f>IFERROR(VLOOKUP(C:C,Roteiro!$C$9:$C$1016,1,0),"")</f>
        <v/>
      </c>
      <c r="I797" s="5" t="str">
        <f>Roteiro!B804</f>
        <v>796</v>
      </c>
      <c r="J797" s="5" t="str">
        <f>Roteiro!F804</f>
        <v/>
      </c>
      <c r="K797" s="7" t="str">
        <f t="shared" si="2"/>
        <v/>
      </c>
      <c r="M797" s="9">
        <v>199.0</v>
      </c>
    </row>
    <row r="798">
      <c r="A798" s="6" t="str">
        <f>'Cenários'!B1805</f>
        <v/>
      </c>
      <c r="B798" s="6" t="str">
        <f>'Cenários'!C1805</f>
        <v/>
      </c>
      <c r="C798" s="7" t="str">
        <f t="shared" si="1"/>
        <v/>
      </c>
      <c r="D798" s="7" t="str">
        <f>IFERROR(VLOOKUP(C:C,Roteiro!$C$9:$C$1016,1,0),"")</f>
        <v/>
      </c>
      <c r="I798" s="5" t="str">
        <f>Roteiro!B805</f>
        <v>797</v>
      </c>
      <c r="J798" s="5" t="str">
        <f>Roteiro!F805</f>
        <v/>
      </c>
      <c r="K798" s="7" t="str">
        <f t="shared" si="2"/>
        <v/>
      </c>
      <c r="M798" s="9">
        <v>199.25</v>
      </c>
    </row>
    <row r="799">
      <c r="A799" s="6" t="str">
        <f>'Cenários'!B1806</f>
        <v/>
      </c>
      <c r="B799" s="6" t="str">
        <f>'Cenários'!C1806</f>
        <v/>
      </c>
      <c r="C799" s="7" t="str">
        <f t="shared" si="1"/>
        <v/>
      </c>
      <c r="D799" s="7" t="str">
        <f>IFERROR(VLOOKUP(C:C,Roteiro!$C$9:$C$1016,1,0),"")</f>
        <v/>
      </c>
      <c r="I799" s="5" t="str">
        <f>Roteiro!B806</f>
        <v>798</v>
      </c>
      <c r="J799" s="5" t="str">
        <f>Roteiro!F806</f>
        <v/>
      </c>
      <c r="K799" s="7" t="str">
        <f t="shared" si="2"/>
        <v/>
      </c>
      <c r="M799" s="9">
        <v>199.5</v>
      </c>
    </row>
    <row r="800">
      <c r="A800" s="6" t="str">
        <f>'Cenários'!B1807</f>
        <v/>
      </c>
      <c r="B800" s="6" t="str">
        <f>'Cenários'!C1807</f>
        <v/>
      </c>
      <c r="C800" s="7" t="str">
        <f t="shared" si="1"/>
        <v/>
      </c>
      <c r="D800" s="7" t="str">
        <f>IFERROR(VLOOKUP(C:C,Roteiro!$C$9:$C$1016,1,0),"")</f>
        <v/>
      </c>
      <c r="I800" s="5" t="str">
        <f>Roteiro!B807</f>
        <v>799</v>
      </c>
      <c r="J800" s="5" t="str">
        <f>Roteiro!F807</f>
        <v/>
      </c>
      <c r="K800" s="7" t="str">
        <f t="shared" si="2"/>
        <v/>
      </c>
      <c r="M800" s="9">
        <v>199.75</v>
      </c>
    </row>
    <row r="801">
      <c r="A801" s="6" t="str">
        <f>'Cenários'!B1808</f>
        <v/>
      </c>
      <c r="B801" s="6" t="str">
        <f>'Cenários'!C1808</f>
        <v/>
      </c>
      <c r="C801" s="7" t="str">
        <f t="shared" si="1"/>
        <v/>
      </c>
      <c r="D801" s="7" t="str">
        <f>IFERROR(VLOOKUP(C:C,Roteiro!$C$9:$C$1016,1,0),"")</f>
        <v/>
      </c>
      <c r="I801" s="5" t="str">
        <f>Roteiro!B808</f>
        <v>800</v>
      </c>
      <c r="J801" s="5" t="str">
        <f>Roteiro!F808</f>
        <v/>
      </c>
      <c r="K801" s="7" t="str">
        <f t="shared" si="2"/>
        <v/>
      </c>
      <c r="M801" s="9">
        <v>200.0</v>
      </c>
    </row>
    <row r="802">
      <c r="A802" s="6" t="str">
        <f>'Cenários'!B1809</f>
        <v/>
      </c>
      <c r="B802" s="6" t="str">
        <f>'Cenários'!C1809</f>
        <v/>
      </c>
      <c r="C802" s="7" t="str">
        <f t="shared" si="1"/>
        <v/>
      </c>
      <c r="D802" s="7" t="str">
        <f>IFERROR(VLOOKUP(C:C,Roteiro!$C$9:$C$1016,1,0),"")</f>
        <v/>
      </c>
      <c r="I802" s="5" t="str">
        <f>Roteiro!B809</f>
        <v>801</v>
      </c>
      <c r="J802" s="5" t="str">
        <f>Roteiro!F809</f>
        <v/>
      </c>
      <c r="K802" s="7" t="str">
        <f t="shared" si="2"/>
        <v/>
      </c>
      <c r="M802" s="9">
        <v>200.25</v>
      </c>
    </row>
    <row r="803">
      <c r="A803" s="6" t="str">
        <f>'Cenários'!B1810</f>
        <v/>
      </c>
      <c r="B803" s="6" t="str">
        <f>'Cenários'!C1810</f>
        <v/>
      </c>
      <c r="C803" s="7" t="str">
        <f t="shared" si="1"/>
        <v/>
      </c>
      <c r="D803" s="7" t="str">
        <f>IFERROR(VLOOKUP(C:C,Roteiro!$C$9:$C$1016,1,0),"")</f>
        <v/>
      </c>
      <c r="I803" s="5" t="str">
        <f>Roteiro!B810</f>
        <v>802</v>
      </c>
      <c r="J803" s="5" t="str">
        <f>Roteiro!F810</f>
        <v/>
      </c>
      <c r="K803" s="7" t="str">
        <f t="shared" si="2"/>
        <v/>
      </c>
      <c r="M803" s="9">
        <v>200.5</v>
      </c>
    </row>
    <row r="804">
      <c r="A804" s="6" t="str">
        <f>'Cenários'!B1811</f>
        <v/>
      </c>
      <c r="B804" s="6" t="str">
        <f>'Cenários'!C1811</f>
        <v/>
      </c>
      <c r="C804" s="7" t="str">
        <f t="shared" si="1"/>
        <v/>
      </c>
      <c r="D804" s="7" t="str">
        <f>IFERROR(VLOOKUP(C:C,Roteiro!$C$9:$C$1016,1,0),"")</f>
        <v/>
      </c>
      <c r="I804" s="5" t="str">
        <f>Roteiro!B811</f>
        <v>803</v>
      </c>
      <c r="J804" s="5" t="str">
        <f>Roteiro!F811</f>
        <v/>
      </c>
      <c r="K804" s="7" t="str">
        <f t="shared" si="2"/>
        <v/>
      </c>
      <c r="M804" s="9">
        <v>200.75</v>
      </c>
    </row>
    <row r="805">
      <c r="A805" s="6" t="str">
        <f>'Cenários'!B1812</f>
        <v/>
      </c>
      <c r="B805" s="6" t="str">
        <f>'Cenários'!C1812</f>
        <v/>
      </c>
      <c r="C805" s="7" t="str">
        <f t="shared" si="1"/>
        <v/>
      </c>
      <c r="D805" s="7" t="str">
        <f>IFERROR(VLOOKUP(C:C,Roteiro!$C$9:$C$1016,1,0),"")</f>
        <v/>
      </c>
      <c r="I805" s="5" t="str">
        <f>Roteiro!B812</f>
        <v>804</v>
      </c>
      <c r="J805" s="5" t="str">
        <f>Roteiro!F812</f>
        <v/>
      </c>
      <c r="K805" s="7" t="str">
        <f t="shared" si="2"/>
        <v/>
      </c>
      <c r="M805" s="9">
        <v>201.0</v>
      </c>
    </row>
    <row r="806">
      <c r="A806" s="6" t="str">
        <f>'Cenários'!B1813</f>
        <v/>
      </c>
      <c r="B806" s="6" t="str">
        <f>'Cenários'!C1813</f>
        <v/>
      </c>
      <c r="C806" s="7" t="str">
        <f t="shared" si="1"/>
        <v/>
      </c>
      <c r="D806" s="7" t="str">
        <f>IFERROR(VLOOKUP(C:C,Roteiro!$C$9:$C$1016,1,0),"")</f>
        <v/>
      </c>
      <c r="I806" s="5" t="str">
        <f>Roteiro!B813</f>
        <v>805</v>
      </c>
      <c r="J806" s="5" t="str">
        <f>Roteiro!F813</f>
        <v/>
      </c>
      <c r="K806" s="7" t="str">
        <f t="shared" si="2"/>
        <v/>
      </c>
      <c r="M806" s="9">
        <v>201.25</v>
      </c>
    </row>
    <row r="807">
      <c r="A807" s="6" t="str">
        <f>'Cenários'!B1814</f>
        <v/>
      </c>
      <c r="B807" s="6" t="str">
        <f>'Cenários'!C1814</f>
        <v/>
      </c>
      <c r="C807" s="7" t="str">
        <f t="shared" si="1"/>
        <v/>
      </c>
      <c r="D807" s="7" t="str">
        <f>IFERROR(VLOOKUP(C:C,Roteiro!$C$9:$C$1016,1,0),"")</f>
        <v/>
      </c>
      <c r="I807" s="5" t="str">
        <f>Roteiro!B814</f>
        <v>806</v>
      </c>
      <c r="J807" s="5" t="str">
        <f>Roteiro!F814</f>
        <v/>
      </c>
      <c r="K807" s="7" t="str">
        <f t="shared" si="2"/>
        <v/>
      </c>
      <c r="M807" s="9">
        <v>201.5</v>
      </c>
    </row>
    <row r="808">
      <c r="A808" s="6" t="str">
        <f>'Cenários'!B1815</f>
        <v/>
      </c>
      <c r="B808" s="6" t="str">
        <f>'Cenários'!C1815</f>
        <v/>
      </c>
      <c r="C808" s="7" t="str">
        <f t="shared" si="1"/>
        <v/>
      </c>
      <c r="D808" s="7" t="str">
        <f>IFERROR(VLOOKUP(C:C,Roteiro!$C$9:$C$1016,1,0),"")</f>
        <v/>
      </c>
      <c r="I808" s="5" t="str">
        <f>Roteiro!B815</f>
        <v>807</v>
      </c>
      <c r="J808" s="5" t="str">
        <f>Roteiro!F815</f>
        <v/>
      </c>
      <c r="K808" s="7" t="str">
        <f t="shared" si="2"/>
        <v/>
      </c>
      <c r="M808" s="9">
        <v>201.75</v>
      </c>
    </row>
    <row r="809">
      <c r="A809" s="6" t="str">
        <f>'Cenários'!B1816</f>
        <v/>
      </c>
      <c r="B809" s="6" t="str">
        <f>'Cenários'!C1816</f>
        <v/>
      </c>
      <c r="C809" s="7" t="str">
        <f t="shared" si="1"/>
        <v/>
      </c>
      <c r="D809" s="7" t="str">
        <f>IFERROR(VLOOKUP(C:C,Roteiro!$C$9:$C$1016,1,0),"")</f>
        <v/>
      </c>
      <c r="I809" s="5" t="str">
        <f>Roteiro!B816</f>
        <v>808</v>
      </c>
      <c r="J809" s="5" t="str">
        <f>Roteiro!F816</f>
        <v/>
      </c>
      <c r="K809" s="7" t="str">
        <f t="shared" si="2"/>
        <v/>
      </c>
      <c r="M809" s="9">
        <v>202.0</v>
      </c>
    </row>
    <row r="810">
      <c r="A810" s="6" t="str">
        <f>'Cenários'!B1817</f>
        <v/>
      </c>
      <c r="B810" s="6" t="str">
        <f>'Cenários'!C1817</f>
        <v/>
      </c>
      <c r="C810" s="7" t="str">
        <f t="shared" si="1"/>
        <v/>
      </c>
      <c r="D810" s="7" t="str">
        <f>IFERROR(VLOOKUP(C:C,Roteiro!$C$9:$C$1016,1,0),"")</f>
        <v/>
      </c>
      <c r="I810" s="5" t="str">
        <f>Roteiro!B817</f>
        <v>809</v>
      </c>
      <c r="J810" s="5" t="str">
        <f>Roteiro!F817</f>
        <v/>
      </c>
      <c r="K810" s="7" t="str">
        <f t="shared" si="2"/>
        <v/>
      </c>
      <c r="M810" s="9">
        <v>202.25</v>
      </c>
    </row>
    <row r="811">
      <c r="A811" s="6" t="str">
        <f>'Cenários'!B1818</f>
        <v/>
      </c>
      <c r="B811" s="6" t="str">
        <f>'Cenários'!C1818</f>
        <v/>
      </c>
      <c r="C811" s="7" t="str">
        <f t="shared" si="1"/>
        <v/>
      </c>
      <c r="D811" s="7" t="str">
        <f>IFERROR(VLOOKUP(C:C,Roteiro!$C$9:$C$1016,1,0),"")</f>
        <v/>
      </c>
      <c r="I811" s="5" t="str">
        <f>Roteiro!B818</f>
        <v>810</v>
      </c>
      <c r="J811" s="5" t="str">
        <f>Roteiro!F818</f>
        <v/>
      </c>
      <c r="K811" s="7" t="str">
        <f t="shared" si="2"/>
        <v/>
      </c>
      <c r="M811" s="9">
        <v>202.5</v>
      </c>
    </row>
    <row r="812">
      <c r="A812" s="6" t="str">
        <f>'Cenários'!B1819</f>
        <v/>
      </c>
      <c r="B812" s="6" t="str">
        <f>'Cenários'!C1819</f>
        <v/>
      </c>
      <c r="C812" s="7" t="str">
        <f t="shared" si="1"/>
        <v/>
      </c>
      <c r="D812" s="7" t="str">
        <f>IFERROR(VLOOKUP(C:C,Roteiro!$C$9:$C$1016,1,0),"")</f>
        <v/>
      </c>
      <c r="I812" s="5" t="str">
        <f>Roteiro!B819</f>
        <v>811</v>
      </c>
      <c r="J812" s="5" t="str">
        <f>Roteiro!F819</f>
        <v/>
      </c>
      <c r="K812" s="7" t="str">
        <f t="shared" si="2"/>
        <v/>
      </c>
      <c r="M812" s="9">
        <v>202.75</v>
      </c>
    </row>
    <row r="813">
      <c r="A813" s="6" t="str">
        <f>'Cenários'!B1820</f>
        <v/>
      </c>
      <c r="B813" s="6" t="str">
        <f>'Cenários'!C1820</f>
        <v/>
      </c>
      <c r="C813" s="7" t="str">
        <f t="shared" si="1"/>
        <v/>
      </c>
      <c r="D813" s="7" t="str">
        <f>IFERROR(VLOOKUP(C:C,Roteiro!$C$9:$C$1016,1,0),"")</f>
        <v/>
      </c>
      <c r="I813" s="5" t="str">
        <f>Roteiro!B820</f>
        <v>812</v>
      </c>
      <c r="J813" s="5" t="str">
        <f>Roteiro!F820</f>
        <v/>
      </c>
      <c r="K813" s="7" t="str">
        <f t="shared" si="2"/>
        <v/>
      </c>
      <c r="M813" s="9">
        <v>203.0</v>
      </c>
    </row>
    <row r="814">
      <c r="A814" s="6" t="str">
        <f>'Cenários'!B1821</f>
        <v/>
      </c>
      <c r="B814" s="6" t="str">
        <f>'Cenários'!C1821</f>
        <v/>
      </c>
      <c r="C814" s="7" t="str">
        <f t="shared" si="1"/>
        <v/>
      </c>
      <c r="D814" s="7" t="str">
        <f>IFERROR(VLOOKUP(C:C,Roteiro!$C$9:$C$1016,1,0),"")</f>
        <v/>
      </c>
      <c r="I814" s="5" t="str">
        <f>Roteiro!B821</f>
        <v>813</v>
      </c>
      <c r="J814" s="5" t="str">
        <f>Roteiro!F821</f>
        <v/>
      </c>
      <c r="K814" s="7" t="str">
        <f t="shared" si="2"/>
        <v/>
      </c>
      <c r="M814" s="9">
        <v>203.25</v>
      </c>
    </row>
    <row r="815">
      <c r="A815" s="6" t="str">
        <f>'Cenários'!B1822</f>
        <v/>
      </c>
      <c r="B815" s="6" t="str">
        <f>'Cenários'!C1822</f>
        <v/>
      </c>
      <c r="C815" s="7" t="str">
        <f t="shared" si="1"/>
        <v/>
      </c>
      <c r="D815" s="7" t="str">
        <f>IFERROR(VLOOKUP(C:C,Roteiro!$C$9:$C$1016,1,0),"")</f>
        <v/>
      </c>
      <c r="I815" s="5" t="str">
        <f>Roteiro!B822</f>
        <v>814</v>
      </c>
      <c r="J815" s="5" t="str">
        <f>Roteiro!F822</f>
        <v/>
      </c>
      <c r="K815" s="7" t="str">
        <f t="shared" si="2"/>
        <v/>
      </c>
      <c r="M815" s="9">
        <v>203.5</v>
      </c>
    </row>
    <row r="816">
      <c r="A816" s="6" t="str">
        <f>'Cenários'!B1823</f>
        <v/>
      </c>
      <c r="B816" s="6" t="str">
        <f>'Cenários'!C1823</f>
        <v/>
      </c>
      <c r="C816" s="7" t="str">
        <f t="shared" si="1"/>
        <v/>
      </c>
      <c r="D816" s="7" t="str">
        <f>IFERROR(VLOOKUP(C:C,Roteiro!$C$9:$C$1016,1,0),"")</f>
        <v/>
      </c>
      <c r="I816" s="5" t="str">
        <f>Roteiro!B823</f>
        <v>815</v>
      </c>
      <c r="J816" s="5" t="str">
        <f>Roteiro!F823</f>
        <v/>
      </c>
      <c r="K816" s="7" t="str">
        <f t="shared" si="2"/>
        <v/>
      </c>
      <c r="M816" s="9">
        <v>203.75</v>
      </c>
    </row>
    <row r="817">
      <c r="A817" s="6" t="str">
        <f>'Cenários'!B1824</f>
        <v/>
      </c>
      <c r="B817" s="6" t="str">
        <f>'Cenários'!C1824</f>
        <v/>
      </c>
      <c r="C817" s="7" t="str">
        <f t="shared" si="1"/>
        <v/>
      </c>
      <c r="D817" s="7" t="str">
        <f>IFERROR(VLOOKUP(C:C,Roteiro!$C$9:$C$1016,1,0),"")</f>
        <v/>
      </c>
      <c r="I817" s="5" t="str">
        <f>Roteiro!B824</f>
        <v>816</v>
      </c>
      <c r="J817" s="5" t="str">
        <f>Roteiro!F824</f>
        <v/>
      </c>
      <c r="K817" s="7" t="str">
        <f t="shared" si="2"/>
        <v/>
      </c>
      <c r="M817" s="9">
        <v>204.0</v>
      </c>
    </row>
    <row r="818">
      <c r="A818" s="6" t="str">
        <f>'Cenários'!B1825</f>
        <v/>
      </c>
      <c r="B818" s="6" t="str">
        <f>'Cenários'!C1825</f>
        <v/>
      </c>
      <c r="C818" s="7" t="str">
        <f t="shared" si="1"/>
        <v/>
      </c>
      <c r="D818" s="7" t="str">
        <f>IFERROR(VLOOKUP(C:C,Roteiro!$C$9:$C$1016,1,0),"")</f>
        <v/>
      </c>
      <c r="I818" s="5" t="str">
        <f>Roteiro!B825</f>
        <v>817</v>
      </c>
      <c r="J818" s="5" t="str">
        <f>Roteiro!F825</f>
        <v/>
      </c>
      <c r="K818" s="7" t="str">
        <f t="shared" si="2"/>
        <v/>
      </c>
      <c r="M818" s="9">
        <v>204.25</v>
      </c>
    </row>
    <row r="819">
      <c r="A819" s="6" t="str">
        <f>'Cenários'!B1826</f>
        <v/>
      </c>
      <c r="B819" s="6" t="str">
        <f>'Cenários'!C1826</f>
        <v/>
      </c>
      <c r="C819" s="7" t="str">
        <f t="shared" si="1"/>
        <v/>
      </c>
      <c r="D819" s="7" t="str">
        <f>IFERROR(VLOOKUP(C:C,Roteiro!$C$9:$C$1016,1,0),"")</f>
        <v/>
      </c>
      <c r="I819" s="5" t="str">
        <f>Roteiro!B826</f>
        <v>818</v>
      </c>
      <c r="J819" s="5" t="str">
        <f>Roteiro!F826</f>
        <v/>
      </c>
      <c r="K819" s="7" t="str">
        <f t="shared" si="2"/>
        <v/>
      </c>
      <c r="M819" s="9">
        <v>204.5</v>
      </c>
    </row>
    <row r="820">
      <c r="A820" s="6" t="str">
        <f>'Cenários'!B1827</f>
        <v/>
      </c>
      <c r="B820" s="6" t="str">
        <f>'Cenários'!C1827</f>
        <v/>
      </c>
      <c r="C820" s="7" t="str">
        <f t="shared" si="1"/>
        <v/>
      </c>
      <c r="D820" s="7" t="str">
        <f>IFERROR(VLOOKUP(C:C,Roteiro!$C$9:$C$1016,1,0),"")</f>
        <v/>
      </c>
      <c r="I820" s="5" t="str">
        <f>Roteiro!B827</f>
        <v>819</v>
      </c>
      <c r="J820" s="5" t="str">
        <f>Roteiro!F827</f>
        <v/>
      </c>
      <c r="K820" s="7" t="str">
        <f t="shared" si="2"/>
        <v/>
      </c>
      <c r="M820" s="9">
        <v>204.75</v>
      </c>
    </row>
    <row r="821">
      <c r="A821" s="6" t="str">
        <f>'Cenários'!B1828</f>
        <v/>
      </c>
      <c r="B821" s="6" t="str">
        <f>'Cenários'!C1828</f>
        <v/>
      </c>
      <c r="C821" s="7" t="str">
        <f t="shared" si="1"/>
        <v/>
      </c>
      <c r="D821" s="7" t="str">
        <f>IFERROR(VLOOKUP(C:C,Roteiro!$C$9:$C$1016,1,0),"")</f>
        <v/>
      </c>
      <c r="I821" s="5" t="str">
        <f>Roteiro!B828</f>
        <v>820</v>
      </c>
      <c r="J821" s="5" t="str">
        <f>Roteiro!F828</f>
        <v/>
      </c>
      <c r="K821" s="7" t="str">
        <f t="shared" si="2"/>
        <v/>
      </c>
      <c r="M821" s="9">
        <v>205.0</v>
      </c>
    </row>
    <row r="822">
      <c r="A822" s="6" t="str">
        <f>'Cenários'!B1829</f>
        <v/>
      </c>
      <c r="B822" s="6" t="str">
        <f>'Cenários'!C1829</f>
        <v/>
      </c>
      <c r="C822" s="7" t="str">
        <f t="shared" si="1"/>
        <v/>
      </c>
      <c r="D822" s="7" t="str">
        <f>IFERROR(VLOOKUP(C:C,Roteiro!$C$9:$C$1016,1,0),"")</f>
        <v/>
      </c>
      <c r="I822" s="5" t="str">
        <f>Roteiro!B829</f>
        <v>821</v>
      </c>
      <c r="J822" s="5" t="str">
        <f>Roteiro!F829</f>
        <v/>
      </c>
      <c r="K822" s="7" t="str">
        <f t="shared" si="2"/>
        <v/>
      </c>
      <c r="M822" s="9">
        <v>205.25</v>
      </c>
    </row>
    <row r="823">
      <c r="A823" s="6" t="str">
        <f>'Cenários'!B1830</f>
        <v/>
      </c>
      <c r="B823" s="6" t="str">
        <f>'Cenários'!C1830</f>
        <v/>
      </c>
      <c r="C823" s="7" t="str">
        <f t="shared" si="1"/>
        <v/>
      </c>
      <c r="D823" s="7" t="str">
        <f>IFERROR(VLOOKUP(C:C,Roteiro!$C$9:$C$1016,1,0),"")</f>
        <v/>
      </c>
      <c r="I823" s="5" t="str">
        <f>Roteiro!B830</f>
        <v>822</v>
      </c>
      <c r="J823" s="5" t="str">
        <f>Roteiro!F830</f>
        <v/>
      </c>
      <c r="K823" s="7" t="str">
        <f t="shared" si="2"/>
        <v/>
      </c>
      <c r="M823" s="9">
        <v>205.5</v>
      </c>
    </row>
    <row r="824">
      <c r="A824" s="6" t="str">
        <f>'Cenários'!B1831</f>
        <v/>
      </c>
      <c r="B824" s="6" t="str">
        <f>'Cenários'!C1831</f>
        <v/>
      </c>
      <c r="C824" s="7" t="str">
        <f t="shared" si="1"/>
        <v/>
      </c>
      <c r="D824" s="7" t="str">
        <f>IFERROR(VLOOKUP(C:C,Roteiro!$C$9:$C$1016,1,0),"")</f>
        <v/>
      </c>
      <c r="I824" s="5" t="str">
        <f>Roteiro!B831</f>
        <v>823</v>
      </c>
      <c r="J824" s="5" t="str">
        <f>Roteiro!F831</f>
        <v/>
      </c>
      <c r="K824" s="7" t="str">
        <f t="shared" si="2"/>
        <v/>
      </c>
      <c r="M824" s="9">
        <v>205.75</v>
      </c>
    </row>
    <row r="825">
      <c r="A825" s="6" t="str">
        <f>'Cenários'!B1832</f>
        <v/>
      </c>
      <c r="B825" s="6" t="str">
        <f>'Cenários'!C1832</f>
        <v/>
      </c>
      <c r="C825" s="7" t="str">
        <f t="shared" si="1"/>
        <v/>
      </c>
      <c r="D825" s="7" t="str">
        <f>IFERROR(VLOOKUP(C:C,Roteiro!$C$9:$C$1016,1,0),"")</f>
        <v/>
      </c>
      <c r="I825" s="5" t="str">
        <f>Roteiro!B832</f>
        <v>824</v>
      </c>
      <c r="J825" s="5" t="str">
        <f>Roteiro!F832</f>
        <v/>
      </c>
      <c r="K825" s="7" t="str">
        <f t="shared" si="2"/>
        <v/>
      </c>
      <c r="M825" s="9">
        <v>206.0</v>
      </c>
    </row>
    <row r="826">
      <c r="A826" s="6" t="str">
        <f>'Cenários'!B1833</f>
        <v/>
      </c>
      <c r="B826" s="6" t="str">
        <f>'Cenários'!C1833</f>
        <v/>
      </c>
      <c r="C826" s="7" t="str">
        <f t="shared" si="1"/>
        <v/>
      </c>
      <c r="D826" s="7" t="str">
        <f>IFERROR(VLOOKUP(C:C,Roteiro!$C$9:$C$1016,1,0),"")</f>
        <v/>
      </c>
      <c r="I826" s="5" t="str">
        <f>Roteiro!B833</f>
        <v>825</v>
      </c>
      <c r="J826" s="5" t="str">
        <f>Roteiro!F833</f>
        <v/>
      </c>
      <c r="K826" s="7" t="str">
        <f t="shared" si="2"/>
        <v/>
      </c>
      <c r="M826" s="9">
        <v>206.25</v>
      </c>
    </row>
    <row r="827">
      <c r="A827" s="6" t="str">
        <f>'Cenários'!B1834</f>
        <v/>
      </c>
      <c r="B827" s="6" t="str">
        <f>'Cenários'!C1834</f>
        <v/>
      </c>
      <c r="C827" s="7" t="str">
        <f t="shared" si="1"/>
        <v/>
      </c>
      <c r="D827" s="7" t="str">
        <f>IFERROR(VLOOKUP(C:C,Roteiro!$C$9:$C$1016,1,0),"")</f>
        <v/>
      </c>
      <c r="I827" s="5" t="str">
        <f>Roteiro!B834</f>
        <v>826</v>
      </c>
      <c r="J827" s="5" t="str">
        <f>Roteiro!F834</f>
        <v/>
      </c>
      <c r="K827" s="7" t="str">
        <f t="shared" si="2"/>
        <v/>
      </c>
      <c r="M827" s="9">
        <v>206.5</v>
      </c>
    </row>
    <row r="828">
      <c r="A828" s="6" t="str">
        <f>'Cenários'!B1835</f>
        <v/>
      </c>
      <c r="B828" s="6" t="str">
        <f>'Cenários'!C1835</f>
        <v/>
      </c>
      <c r="C828" s="7" t="str">
        <f t="shared" si="1"/>
        <v/>
      </c>
      <c r="D828" s="7" t="str">
        <f>IFERROR(VLOOKUP(C:C,Roteiro!$C$9:$C$1016,1,0),"")</f>
        <v/>
      </c>
      <c r="I828" s="5" t="str">
        <f>Roteiro!B835</f>
        <v>827</v>
      </c>
      <c r="J828" s="5" t="str">
        <f>Roteiro!F835</f>
        <v/>
      </c>
      <c r="K828" s="7" t="str">
        <f t="shared" si="2"/>
        <v/>
      </c>
      <c r="M828" s="9">
        <v>206.75</v>
      </c>
    </row>
    <row r="829">
      <c r="A829" s="6" t="str">
        <f>'Cenários'!B1836</f>
        <v/>
      </c>
      <c r="B829" s="6" t="str">
        <f>'Cenários'!C1836</f>
        <v/>
      </c>
      <c r="C829" s="7" t="str">
        <f t="shared" si="1"/>
        <v/>
      </c>
      <c r="D829" s="7" t="str">
        <f>IFERROR(VLOOKUP(C:C,Roteiro!$C$9:$C$1016,1,0),"")</f>
        <v/>
      </c>
      <c r="I829" s="5" t="str">
        <f>Roteiro!B836</f>
        <v>828</v>
      </c>
      <c r="J829" s="5" t="str">
        <f>Roteiro!F836</f>
        <v/>
      </c>
      <c r="K829" s="7" t="str">
        <f t="shared" si="2"/>
        <v/>
      </c>
      <c r="M829" s="9">
        <v>207.0</v>
      </c>
    </row>
    <row r="830">
      <c r="A830" s="6" t="str">
        <f>'Cenários'!B1837</f>
        <v/>
      </c>
      <c r="B830" s="6" t="str">
        <f>'Cenários'!C1837</f>
        <v/>
      </c>
      <c r="C830" s="7" t="str">
        <f t="shared" si="1"/>
        <v/>
      </c>
      <c r="D830" s="7" t="str">
        <f>IFERROR(VLOOKUP(C:C,Roteiro!$C$9:$C$1016,1,0),"")</f>
        <v/>
      </c>
      <c r="I830" s="5" t="str">
        <f>Roteiro!B837</f>
        <v>829</v>
      </c>
      <c r="J830" s="5" t="str">
        <f>Roteiro!F837</f>
        <v/>
      </c>
      <c r="K830" s="7" t="str">
        <f t="shared" si="2"/>
        <v/>
      </c>
      <c r="M830" s="9">
        <v>207.25</v>
      </c>
    </row>
    <row r="831">
      <c r="A831" s="6" t="str">
        <f>'Cenários'!B1838</f>
        <v/>
      </c>
      <c r="B831" s="6" t="str">
        <f>'Cenários'!C1838</f>
        <v/>
      </c>
      <c r="C831" s="7" t="str">
        <f t="shared" si="1"/>
        <v/>
      </c>
      <c r="D831" s="7" t="str">
        <f>IFERROR(VLOOKUP(C:C,Roteiro!$C$9:$C$1016,1,0),"")</f>
        <v/>
      </c>
      <c r="I831" s="5" t="str">
        <f>Roteiro!B838</f>
        <v>830</v>
      </c>
      <c r="J831" s="5" t="str">
        <f>Roteiro!F838</f>
        <v/>
      </c>
      <c r="K831" s="7" t="str">
        <f t="shared" si="2"/>
        <v/>
      </c>
      <c r="M831" s="9">
        <v>207.5</v>
      </c>
    </row>
    <row r="832">
      <c r="A832" s="6" t="str">
        <f>'Cenários'!B1839</f>
        <v/>
      </c>
      <c r="B832" s="6" t="str">
        <f>'Cenários'!C1839</f>
        <v/>
      </c>
      <c r="C832" s="7" t="str">
        <f t="shared" si="1"/>
        <v/>
      </c>
      <c r="D832" s="7" t="str">
        <f>IFERROR(VLOOKUP(C:C,Roteiro!$C$9:$C$1016,1,0),"")</f>
        <v/>
      </c>
      <c r="I832" s="5" t="str">
        <f>Roteiro!B839</f>
        <v>831</v>
      </c>
      <c r="J832" s="5" t="str">
        <f>Roteiro!F839</f>
        <v/>
      </c>
      <c r="K832" s="7" t="str">
        <f t="shared" si="2"/>
        <v/>
      </c>
      <c r="M832" s="9">
        <v>207.75</v>
      </c>
    </row>
    <row r="833">
      <c r="A833" s="6" t="str">
        <f>'Cenários'!B1840</f>
        <v/>
      </c>
      <c r="B833" s="6" t="str">
        <f>'Cenários'!C1840</f>
        <v/>
      </c>
      <c r="C833" s="7" t="str">
        <f t="shared" si="1"/>
        <v/>
      </c>
      <c r="D833" s="7" t="str">
        <f>IFERROR(VLOOKUP(C:C,Roteiro!$C$9:$C$1016,1,0),"")</f>
        <v/>
      </c>
      <c r="I833" s="5" t="str">
        <f>Roteiro!B840</f>
        <v>832</v>
      </c>
      <c r="J833" s="5" t="str">
        <f>Roteiro!F840</f>
        <v/>
      </c>
      <c r="K833" s="7" t="str">
        <f t="shared" si="2"/>
        <v/>
      </c>
      <c r="M833" s="9">
        <v>208.0</v>
      </c>
    </row>
    <row r="834">
      <c r="A834" s="6" t="str">
        <f>'Cenários'!B1841</f>
        <v/>
      </c>
      <c r="B834" s="6" t="str">
        <f>'Cenários'!C1841</f>
        <v/>
      </c>
      <c r="C834" s="7" t="str">
        <f t="shared" si="1"/>
        <v/>
      </c>
      <c r="D834" s="7" t="str">
        <f>IFERROR(VLOOKUP(C:C,Roteiro!$C$9:$C$1016,1,0),"")</f>
        <v/>
      </c>
      <c r="I834" s="5" t="str">
        <f>Roteiro!B841</f>
        <v>833</v>
      </c>
      <c r="J834" s="5" t="str">
        <f>Roteiro!F841</f>
        <v/>
      </c>
      <c r="K834" s="7" t="str">
        <f t="shared" si="2"/>
        <v/>
      </c>
      <c r="M834" s="9">
        <v>208.25</v>
      </c>
    </row>
    <row r="835">
      <c r="A835" s="6" t="str">
        <f>'Cenários'!B1842</f>
        <v/>
      </c>
      <c r="B835" s="6" t="str">
        <f>'Cenários'!C1842</f>
        <v/>
      </c>
      <c r="C835" s="7" t="str">
        <f t="shared" si="1"/>
        <v/>
      </c>
      <c r="D835" s="7" t="str">
        <f>IFERROR(VLOOKUP(C:C,Roteiro!$C$9:$C$1016,1,0),"")</f>
        <v/>
      </c>
      <c r="I835" s="5" t="str">
        <f>Roteiro!B842</f>
        <v>834</v>
      </c>
      <c r="J835" s="5" t="str">
        <f>Roteiro!F842</f>
        <v/>
      </c>
      <c r="K835" s="7" t="str">
        <f t="shared" si="2"/>
        <v/>
      </c>
      <c r="M835" s="9">
        <v>208.5</v>
      </c>
    </row>
    <row r="836">
      <c r="A836" s="6" t="str">
        <f>'Cenários'!B1843</f>
        <v/>
      </c>
      <c r="B836" s="6" t="str">
        <f>'Cenários'!C1843</f>
        <v/>
      </c>
      <c r="C836" s="7" t="str">
        <f t="shared" si="1"/>
        <v/>
      </c>
      <c r="D836" s="7" t="str">
        <f>IFERROR(VLOOKUP(C:C,Roteiro!$C$9:$C$1016,1,0),"")</f>
        <v/>
      </c>
      <c r="I836" s="5" t="str">
        <f>Roteiro!B843</f>
        <v>835</v>
      </c>
      <c r="J836" s="5" t="str">
        <f>Roteiro!F843</f>
        <v/>
      </c>
      <c r="K836" s="7" t="str">
        <f t="shared" si="2"/>
        <v/>
      </c>
      <c r="M836" s="9">
        <v>208.75</v>
      </c>
    </row>
    <row r="837">
      <c r="A837" s="6" t="str">
        <f>'Cenários'!B1844</f>
        <v/>
      </c>
      <c r="B837" s="6" t="str">
        <f>'Cenários'!C1844</f>
        <v/>
      </c>
      <c r="C837" s="7" t="str">
        <f t="shared" si="1"/>
        <v/>
      </c>
      <c r="D837" s="7" t="str">
        <f>IFERROR(VLOOKUP(C:C,Roteiro!$C$9:$C$1016,1,0),"")</f>
        <v/>
      </c>
      <c r="I837" s="5" t="str">
        <f>Roteiro!B844</f>
        <v>836</v>
      </c>
      <c r="J837" s="5" t="str">
        <f>Roteiro!F844</f>
        <v/>
      </c>
      <c r="K837" s="7" t="str">
        <f t="shared" si="2"/>
        <v/>
      </c>
      <c r="M837" s="9">
        <v>209.0</v>
      </c>
    </row>
    <row r="838">
      <c r="A838" s="6" t="str">
        <f>'Cenários'!B1845</f>
        <v/>
      </c>
      <c r="B838" s="6" t="str">
        <f>'Cenários'!C1845</f>
        <v/>
      </c>
      <c r="C838" s="7" t="str">
        <f t="shared" si="1"/>
        <v/>
      </c>
      <c r="D838" s="7" t="str">
        <f>IFERROR(VLOOKUP(C:C,Roteiro!$C$9:$C$1016,1,0),"")</f>
        <v/>
      </c>
      <c r="I838" s="5" t="str">
        <f>Roteiro!B845</f>
        <v>837</v>
      </c>
      <c r="J838" s="5" t="str">
        <f>Roteiro!F845</f>
        <v/>
      </c>
      <c r="K838" s="7" t="str">
        <f t="shared" si="2"/>
        <v/>
      </c>
      <c r="M838" s="9">
        <v>209.25</v>
      </c>
    </row>
    <row r="839">
      <c r="A839" s="6" t="str">
        <f>'Cenários'!B1846</f>
        <v/>
      </c>
      <c r="B839" s="6" t="str">
        <f>'Cenários'!C1846</f>
        <v/>
      </c>
      <c r="C839" s="7" t="str">
        <f t="shared" si="1"/>
        <v/>
      </c>
      <c r="D839" s="7" t="str">
        <f>IFERROR(VLOOKUP(C:C,Roteiro!$C$9:$C$1016,1,0),"")</f>
        <v/>
      </c>
      <c r="I839" s="5" t="str">
        <f>Roteiro!B846</f>
        <v>838</v>
      </c>
      <c r="J839" s="5" t="str">
        <f>Roteiro!F846</f>
        <v/>
      </c>
      <c r="K839" s="7" t="str">
        <f t="shared" si="2"/>
        <v/>
      </c>
      <c r="M839" s="9">
        <v>209.5</v>
      </c>
    </row>
    <row r="840">
      <c r="A840" s="6" t="str">
        <f>'Cenários'!B1847</f>
        <v/>
      </c>
      <c r="B840" s="6" t="str">
        <f>'Cenários'!C1847</f>
        <v/>
      </c>
      <c r="C840" s="7" t="str">
        <f t="shared" si="1"/>
        <v/>
      </c>
      <c r="D840" s="7" t="str">
        <f>IFERROR(VLOOKUP(C:C,Roteiro!$C$9:$C$1016,1,0),"")</f>
        <v/>
      </c>
      <c r="I840" s="5" t="str">
        <f>Roteiro!B847</f>
        <v>839</v>
      </c>
      <c r="J840" s="5" t="str">
        <f>Roteiro!F847</f>
        <v/>
      </c>
      <c r="K840" s="7" t="str">
        <f t="shared" si="2"/>
        <v/>
      </c>
      <c r="M840" s="9">
        <v>209.75</v>
      </c>
    </row>
    <row r="841">
      <c r="A841" s="6" t="str">
        <f>'Cenários'!B1848</f>
        <v/>
      </c>
      <c r="B841" s="6" t="str">
        <f>'Cenários'!C1848</f>
        <v/>
      </c>
      <c r="C841" s="7" t="str">
        <f t="shared" si="1"/>
        <v/>
      </c>
      <c r="D841" s="7" t="str">
        <f>IFERROR(VLOOKUP(C:C,Roteiro!$C$9:$C$1016,1,0),"")</f>
        <v/>
      </c>
      <c r="I841" s="5" t="str">
        <f>Roteiro!B848</f>
        <v>840</v>
      </c>
      <c r="J841" s="5" t="str">
        <f>Roteiro!F848</f>
        <v/>
      </c>
      <c r="K841" s="7" t="str">
        <f t="shared" si="2"/>
        <v/>
      </c>
      <c r="M841" s="9">
        <v>210.0</v>
      </c>
    </row>
    <row r="842">
      <c r="A842" s="6" t="str">
        <f>'Cenários'!B1849</f>
        <v/>
      </c>
      <c r="B842" s="6" t="str">
        <f>'Cenários'!C1849</f>
        <v/>
      </c>
      <c r="C842" s="7" t="str">
        <f t="shared" si="1"/>
        <v/>
      </c>
      <c r="D842" s="7" t="str">
        <f>IFERROR(VLOOKUP(C:C,Roteiro!$C$9:$C$1016,1,0),"")</f>
        <v/>
      </c>
      <c r="I842" s="5" t="str">
        <f>Roteiro!B849</f>
        <v>841</v>
      </c>
      <c r="J842" s="5" t="str">
        <f>Roteiro!F849</f>
        <v/>
      </c>
      <c r="K842" s="7" t="str">
        <f t="shared" si="2"/>
        <v/>
      </c>
      <c r="M842" s="9">
        <v>210.25</v>
      </c>
    </row>
    <row r="843">
      <c r="A843" s="6" t="str">
        <f>'Cenários'!B1850</f>
        <v/>
      </c>
      <c r="B843" s="6" t="str">
        <f>'Cenários'!C1850</f>
        <v/>
      </c>
      <c r="C843" s="7" t="str">
        <f t="shared" si="1"/>
        <v/>
      </c>
      <c r="D843" s="7" t="str">
        <f>IFERROR(VLOOKUP(C:C,Roteiro!$C$9:$C$1016,1,0),"")</f>
        <v/>
      </c>
      <c r="I843" s="5" t="str">
        <f>Roteiro!B850</f>
        <v>842</v>
      </c>
      <c r="J843" s="5" t="str">
        <f>Roteiro!F850</f>
        <v/>
      </c>
      <c r="K843" s="7" t="str">
        <f t="shared" si="2"/>
        <v/>
      </c>
      <c r="M843" s="9">
        <v>210.5</v>
      </c>
    </row>
    <row r="844">
      <c r="A844" s="6" t="str">
        <f>'Cenários'!B1851</f>
        <v/>
      </c>
      <c r="B844" s="6" t="str">
        <f>'Cenários'!C1851</f>
        <v/>
      </c>
      <c r="C844" s="7" t="str">
        <f t="shared" si="1"/>
        <v/>
      </c>
      <c r="D844" s="7" t="str">
        <f>IFERROR(VLOOKUP(C:C,Roteiro!$C$9:$C$1016,1,0),"")</f>
        <v/>
      </c>
      <c r="I844" s="5" t="str">
        <f>Roteiro!B851</f>
        <v>843</v>
      </c>
      <c r="J844" s="5" t="str">
        <f>Roteiro!F851</f>
        <v/>
      </c>
      <c r="K844" s="7" t="str">
        <f t="shared" si="2"/>
        <v/>
      </c>
      <c r="M844" s="9">
        <v>210.75</v>
      </c>
    </row>
    <row r="845">
      <c r="A845" s="6" t="str">
        <f>'Cenários'!B1852</f>
        <v/>
      </c>
      <c r="B845" s="6" t="str">
        <f>'Cenários'!C1852</f>
        <v/>
      </c>
      <c r="C845" s="7" t="str">
        <f t="shared" si="1"/>
        <v/>
      </c>
      <c r="D845" s="7" t="str">
        <f>IFERROR(VLOOKUP(C:C,Roteiro!$C$9:$C$1016,1,0),"")</f>
        <v/>
      </c>
      <c r="I845" s="5" t="str">
        <f>Roteiro!B852</f>
        <v>844</v>
      </c>
      <c r="J845" s="5" t="str">
        <f>Roteiro!F852</f>
        <v/>
      </c>
      <c r="K845" s="7" t="str">
        <f t="shared" si="2"/>
        <v/>
      </c>
      <c r="M845" s="9">
        <v>211.0</v>
      </c>
    </row>
    <row r="846">
      <c r="A846" s="6" t="str">
        <f>'Cenários'!B1853</f>
        <v/>
      </c>
      <c r="B846" s="6" t="str">
        <f>'Cenários'!C1853</f>
        <v/>
      </c>
      <c r="C846" s="7" t="str">
        <f t="shared" si="1"/>
        <v/>
      </c>
      <c r="D846" s="7" t="str">
        <f>IFERROR(VLOOKUP(C:C,Roteiro!$C$9:$C$1016,1,0),"")</f>
        <v/>
      </c>
      <c r="I846" s="5" t="str">
        <f>Roteiro!B853</f>
        <v>845</v>
      </c>
      <c r="J846" s="5" t="str">
        <f>Roteiro!F853</f>
        <v/>
      </c>
      <c r="K846" s="7" t="str">
        <f t="shared" si="2"/>
        <v/>
      </c>
      <c r="M846" s="9">
        <v>211.25</v>
      </c>
    </row>
    <row r="847">
      <c r="A847" s="6" t="str">
        <f>'Cenários'!B1854</f>
        <v/>
      </c>
      <c r="B847" s="6" t="str">
        <f>'Cenários'!C1854</f>
        <v/>
      </c>
      <c r="C847" s="7" t="str">
        <f t="shared" si="1"/>
        <v/>
      </c>
      <c r="D847" s="7" t="str">
        <f>IFERROR(VLOOKUP(C:C,Roteiro!$C$9:$C$1016,1,0),"")</f>
        <v/>
      </c>
      <c r="I847" s="5" t="str">
        <f>Roteiro!B854</f>
        <v>846</v>
      </c>
      <c r="J847" s="5" t="str">
        <f>Roteiro!F854</f>
        <v/>
      </c>
      <c r="K847" s="7" t="str">
        <f t="shared" si="2"/>
        <v/>
      </c>
      <c r="M847" s="9">
        <v>211.5</v>
      </c>
    </row>
    <row r="848">
      <c r="A848" s="6" t="str">
        <f>'Cenários'!B1855</f>
        <v/>
      </c>
      <c r="B848" s="6" t="str">
        <f>'Cenários'!C1855</f>
        <v/>
      </c>
      <c r="C848" s="7" t="str">
        <f t="shared" si="1"/>
        <v/>
      </c>
      <c r="D848" s="7" t="str">
        <f>IFERROR(VLOOKUP(C:C,Roteiro!$C$9:$C$1016,1,0),"")</f>
        <v/>
      </c>
      <c r="I848" s="5" t="str">
        <f>Roteiro!B855</f>
        <v>847</v>
      </c>
      <c r="J848" s="5" t="str">
        <f>Roteiro!F855</f>
        <v/>
      </c>
      <c r="K848" s="7" t="str">
        <f t="shared" si="2"/>
        <v/>
      </c>
      <c r="M848" s="9">
        <v>211.75</v>
      </c>
    </row>
    <row r="849">
      <c r="A849" s="6" t="str">
        <f>'Cenários'!B1856</f>
        <v/>
      </c>
      <c r="B849" s="6" t="str">
        <f>'Cenários'!C1856</f>
        <v/>
      </c>
      <c r="C849" s="7" t="str">
        <f t="shared" si="1"/>
        <v/>
      </c>
      <c r="D849" s="7" t="str">
        <f>IFERROR(VLOOKUP(C:C,Roteiro!$C$9:$C$1016,1,0),"")</f>
        <v/>
      </c>
      <c r="I849" s="5" t="str">
        <f>Roteiro!B856</f>
        <v>848</v>
      </c>
      <c r="J849" s="5" t="str">
        <f>Roteiro!F856</f>
        <v/>
      </c>
      <c r="K849" s="7" t="str">
        <f t="shared" si="2"/>
        <v/>
      </c>
      <c r="M849" s="9">
        <v>212.0</v>
      </c>
    </row>
    <row r="850">
      <c r="A850" s="6" t="str">
        <f>'Cenários'!B1857</f>
        <v/>
      </c>
      <c r="B850" s="6" t="str">
        <f>'Cenários'!C1857</f>
        <v/>
      </c>
      <c r="C850" s="7" t="str">
        <f t="shared" si="1"/>
        <v/>
      </c>
      <c r="D850" s="7" t="str">
        <f>IFERROR(VLOOKUP(C:C,Roteiro!$C$9:$C$1016,1,0),"")</f>
        <v/>
      </c>
      <c r="I850" s="5" t="str">
        <f>Roteiro!B857</f>
        <v>849</v>
      </c>
      <c r="J850" s="5" t="str">
        <f>Roteiro!F857</f>
        <v/>
      </c>
      <c r="K850" s="7" t="str">
        <f t="shared" si="2"/>
        <v/>
      </c>
      <c r="M850" s="9">
        <v>212.25</v>
      </c>
    </row>
    <row r="851">
      <c r="A851" s="6" t="str">
        <f>'Cenários'!B1858</f>
        <v/>
      </c>
      <c r="B851" s="6" t="str">
        <f>'Cenários'!C1858</f>
        <v/>
      </c>
      <c r="C851" s="7" t="str">
        <f t="shared" si="1"/>
        <v/>
      </c>
      <c r="D851" s="7" t="str">
        <f>IFERROR(VLOOKUP(C:C,Roteiro!$C$9:$C$1016,1,0),"")</f>
        <v/>
      </c>
      <c r="I851" s="5" t="str">
        <f>Roteiro!B858</f>
        <v>850</v>
      </c>
      <c r="J851" s="5" t="str">
        <f>Roteiro!F858</f>
        <v/>
      </c>
      <c r="K851" s="7" t="str">
        <f t="shared" si="2"/>
        <v/>
      </c>
      <c r="M851" s="9">
        <v>212.5</v>
      </c>
    </row>
    <row r="852">
      <c r="A852" s="6" t="str">
        <f>'Cenários'!B1859</f>
        <v/>
      </c>
      <c r="B852" s="6" t="str">
        <f>'Cenários'!C1859</f>
        <v/>
      </c>
      <c r="C852" s="7" t="str">
        <f t="shared" si="1"/>
        <v/>
      </c>
      <c r="D852" s="7" t="str">
        <f>IFERROR(VLOOKUP(C:C,Roteiro!$C$9:$C$1016,1,0),"")</f>
        <v/>
      </c>
      <c r="I852" s="5" t="str">
        <f>Roteiro!B859</f>
        <v>851</v>
      </c>
      <c r="J852" s="5" t="str">
        <f>Roteiro!F859</f>
        <v/>
      </c>
      <c r="K852" s="7" t="str">
        <f t="shared" si="2"/>
        <v/>
      </c>
      <c r="M852" s="9">
        <v>212.75</v>
      </c>
    </row>
    <row r="853">
      <c r="A853" s="6" t="str">
        <f>'Cenários'!B1860</f>
        <v/>
      </c>
      <c r="B853" s="6" t="str">
        <f>'Cenários'!C1860</f>
        <v/>
      </c>
      <c r="C853" s="7" t="str">
        <f t="shared" si="1"/>
        <v/>
      </c>
      <c r="D853" s="7" t="str">
        <f>IFERROR(VLOOKUP(C:C,Roteiro!$C$9:$C$1016,1,0),"")</f>
        <v/>
      </c>
      <c r="I853" s="5" t="str">
        <f>Roteiro!B860</f>
        <v>852</v>
      </c>
      <c r="J853" s="5" t="str">
        <f>Roteiro!F860</f>
        <v/>
      </c>
      <c r="K853" s="7" t="str">
        <f t="shared" si="2"/>
        <v/>
      </c>
      <c r="M853" s="9">
        <v>213.0</v>
      </c>
    </row>
    <row r="854">
      <c r="A854" s="6" t="str">
        <f>'Cenários'!B1861</f>
        <v/>
      </c>
      <c r="B854" s="6" t="str">
        <f>'Cenários'!C1861</f>
        <v/>
      </c>
      <c r="C854" s="7" t="str">
        <f t="shared" si="1"/>
        <v/>
      </c>
      <c r="D854" s="7" t="str">
        <f>IFERROR(VLOOKUP(C:C,Roteiro!$C$9:$C$1016,1,0),"")</f>
        <v/>
      </c>
      <c r="I854" s="5" t="str">
        <f>Roteiro!B861</f>
        <v>853</v>
      </c>
      <c r="J854" s="5" t="str">
        <f>Roteiro!F861</f>
        <v/>
      </c>
      <c r="K854" s="7" t="str">
        <f t="shared" si="2"/>
        <v/>
      </c>
      <c r="M854" s="9">
        <v>213.25</v>
      </c>
    </row>
    <row r="855">
      <c r="A855" s="6" t="str">
        <f>'Cenários'!B1862</f>
        <v/>
      </c>
      <c r="B855" s="6" t="str">
        <f>'Cenários'!C1862</f>
        <v/>
      </c>
      <c r="C855" s="7" t="str">
        <f t="shared" si="1"/>
        <v/>
      </c>
      <c r="D855" s="7" t="str">
        <f>IFERROR(VLOOKUP(C:C,Roteiro!$C$9:$C$1016,1,0),"")</f>
        <v/>
      </c>
      <c r="I855" s="5" t="str">
        <f>Roteiro!B862</f>
        <v>854</v>
      </c>
      <c r="J855" s="5" t="str">
        <f>Roteiro!F862</f>
        <v/>
      </c>
      <c r="K855" s="7" t="str">
        <f t="shared" si="2"/>
        <v/>
      </c>
      <c r="M855" s="9">
        <v>213.5</v>
      </c>
    </row>
    <row r="856">
      <c r="A856" s="6" t="str">
        <f>'Cenários'!B1863</f>
        <v/>
      </c>
      <c r="B856" s="6" t="str">
        <f>'Cenários'!C1863</f>
        <v/>
      </c>
      <c r="C856" s="7" t="str">
        <f t="shared" si="1"/>
        <v/>
      </c>
      <c r="D856" s="7" t="str">
        <f>IFERROR(VLOOKUP(C:C,Roteiro!$C$9:$C$1016,1,0),"")</f>
        <v/>
      </c>
      <c r="I856" s="5" t="str">
        <f>Roteiro!B863</f>
        <v>855</v>
      </c>
      <c r="J856" s="5" t="str">
        <f>Roteiro!F863</f>
        <v/>
      </c>
      <c r="K856" s="7" t="str">
        <f t="shared" si="2"/>
        <v/>
      </c>
      <c r="M856" s="9">
        <v>213.75</v>
      </c>
    </row>
    <row r="857">
      <c r="A857" s="6" t="str">
        <f>'Cenários'!B1864</f>
        <v/>
      </c>
      <c r="B857" s="6" t="str">
        <f>'Cenários'!C1864</f>
        <v/>
      </c>
      <c r="C857" s="7" t="str">
        <f t="shared" si="1"/>
        <v/>
      </c>
      <c r="D857" s="7" t="str">
        <f>IFERROR(VLOOKUP(C:C,Roteiro!$C$9:$C$1016,1,0),"")</f>
        <v/>
      </c>
      <c r="I857" s="5" t="str">
        <f>Roteiro!B864</f>
        <v>856</v>
      </c>
      <c r="J857" s="5" t="str">
        <f>Roteiro!F864</f>
        <v/>
      </c>
      <c r="K857" s="7" t="str">
        <f t="shared" si="2"/>
        <v/>
      </c>
      <c r="M857" s="9">
        <v>214.0</v>
      </c>
    </row>
    <row r="858">
      <c r="A858" s="6" t="str">
        <f>'Cenários'!B1865</f>
        <v/>
      </c>
      <c r="B858" s="6" t="str">
        <f>'Cenários'!C1865</f>
        <v/>
      </c>
      <c r="C858" s="7" t="str">
        <f t="shared" si="1"/>
        <v/>
      </c>
      <c r="D858" s="7" t="str">
        <f>IFERROR(VLOOKUP(C:C,Roteiro!$C$9:$C$1016,1,0),"")</f>
        <v/>
      </c>
      <c r="I858" s="5" t="str">
        <f>Roteiro!B865</f>
        <v>857</v>
      </c>
      <c r="J858" s="5" t="str">
        <f>Roteiro!F865</f>
        <v/>
      </c>
      <c r="K858" s="7" t="str">
        <f t="shared" si="2"/>
        <v/>
      </c>
      <c r="M858" s="9">
        <v>214.25</v>
      </c>
    </row>
    <row r="859">
      <c r="A859" s="6" t="str">
        <f>'Cenários'!B1866</f>
        <v/>
      </c>
      <c r="B859" s="6" t="str">
        <f>'Cenários'!C1866</f>
        <v/>
      </c>
      <c r="C859" s="7" t="str">
        <f t="shared" si="1"/>
        <v/>
      </c>
      <c r="D859" s="7" t="str">
        <f>IFERROR(VLOOKUP(C:C,Roteiro!$C$9:$C$1016,1,0),"")</f>
        <v/>
      </c>
      <c r="I859" s="5" t="str">
        <f>Roteiro!B866</f>
        <v>858</v>
      </c>
      <c r="J859" s="5" t="str">
        <f>Roteiro!F866</f>
        <v/>
      </c>
      <c r="K859" s="7" t="str">
        <f t="shared" si="2"/>
        <v/>
      </c>
      <c r="M859" s="9">
        <v>214.5</v>
      </c>
    </row>
    <row r="860">
      <c r="A860" s="6" t="str">
        <f>'Cenários'!B1867</f>
        <v/>
      </c>
      <c r="B860" s="6" t="str">
        <f>'Cenários'!C1867</f>
        <v/>
      </c>
      <c r="C860" s="7" t="str">
        <f t="shared" si="1"/>
        <v/>
      </c>
      <c r="D860" s="7" t="str">
        <f>IFERROR(VLOOKUP(C:C,Roteiro!$C$9:$C$1016,1,0),"")</f>
        <v/>
      </c>
      <c r="I860" s="5" t="str">
        <f>Roteiro!B867</f>
        <v>859</v>
      </c>
      <c r="J860" s="5" t="str">
        <f>Roteiro!F867</f>
        <v/>
      </c>
      <c r="K860" s="7" t="str">
        <f t="shared" si="2"/>
        <v/>
      </c>
      <c r="M860" s="9">
        <v>214.75</v>
      </c>
    </row>
    <row r="861">
      <c r="A861" s="6" t="str">
        <f>'Cenários'!B1868</f>
        <v/>
      </c>
      <c r="B861" s="6" t="str">
        <f>'Cenários'!C1868</f>
        <v/>
      </c>
      <c r="C861" s="7" t="str">
        <f t="shared" si="1"/>
        <v/>
      </c>
      <c r="D861" s="7" t="str">
        <f>IFERROR(VLOOKUP(C:C,Roteiro!$C$9:$C$1016,1,0),"")</f>
        <v/>
      </c>
      <c r="I861" s="5" t="str">
        <f>Roteiro!B868</f>
        <v>860</v>
      </c>
      <c r="J861" s="5" t="str">
        <f>Roteiro!F868</f>
        <v/>
      </c>
      <c r="K861" s="7" t="str">
        <f t="shared" si="2"/>
        <v/>
      </c>
      <c r="M861" s="9">
        <v>215.0</v>
      </c>
    </row>
    <row r="862">
      <c r="A862" s="6" t="str">
        <f>'Cenários'!B1869</f>
        <v/>
      </c>
      <c r="B862" s="6" t="str">
        <f>'Cenários'!C1869</f>
        <v/>
      </c>
      <c r="C862" s="7" t="str">
        <f t="shared" si="1"/>
        <v/>
      </c>
      <c r="D862" s="7" t="str">
        <f>IFERROR(VLOOKUP(C:C,Roteiro!$C$9:$C$1016,1,0),"")</f>
        <v/>
      </c>
      <c r="I862" s="5" t="str">
        <f>Roteiro!B869</f>
        <v>861</v>
      </c>
      <c r="J862" s="5" t="str">
        <f>Roteiro!F869</f>
        <v/>
      </c>
      <c r="K862" s="7" t="str">
        <f t="shared" si="2"/>
        <v/>
      </c>
      <c r="M862" s="9">
        <v>215.25</v>
      </c>
    </row>
    <row r="863">
      <c r="A863" s="6" t="str">
        <f>'Cenários'!B1870</f>
        <v/>
      </c>
      <c r="B863" s="6" t="str">
        <f>'Cenários'!C1870</f>
        <v/>
      </c>
      <c r="C863" s="7" t="str">
        <f t="shared" si="1"/>
        <v/>
      </c>
      <c r="D863" s="7" t="str">
        <f>IFERROR(VLOOKUP(C:C,Roteiro!$C$9:$C$1016,1,0),"")</f>
        <v/>
      </c>
      <c r="I863" s="5" t="str">
        <f>Roteiro!B870</f>
        <v>862</v>
      </c>
      <c r="J863" s="5" t="str">
        <f>Roteiro!F870</f>
        <v/>
      </c>
      <c r="K863" s="7" t="str">
        <f t="shared" si="2"/>
        <v/>
      </c>
      <c r="M863" s="9">
        <v>215.5</v>
      </c>
    </row>
    <row r="864">
      <c r="A864" s="6" t="str">
        <f>'Cenários'!B1871</f>
        <v/>
      </c>
      <c r="B864" s="6" t="str">
        <f>'Cenários'!C1871</f>
        <v/>
      </c>
      <c r="C864" s="7" t="str">
        <f t="shared" si="1"/>
        <v/>
      </c>
      <c r="D864" s="7" t="str">
        <f>IFERROR(VLOOKUP(C:C,Roteiro!$C$9:$C$1016,1,0),"")</f>
        <v/>
      </c>
      <c r="I864" s="5" t="str">
        <f>Roteiro!B871</f>
        <v>863</v>
      </c>
      <c r="J864" s="5" t="str">
        <f>Roteiro!F871</f>
        <v/>
      </c>
      <c r="K864" s="7" t="str">
        <f t="shared" si="2"/>
        <v/>
      </c>
      <c r="M864" s="9">
        <v>215.75</v>
      </c>
    </row>
    <row r="865">
      <c r="A865" s="6" t="str">
        <f>'Cenários'!B1872</f>
        <v/>
      </c>
      <c r="B865" s="6" t="str">
        <f>'Cenários'!C1872</f>
        <v/>
      </c>
      <c r="C865" s="7" t="str">
        <f t="shared" si="1"/>
        <v/>
      </c>
      <c r="D865" s="7" t="str">
        <f>IFERROR(VLOOKUP(C:C,Roteiro!$C$9:$C$1016,1,0),"")</f>
        <v/>
      </c>
      <c r="I865" s="5" t="str">
        <f>Roteiro!B872</f>
        <v>864</v>
      </c>
      <c r="J865" s="5" t="str">
        <f>Roteiro!F872</f>
        <v/>
      </c>
      <c r="K865" s="7" t="str">
        <f t="shared" si="2"/>
        <v/>
      </c>
      <c r="M865" s="9">
        <v>216.0</v>
      </c>
    </row>
    <row r="866">
      <c r="A866" s="6" t="str">
        <f>'Cenários'!B1873</f>
        <v/>
      </c>
      <c r="B866" s="6" t="str">
        <f>'Cenários'!C1873</f>
        <v/>
      </c>
      <c r="C866" s="7" t="str">
        <f t="shared" si="1"/>
        <v/>
      </c>
      <c r="D866" s="7" t="str">
        <f>IFERROR(VLOOKUP(C:C,Roteiro!$C$9:$C$1016,1,0),"")</f>
        <v/>
      </c>
      <c r="I866" s="5" t="str">
        <f>Roteiro!B873</f>
        <v>865</v>
      </c>
      <c r="J866" s="5" t="str">
        <f>Roteiro!F873</f>
        <v/>
      </c>
      <c r="K866" s="7" t="str">
        <f t="shared" si="2"/>
        <v/>
      </c>
      <c r="M866" s="9">
        <v>216.25</v>
      </c>
    </row>
    <row r="867">
      <c r="A867" s="6" t="str">
        <f>'Cenários'!B1874</f>
        <v/>
      </c>
      <c r="B867" s="6" t="str">
        <f>'Cenários'!C1874</f>
        <v/>
      </c>
      <c r="C867" s="7" t="str">
        <f t="shared" si="1"/>
        <v/>
      </c>
      <c r="D867" s="7" t="str">
        <f>IFERROR(VLOOKUP(C:C,Roteiro!$C$9:$C$1016,1,0),"")</f>
        <v/>
      </c>
      <c r="I867" s="5" t="str">
        <f>Roteiro!B874</f>
        <v>866</v>
      </c>
      <c r="J867" s="5" t="str">
        <f>Roteiro!F874</f>
        <v/>
      </c>
      <c r="K867" s="7" t="str">
        <f t="shared" si="2"/>
        <v/>
      </c>
      <c r="M867" s="9">
        <v>216.5</v>
      </c>
    </row>
    <row r="868">
      <c r="A868" s="6" t="str">
        <f>'Cenários'!B1875</f>
        <v/>
      </c>
      <c r="B868" s="6" t="str">
        <f>'Cenários'!C1875</f>
        <v/>
      </c>
      <c r="C868" s="7" t="str">
        <f t="shared" si="1"/>
        <v/>
      </c>
      <c r="D868" s="7" t="str">
        <f>IFERROR(VLOOKUP(C:C,Roteiro!$C$9:$C$1016,1,0),"")</f>
        <v/>
      </c>
      <c r="I868" s="5" t="str">
        <f>Roteiro!B875</f>
        <v>867</v>
      </c>
      <c r="J868" s="5" t="str">
        <f>Roteiro!F875</f>
        <v/>
      </c>
      <c r="K868" s="7" t="str">
        <f t="shared" si="2"/>
        <v/>
      </c>
      <c r="M868" s="9">
        <v>216.75</v>
      </c>
    </row>
    <row r="869">
      <c r="A869" s="6" t="str">
        <f>'Cenários'!B1876</f>
        <v/>
      </c>
      <c r="B869" s="6" t="str">
        <f>'Cenários'!C1876</f>
        <v/>
      </c>
      <c r="C869" s="7" t="str">
        <f t="shared" si="1"/>
        <v/>
      </c>
      <c r="D869" s="7" t="str">
        <f>IFERROR(VLOOKUP(C:C,Roteiro!$C$9:$C$1016,1,0),"")</f>
        <v/>
      </c>
      <c r="I869" s="5" t="str">
        <f>Roteiro!B876</f>
        <v>868</v>
      </c>
      <c r="J869" s="5" t="str">
        <f>Roteiro!F876</f>
        <v/>
      </c>
      <c r="K869" s="7" t="str">
        <f t="shared" si="2"/>
        <v/>
      </c>
      <c r="M869" s="9">
        <v>217.0</v>
      </c>
    </row>
    <row r="870">
      <c r="A870" s="6" t="str">
        <f>'Cenários'!B1877</f>
        <v/>
      </c>
      <c r="B870" s="6" t="str">
        <f>'Cenários'!C1877</f>
        <v/>
      </c>
      <c r="C870" s="7" t="str">
        <f t="shared" si="1"/>
        <v/>
      </c>
      <c r="D870" s="7" t="str">
        <f>IFERROR(VLOOKUP(C:C,Roteiro!$C$9:$C$1016,1,0),"")</f>
        <v/>
      </c>
      <c r="I870" s="5" t="str">
        <f>Roteiro!B877</f>
        <v>869</v>
      </c>
      <c r="J870" s="5" t="str">
        <f>Roteiro!F877</f>
        <v/>
      </c>
      <c r="K870" s="7" t="str">
        <f t="shared" si="2"/>
        <v/>
      </c>
      <c r="M870" s="9">
        <v>217.25</v>
      </c>
    </row>
    <row r="871">
      <c r="A871" s="6" t="str">
        <f>'Cenários'!B1878</f>
        <v/>
      </c>
      <c r="B871" s="6" t="str">
        <f>'Cenários'!C1878</f>
        <v/>
      </c>
      <c r="C871" s="7" t="str">
        <f t="shared" si="1"/>
        <v/>
      </c>
      <c r="D871" s="7" t="str">
        <f>IFERROR(VLOOKUP(C:C,Roteiro!$C$9:$C$1016,1,0),"")</f>
        <v/>
      </c>
      <c r="I871" s="5" t="str">
        <f>Roteiro!B878</f>
        <v>870</v>
      </c>
      <c r="J871" s="5" t="str">
        <f>Roteiro!F878</f>
        <v/>
      </c>
      <c r="K871" s="7" t="str">
        <f t="shared" si="2"/>
        <v/>
      </c>
      <c r="M871" s="9">
        <v>217.5</v>
      </c>
    </row>
    <row r="872">
      <c r="A872" s="6" t="str">
        <f>'Cenários'!B1879</f>
        <v/>
      </c>
      <c r="B872" s="6" t="str">
        <f>'Cenários'!C1879</f>
        <v/>
      </c>
      <c r="C872" s="7" t="str">
        <f t="shared" si="1"/>
        <v/>
      </c>
      <c r="D872" s="7" t="str">
        <f>IFERROR(VLOOKUP(C:C,Roteiro!$C$9:$C$1016,1,0),"")</f>
        <v/>
      </c>
      <c r="I872" s="5" t="str">
        <f>Roteiro!B879</f>
        <v>871</v>
      </c>
      <c r="J872" s="5" t="str">
        <f>Roteiro!F879</f>
        <v/>
      </c>
      <c r="K872" s="7" t="str">
        <f t="shared" si="2"/>
        <v/>
      </c>
      <c r="M872" s="9">
        <v>217.75</v>
      </c>
    </row>
    <row r="873">
      <c r="A873" s="6" t="str">
        <f>'Cenários'!B1880</f>
        <v/>
      </c>
      <c r="B873" s="6" t="str">
        <f>'Cenários'!C1880</f>
        <v/>
      </c>
      <c r="C873" s="7" t="str">
        <f t="shared" si="1"/>
        <v/>
      </c>
      <c r="D873" s="7" t="str">
        <f>IFERROR(VLOOKUP(C:C,Roteiro!$C$9:$C$1016,1,0),"")</f>
        <v/>
      </c>
      <c r="I873" s="5" t="str">
        <f>Roteiro!B880</f>
        <v>872</v>
      </c>
      <c r="J873" s="5" t="str">
        <f>Roteiro!F880</f>
        <v/>
      </c>
      <c r="K873" s="7" t="str">
        <f t="shared" si="2"/>
        <v/>
      </c>
      <c r="M873" s="9">
        <v>218.0</v>
      </c>
    </row>
    <row r="874">
      <c r="A874" s="6" t="str">
        <f>'Cenários'!B1881</f>
        <v/>
      </c>
      <c r="B874" s="6" t="str">
        <f>'Cenários'!C1881</f>
        <v/>
      </c>
      <c r="C874" s="7" t="str">
        <f t="shared" si="1"/>
        <v/>
      </c>
      <c r="D874" s="7" t="str">
        <f>IFERROR(VLOOKUP(C:C,Roteiro!$C$9:$C$1016,1,0),"")</f>
        <v/>
      </c>
      <c r="I874" s="5" t="str">
        <f>Roteiro!B881</f>
        <v>873</v>
      </c>
      <c r="J874" s="5" t="str">
        <f>Roteiro!F881</f>
        <v/>
      </c>
      <c r="K874" s="7" t="str">
        <f t="shared" si="2"/>
        <v/>
      </c>
      <c r="M874" s="9">
        <v>218.25</v>
      </c>
    </row>
    <row r="875">
      <c r="A875" s="6" t="str">
        <f>'Cenários'!B1882</f>
        <v/>
      </c>
      <c r="B875" s="6" t="str">
        <f>'Cenários'!C1882</f>
        <v/>
      </c>
      <c r="C875" s="7" t="str">
        <f t="shared" si="1"/>
        <v/>
      </c>
      <c r="D875" s="7" t="str">
        <f>IFERROR(VLOOKUP(C:C,Roteiro!$C$9:$C$1016,1,0),"")</f>
        <v/>
      </c>
      <c r="I875" s="5" t="str">
        <f>Roteiro!B882</f>
        <v>874</v>
      </c>
      <c r="J875" s="5" t="str">
        <f>Roteiro!F882</f>
        <v/>
      </c>
      <c r="K875" s="7" t="str">
        <f t="shared" si="2"/>
        <v/>
      </c>
      <c r="M875" s="9">
        <v>218.5</v>
      </c>
    </row>
    <row r="876">
      <c r="A876" s="6" t="str">
        <f>'Cenários'!B1883</f>
        <v/>
      </c>
      <c r="B876" s="6" t="str">
        <f>'Cenários'!C1883</f>
        <v/>
      </c>
      <c r="C876" s="7" t="str">
        <f t="shared" si="1"/>
        <v/>
      </c>
      <c r="D876" s="7" t="str">
        <f>IFERROR(VLOOKUP(C:C,Roteiro!$C$9:$C$1016,1,0),"")</f>
        <v/>
      </c>
      <c r="I876" s="5" t="str">
        <f>Roteiro!B883</f>
        <v>875</v>
      </c>
      <c r="J876" s="5" t="str">
        <f>Roteiro!F883</f>
        <v/>
      </c>
      <c r="K876" s="7" t="str">
        <f t="shared" si="2"/>
        <v/>
      </c>
      <c r="M876" s="9">
        <v>218.75</v>
      </c>
    </row>
    <row r="877">
      <c r="A877" s="6" t="str">
        <f>'Cenários'!B1884</f>
        <v/>
      </c>
      <c r="B877" s="6" t="str">
        <f>'Cenários'!C1884</f>
        <v/>
      </c>
      <c r="C877" s="7" t="str">
        <f t="shared" si="1"/>
        <v/>
      </c>
      <c r="D877" s="7" t="str">
        <f>IFERROR(VLOOKUP(C:C,Roteiro!$C$9:$C$1016,1,0),"")</f>
        <v/>
      </c>
      <c r="I877" s="5" t="str">
        <f>Roteiro!B884</f>
        <v>876</v>
      </c>
      <c r="J877" s="5" t="str">
        <f>Roteiro!F884</f>
        <v/>
      </c>
      <c r="K877" s="7" t="str">
        <f t="shared" si="2"/>
        <v/>
      </c>
      <c r="M877" s="9">
        <v>219.0</v>
      </c>
    </row>
    <row r="878">
      <c r="A878" s="6" t="str">
        <f>'Cenários'!B1885</f>
        <v/>
      </c>
      <c r="B878" s="6" t="str">
        <f>'Cenários'!C1885</f>
        <v/>
      </c>
      <c r="C878" s="7" t="str">
        <f t="shared" si="1"/>
        <v/>
      </c>
      <c r="D878" s="7" t="str">
        <f>IFERROR(VLOOKUP(C:C,Roteiro!$C$9:$C$1016,1,0),"")</f>
        <v/>
      </c>
      <c r="I878" s="5" t="str">
        <f>Roteiro!B885</f>
        <v>877</v>
      </c>
      <c r="J878" s="5" t="str">
        <f>Roteiro!F885</f>
        <v/>
      </c>
      <c r="K878" s="7" t="str">
        <f t="shared" si="2"/>
        <v/>
      </c>
      <c r="M878" s="9">
        <v>219.25</v>
      </c>
    </row>
    <row r="879">
      <c r="A879" s="6" t="str">
        <f>'Cenários'!B1886</f>
        <v/>
      </c>
      <c r="B879" s="6" t="str">
        <f>'Cenários'!C1886</f>
        <v/>
      </c>
      <c r="C879" s="7" t="str">
        <f t="shared" si="1"/>
        <v/>
      </c>
      <c r="D879" s="7" t="str">
        <f>IFERROR(VLOOKUP(C:C,Roteiro!$C$9:$C$1016,1,0),"")</f>
        <v/>
      </c>
      <c r="I879" s="5" t="str">
        <f>Roteiro!B886</f>
        <v>878</v>
      </c>
      <c r="J879" s="5" t="str">
        <f>Roteiro!F886</f>
        <v/>
      </c>
      <c r="K879" s="7" t="str">
        <f t="shared" si="2"/>
        <v/>
      </c>
      <c r="M879" s="9">
        <v>219.5</v>
      </c>
    </row>
    <row r="880">
      <c r="A880" s="6" t="str">
        <f>'Cenários'!B1887</f>
        <v/>
      </c>
      <c r="B880" s="6" t="str">
        <f>'Cenários'!C1887</f>
        <v/>
      </c>
      <c r="C880" s="7" t="str">
        <f t="shared" si="1"/>
        <v/>
      </c>
      <c r="D880" s="7" t="str">
        <f>IFERROR(VLOOKUP(C:C,Roteiro!$C$9:$C$1016,1,0),"")</f>
        <v/>
      </c>
      <c r="I880" s="5" t="str">
        <f>Roteiro!B887</f>
        <v>879</v>
      </c>
      <c r="J880" s="5" t="str">
        <f>Roteiro!F887</f>
        <v/>
      </c>
      <c r="K880" s="7" t="str">
        <f t="shared" si="2"/>
        <v/>
      </c>
      <c r="M880" s="9">
        <v>219.75</v>
      </c>
    </row>
    <row r="881">
      <c r="A881" s="6" t="str">
        <f>'Cenários'!B1888</f>
        <v/>
      </c>
      <c r="B881" s="6" t="str">
        <f>'Cenários'!C1888</f>
        <v/>
      </c>
      <c r="C881" s="7" t="str">
        <f t="shared" si="1"/>
        <v/>
      </c>
      <c r="D881" s="7" t="str">
        <f>IFERROR(VLOOKUP(C:C,Roteiro!$C$9:$C$1016,1,0),"")</f>
        <v/>
      </c>
      <c r="I881" s="5" t="str">
        <f>Roteiro!B888</f>
        <v>880</v>
      </c>
      <c r="J881" s="5" t="str">
        <f>Roteiro!F888</f>
        <v/>
      </c>
      <c r="K881" s="7" t="str">
        <f t="shared" si="2"/>
        <v/>
      </c>
      <c r="M881" s="9">
        <v>220.0</v>
      </c>
    </row>
    <row r="882">
      <c r="A882" s="6" t="str">
        <f>'Cenários'!B1889</f>
        <v/>
      </c>
      <c r="B882" s="6" t="str">
        <f>'Cenários'!C1889</f>
        <v/>
      </c>
      <c r="C882" s="7" t="str">
        <f t="shared" si="1"/>
        <v/>
      </c>
      <c r="D882" s="7" t="str">
        <f>IFERROR(VLOOKUP(C:C,Roteiro!$C$9:$C$1016,1,0),"")</f>
        <v/>
      </c>
      <c r="I882" s="5" t="str">
        <f>Roteiro!B889</f>
        <v>881</v>
      </c>
      <c r="J882" s="5" t="str">
        <f>Roteiro!F889</f>
        <v/>
      </c>
      <c r="K882" s="7" t="str">
        <f t="shared" si="2"/>
        <v/>
      </c>
      <c r="M882" s="9">
        <v>220.25</v>
      </c>
    </row>
    <row r="883">
      <c r="A883" s="6" t="str">
        <f>'Cenários'!B1890</f>
        <v/>
      </c>
      <c r="B883" s="6" t="str">
        <f>'Cenários'!C1890</f>
        <v/>
      </c>
      <c r="C883" s="7" t="str">
        <f t="shared" si="1"/>
        <v/>
      </c>
      <c r="D883" s="7" t="str">
        <f>IFERROR(VLOOKUP(C:C,Roteiro!$C$9:$C$1016,1,0),"")</f>
        <v/>
      </c>
      <c r="I883" s="5" t="str">
        <f>Roteiro!B890</f>
        <v>882</v>
      </c>
      <c r="J883" s="5" t="str">
        <f>Roteiro!F890</f>
        <v/>
      </c>
      <c r="K883" s="7" t="str">
        <f t="shared" si="2"/>
        <v/>
      </c>
      <c r="M883" s="9">
        <v>220.5</v>
      </c>
    </row>
    <row r="884">
      <c r="A884" s="6" t="str">
        <f>'Cenários'!B1891</f>
        <v/>
      </c>
      <c r="B884" s="6" t="str">
        <f>'Cenários'!C1891</f>
        <v/>
      </c>
      <c r="C884" s="7" t="str">
        <f t="shared" si="1"/>
        <v/>
      </c>
      <c r="D884" s="7" t="str">
        <f>IFERROR(VLOOKUP(C:C,Roteiro!$C$9:$C$1016,1,0),"")</f>
        <v/>
      </c>
      <c r="I884" s="5" t="str">
        <f>Roteiro!B891</f>
        <v>883</v>
      </c>
      <c r="J884" s="5" t="str">
        <f>Roteiro!F891</f>
        <v/>
      </c>
      <c r="K884" s="7" t="str">
        <f t="shared" si="2"/>
        <v/>
      </c>
      <c r="M884" s="9">
        <v>220.75</v>
      </c>
    </row>
    <row r="885">
      <c r="A885" s="6" t="str">
        <f>'Cenários'!B1892</f>
        <v/>
      </c>
      <c r="B885" s="6" t="str">
        <f>'Cenários'!C1892</f>
        <v/>
      </c>
      <c r="C885" s="7" t="str">
        <f t="shared" si="1"/>
        <v/>
      </c>
      <c r="D885" s="7" t="str">
        <f>IFERROR(VLOOKUP(C:C,Roteiro!$C$9:$C$1016,1,0),"")</f>
        <v/>
      </c>
      <c r="I885" s="5" t="str">
        <f>Roteiro!B892</f>
        <v>884</v>
      </c>
      <c r="J885" s="5" t="str">
        <f>Roteiro!F892</f>
        <v/>
      </c>
      <c r="K885" s="7" t="str">
        <f t="shared" si="2"/>
        <v/>
      </c>
      <c r="M885" s="9">
        <v>221.0</v>
      </c>
    </row>
    <row r="886">
      <c r="A886" s="6" t="str">
        <f>'Cenários'!B1893</f>
        <v/>
      </c>
      <c r="B886" s="6" t="str">
        <f>'Cenários'!C1893</f>
        <v/>
      </c>
      <c r="C886" s="7" t="str">
        <f t="shared" si="1"/>
        <v/>
      </c>
      <c r="D886" s="7" t="str">
        <f>IFERROR(VLOOKUP(C:C,Roteiro!$C$9:$C$1016,1,0),"")</f>
        <v/>
      </c>
      <c r="I886" s="5" t="str">
        <f>Roteiro!B893</f>
        <v>885</v>
      </c>
      <c r="J886" s="5" t="str">
        <f>Roteiro!F893</f>
        <v/>
      </c>
      <c r="K886" s="7" t="str">
        <f t="shared" si="2"/>
        <v/>
      </c>
      <c r="M886" s="9">
        <v>221.25</v>
      </c>
    </row>
    <row r="887">
      <c r="A887" s="6" t="str">
        <f>'Cenários'!B1894</f>
        <v/>
      </c>
      <c r="B887" s="6" t="str">
        <f>'Cenários'!C1894</f>
        <v/>
      </c>
      <c r="C887" s="7" t="str">
        <f t="shared" si="1"/>
        <v/>
      </c>
      <c r="D887" s="7" t="str">
        <f>IFERROR(VLOOKUP(C:C,Roteiro!$C$9:$C$1016,1,0),"")</f>
        <v/>
      </c>
      <c r="I887" s="5" t="str">
        <f>Roteiro!B894</f>
        <v>886</v>
      </c>
      <c r="J887" s="5" t="str">
        <f>Roteiro!F894</f>
        <v/>
      </c>
      <c r="K887" s="7" t="str">
        <f t="shared" si="2"/>
        <v/>
      </c>
      <c r="M887" s="9">
        <v>221.5</v>
      </c>
    </row>
    <row r="888">
      <c r="A888" s="6" t="str">
        <f>'Cenários'!B1895</f>
        <v/>
      </c>
      <c r="B888" s="6" t="str">
        <f>'Cenários'!C1895</f>
        <v/>
      </c>
      <c r="C888" s="7" t="str">
        <f t="shared" si="1"/>
        <v/>
      </c>
      <c r="D888" s="7" t="str">
        <f>IFERROR(VLOOKUP(C:C,Roteiro!$C$9:$C$1016,1,0),"")</f>
        <v/>
      </c>
      <c r="I888" s="5" t="str">
        <f>Roteiro!B895</f>
        <v>887</v>
      </c>
      <c r="J888" s="5" t="str">
        <f>Roteiro!F895</f>
        <v/>
      </c>
      <c r="K888" s="7" t="str">
        <f t="shared" si="2"/>
        <v/>
      </c>
      <c r="M888" s="9">
        <v>221.75</v>
      </c>
    </row>
    <row r="889">
      <c r="A889" s="6" t="str">
        <f>'Cenários'!B1896</f>
        <v/>
      </c>
      <c r="B889" s="6" t="str">
        <f>'Cenários'!C1896</f>
        <v/>
      </c>
      <c r="C889" s="7" t="str">
        <f t="shared" si="1"/>
        <v/>
      </c>
      <c r="D889" s="7" t="str">
        <f>IFERROR(VLOOKUP(C:C,Roteiro!$C$9:$C$1016,1,0),"")</f>
        <v/>
      </c>
      <c r="I889" s="5" t="str">
        <f>Roteiro!B896</f>
        <v>888</v>
      </c>
      <c r="J889" s="5" t="str">
        <f>Roteiro!F896</f>
        <v/>
      </c>
      <c r="K889" s="7" t="str">
        <f t="shared" si="2"/>
        <v/>
      </c>
      <c r="M889" s="9">
        <v>222.0</v>
      </c>
    </row>
    <row r="890">
      <c r="A890" s="6" t="str">
        <f>'Cenários'!B1897</f>
        <v/>
      </c>
      <c r="B890" s="6" t="str">
        <f>'Cenários'!C1897</f>
        <v/>
      </c>
      <c r="C890" s="7" t="str">
        <f t="shared" si="1"/>
        <v/>
      </c>
      <c r="D890" s="7" t="str">
        <f>IFERROR(VLOOKUP(C:C,Roteiro!$C$9:$C$1016,1,0),"")</f>
        <v/>
      </c>
      <c r="I890" s="5" t="str">
        <f>Roteiro!B897</f>
        <v>889</v>
      </c>
      <c r="J890" s="5" t="str">
        <f>Roteiro!F897</f>
        <v/>
      </c>
      <c r="K890" s="7" t="str">
        <f t="shared" si="2"/>
        <v/>
      </c>
      <c r="M890" s="9">
        <v>222.25</v>
      </c>
    </row>
    <row r="891">
      <c r="A891" s="6" t="str">
        <f>'Cenários'!B1898</f>
        <v/>
      </c>
      <c r="B891" s="6" t="str">
        <f>'Cenários'!C1898</f>
        <v/>
      </c>
      <c r="C891" s="7" t="str">
        <f t="shared" si="1"/>
        <v/>
      </c>
      <c r="D891" s="7" t="str">
        <f>IFERROR(VLOOKUP(C:C,Roteiro!$C$9:$C$1016,1,0),"")</f>
        <v/>
      </c>
      <c r="I891" s="5" t="str">
        <f>Roteiro!B898</f>
        <v>890</v>
      </c>
      <c r="J891" s="5" t="str">
        <f>Roteiro!F898</f>
        <v/>
      </c>
      <c r="K891" s="7" t="str">
        <f t="shared" si="2"/>
        <v/>
      </c>
      <c r="M891" s="9">
        <v>222.5</v>
      </c>
    </row>
    <row r="892">
      <c r="A892" s="6" t="str">
        <f>'Cenários'!B1899</f>
        <v/>
      </c>
      <c r="B892" s="6" t="str">
        <f>'Cenários'!C1899</f>
        <v/>
      </c>
      <c r="C892" s="7" t="str">
        <f t="shared" si="1"/>
        <v/>
      </c>
      <c r="D892" s="7" t="str">
        <f>IFERROR(VLOOKUP(C:C,Roteiro!$C$9:$C$1016,1,0),"")</f>
        <v/>
      </c>
      <c r="I892" s="5" t="str">
        <f>Roteiro!B899</f>
        <v>891</v>
      </c>
      <c r="J892" s="5" t="str">
        <f>Roteiro!F899</f>
        <v/>
      </c>
      <c r="K892" s="7" t="str">
        <f t="shared" si="2"/>
        <v/>
      </c>
      <c r="M892" s="9">
        <v>222.75</v>
      </c>
    </row>
    <row r="893">
      <c r="A893" s="6" t="str">
        <f>'Cenários'!B1900</f>
        <v/>
      </c>
      <c r="B893" s="6" t="str">
        <f>'Cenários'!C1900</f>
        <v/>
      </c>
      <c r="C893" s="7" t="str">
        <f t="shared" si="1"/>
        <v/>
      </c>
      <c r="D893" s="7" t="str">
        <f>IFERROR(VLOOKUP(C:C,Roteiro!$C$9:$C$1016,1,0),"")</f>
        <v/>
      </c>
      <c r="I893" s="5" t="str">
        <f>Roteiro!B900</f>
        <v>892</v>
      </c>
      <c r="J893" s="5" t="str">
        <f>Roteiro!F900</f>
        <v/>
      </c>
      <c r="K893" s="7" t="str">
        <f t="shared" si="2"/>
        <v/>
      </c>
      <c r="M893" s="9">
        <v>223.0</v>
      </c>
    </row>
    <row r="894">
      <c r="A894" s="6" t="str">
        <f>'Cenários'!B1901</f>
        <v/>
      </c>
      <c r="B894" s="6" t="str">
        <f>'Cenários'!C1901</f>
        <v/>
      </c>
      <c r="C894" s="7" t="str">
        <f t="shared" si="1"/>
        <v/>
      </c>
      <c r="D894" s="7" t="str">
        <f>IFERROR(VLOOKUP(C:C,Roteiro!$C$9:$C$1016,1,0),"")</f>
        <v/>
      </c>
      <c r="I894" s="5" t="str">
        <f>Roteiro!B901</f>
        <v>893</v>
      </c>
      <c r="J894" s="5" t="str">
        <f>Roteiro!F901</f>
        <v/>
      </c>
      <c r="K894" s="7" t="str">
        <f t="shared" si="2"/>
        <v/>
      </c>
      <c r="M894" s="9">
        <v>223.25</v>
      </c>
    </row>
    <row r="895">
      <c r="A895" s="6" t="str">
        <f>'Cenários'!B1902</f>
        <v/>
      </c>
      <c r="B895" s="6" t="str">
        <f>'Cenários'!C1902</f>
        <v/>
      </c>
      <c r="C895" s="7" t="str">
        <f t="shared" si="1"/>
        <v/>
      </c>
      <c r="D895" s="7" t="str">
        <f>IFERROR(VLOOKUP(C:C,Roteiro!$C$9:$C$1016,1,0),"")</f>
        <v/>
      </c>
      <c r="I895" s="5" t="str">
        <f>Roteiro!B902</f>
        <v>894</v>
      </c>
      <c r="J895" s="5" t="str">
        <f>Roteiro!F902</f>
        <v/>
      </c>
      <c r="K895" s="7" t="str">
        <f t="shared" si="2"/>
        <v/>
      </c>
      <c r="M895" s="9">
        <v>223.5</v>
      </c>
    </row>
    <row r="896">
      <c r="A896" s="6" t="str">
        <f>'Cenários'!B1903</f>
        <v/>
      </c>
      <c r="B896" s="6" t="str">
        <f>'Cenários'!C1903</f>
        <v/>
      </c>
      <c r="C896" s="7" t="str">
        <f t="shared" si="1"/>
        <v/>
      </c>
      <c r="D896" s="7" t="str">
        <f>IFERROR(VLOOKUP(C:C,Roteiro!$C$9:$C$1016,1,0),"")</f>
        <v/>
      </c>
      <c r="I896" s="5" t="str">
        <f>Roteiro!B903</f>
        <v>895</v>
      </c>
      <c r="J896" s="5" t="str">
        <f>Roteiro!F903</f>
        <v/>
      </c>
      <c r="K896" s="7" t="str">
        <f t="shared" si="2"/>
        <v/>
      </c>
      <c r="M896" s="9">
        <v>223.75</v>
      </c>
    </row>
    <row r="897">
      <c r="A897" s="6" t="str">
        <f>'Cenários'!B1904</f>
        <v/>
      </c>
      <c r="B897" s="6" t="str">
        <f>'Cenários'!C1904</f>
        <v/>
      </c>
      <c r="C897" s="7" t="str">
        <f t="shared" si="1"/>
        <v/>
      </c>
      <c r="D897" s="7" t="str">
        <f>IFERROR(VLOOKUP(C:C,Roteiro!$C$9:$C$1016,1,0),"")</f>
        <v/>
      </c>
      <c r="I897" s="5" t="str">
        <f>Roteiro!B904</f>
        <v>896</v>
      </c>
      <c r="J897" s="5" t="str">
        <f>Roteiro!F904</f>
        <v/>
      </c>
      <c r="K897" s="7" t="str">
        <f t="shared" si="2"/>
        <v/>
      </c>
      <c r="M897" s="9">
        <v>224.0</v>
      </c>
    </row>
    <row r="898">
      <c r="A898" s="6" t="str">
        <f>'Cenários'!B1905</f>
        <v/>
      </c>
      <c r="B898" s="6" t="str">
        <f>'Cenários'!C1905</f>
        <v/>
      </c>
      <c r="C898" s="7" t="str">
        <f t="shared" si="1"/>
        <v/>
      </c>
      <c r="D898" s="7" t="str">
        <f>IFERROR(VLOOKUP(C:C,Roteiro!$C$9:$C$1016,1,0),"")</f>
        <v/>
      </c>
      <c r="I898" s="5" t="str">
        <f>Roteiro!B905</f>
        <v>897</v>
      </c>
      <c r="J898" s="5" t="str">
        <f>Roteiro!F905</f>
        <v/>
      </c>
      <c r="K898" s="7" t="str">
        <f t="shared" si="2"/>
        <v/>
      </c>
      <c r="M898" s="9">
        <v>224.25</v>
      </c>
    </row>
    <row r="899">
      <c r="A899" s="6" t="str">
        <f>'Cenários'!B1906</f>
        <v/>
      </c>
      <c r="B899" s="6" t="str">
        <f>'Cenários'!C1906</f>
        <v/>
      </c>
      <c r="C899" s="7" t="str">
        <f t="shared" si="1"/>
        <v/>
      </c>
      <c r="D899" s="7" t="str">
        <f>IFERROR(VLOOKUP(C:C,Roteiro!$C$9:$C$1016,1,0),"")</f>
        <v/>
      </c>
      <c r="I899" s="5" t="str">
        <f>Roteiro!B906</f>
        <v>898</v>
      </c>
      <c r="J899" s="5" t="str">
        <f>Roteiro!F906</f>
        <v/>
      </c>
      <c r="K899" s="7" t="str">
        <f t="shared" si="2"/>
        <v/>
      </c>
      <c r="M899" s="9">
        <v>224.5</v>
      </c>
    </row>
    <row r="900">
      <c r="A900" s="6" t="str">
        <f>'Cenários'!B1907</f>
        <v/>
      </c>
      <c r="B900" s="6" t="str">
        <f>'Cenários'!C1907</f>
        <v/>
      </c>
      <c r="C900" s="7" t="str">
        <f t="shared" si="1"/>
        <v/>
      </c>
      <c r="D900" s="7" t="str">
        <f>IFERROR(VLOOKUP(C:C,Roteiro!$C$9:$C$1016,1,0),"")</f>
        <v/>
      </c>
      <c r="I900" s="5" t="str">
        <f>Roteiro!B907</f>
        <v>899</v>
      </c>
      <c r="J900" s="5" t="str">
        <f>Roteiro!F907</f>
        <v/>
      </c>
      <c r="K900" s="7" t="str">
        <f t="shared" si="2"/>
        <v/>
      </c>
      <c r="M900" s="9">
        <v>224.75</v>
      </c>
    </row>
    <row r="901">
      <c r="A901" s="6" t="str">
        <f>'Cenários'!B1908</f>
        <v/>
      </c>
      <c r="B901" s="6" t="str">
        <f>'Cenários'!C1908</f>
        <v/>
      </c>
      <c r="C901" s="7" t="str">
        <f t="shared" si="1"/>
        <v/>
      </c>
      <c r="D901" s="7" t="str">
        <f>IFERROR(VLOOKUP(C:C,Roteiro!$C$9:$C$1016,1,0),"")</f>
        <v/>
      </c>
      <c r="I901" s="5" t="str">
        <f>Roteiro!B908</f>
        <v>900</v>
      </c>
      <c r="J901" s="5" t="str">
        <f>Roteiro!F908</f>
        <v/>
      </c>
      <c r="K901" s="7" t="str">
        <f t="shared" si="2"/>
        <v/>
      </c>
      <c r="M901" s="9">
        <v>225.0</v>
      </c>
    </row>
    <row r="902">
      <c r="A902" s="6" t="str">
        <f>'Cenários'!B1909</f>
        <v/>
      </c>
      <c r="B902" s="6" t="str">
        <f>'Cenários'!C1909</f>
        <v/>
      </c>
      <c r="C902" s="7" t="str">
        <f t="shared" si="1"/>
        <v/>
      </c>
      <c r="D902" s="7" t="str">
        <f>IFERROR(VLOOKUP(C:C,Roteiro!$C$9:$C$1016,1,0),"")</f>
        <v/>
      </c>
      <c r="I902" s="5" t="str">
        <f>Roteiro!B909</f>
        <v>901</v>
      </c>
      <c r="J902" s="5" t="str">
        <f>Roteiro!F909</f>
        <v/>
      </c>
      <c r="K902" s="7" t="str">
        <f t="shared" si="2"/>
        <v/>
      </c>
      <c r="M902" s="9">
        <v>225.25</v>
      </c>
    </row>
    <row r="903">
      <c r="A903" s="6" t="str">
        <f>'Cenários'!B1910</f>
        <v/>
      </c>
      <c r="B903" s="6" t="str">
        <f>'Cenários'!C1910</f>
        <v/>
      </c>
      <c r="C903" s="7" t="str">
        <f t="shared" si="1"/>
        <v/>
      </c>
      <c r="D903" s="7" t="str">
        <f>IFERROR(VLOOKUP(C:C,Roteiro!$C$9:$C$1016,1,0),"")</f>
        <v/>
      </c>
      <c r="I903" s="5" t="str">
        <f>Roteiro!B910</f>
        <v>902</v>
      </c>
      <c r="J903" s="5" t="str">
        <f>Roteiro!F910</f>
        <v/>
      </c>
      <c r="K903" s="7" t="str">
        <f t="shared" si="2"/>
        <v/>
      </c>
      <c r="M903" s="9">
        <v>225.5</v>
      </c>
    </row>
    <row r="904">
      <c r="A904" s="6" t="str">
        <f>'Cenários'!B1911</f>
        <v/>
      </c>
      <c r="B904" s="6" t="str">
        <f>'Cenários'!C1911</f>
        <v/>
      </c>
      <c r="C904" s="7" t="str">
        <f t="shared" si="1"/>
        <v/>
      </c>
      <c r="D904" s="7" t="str">
        <f>IFERROR(VLOOKUP(C:C,Roteiro!$C$9:$C$1016,1,0),"")</f>
        <v/>
      </c>
      <c r="I904" s="5" t="str">
        <f>Roteiro!B911</f>
        <v>903</v>
      </c>
      <c r="J904" s="5" t="str">
        <f>Roteiro!F911</f>
        <v/>
      </c>
      <c r="K904" s="7" t="str">
        <f t="shared" si="2"/>
        <v/>
      </c>
      <c r="M904" s="9">
        <v>225.75</v>
      </c>
    </row>
    <row r="905">
      <c r="A905" s="6" t="str">
        <f>'Cenários'!B1912</f>
        <v/>
      </c>
      <c r="B905" s="6" t="str">
        <f>'Cenários'!C1912</f>
        <v/>
      </c>
      <c r="C905" s="7" t="str">
        <f t="shared" si="1"/>
        <v/>
      </c>
      <c r="D905" s="7" t="str">
        <f>IFERROR(VLOOKUP(C:C,Roteiro!$C$9:$C$1016,1,0),"")</f>
        <v/>
      </c>
      <c r="I905" s="5" t="str">
        <f>Roteiro!B912</f>
        <v>904</v>
      </c>
      <c r="J905" s="5" t="str">
        <f>Roteiro!F912</f>
        <v/>
      </c>
      <c r="K905" s="7" t="str">
        <f t="shared" si="2"/>
        <v/>
      </c>
      <c r="M905" s="9">
        <v>226.0</v>
      </c>
    </row>
    <row r="906">
      <c r="A906" s="6" t="str">
        <f>'Cenários'!B1913</f>
        <v/>
      </c>
      <c r="B906" s="6" t="str">
        <f>'Cenários'!C1913</f>
        <v/>
      </c>
      <c r="C906" s="7" t="str">
        <f t="shared" si="1"/>
        <v/>
      </c>
      <c r="D906" s="7" t="str">
        <f>IFERROR(VLOOKUP(C:C,Roteiro!$C$9:$C$1016,1,0),"")</f>
        <v/>
      </c>
      <c r="I906" s="5" t="str">
        <f>Roteiro!B913</f>
        <v>905</v>
      </c>
      <c r="J906" s="5" t="str">
        <f>Roteiro!F913</f>
        <v/>
      </c>
      <c r="K906" s="7" t="str">
        <f t="shared" si="2"/>
        <v/>
      </c>
      <c r="M906" s="9">
        <v>226.25</v>
      </c>
    </row>
    <row r="907">
      <c r="A907" s="6" t="str">
        <f>'Cenários'!B1914</f>
        <v/>
      </c>
      <c r="B907" s="6" t="str">
        <f>'Cenários'!C1914</f>
        <v/>
      </c>
      <c r="C907" s="7" t="str">
        <f t="shared" si="1"/>
        <v/>
      </c>
      <c r="D907" s="7" t="str">
        <f>IFERROR(VLOOKUP(C:C,Roteiro!$C$9:$C$1016,1,0),"")</f>
        <v/>
      </c>
      <c r="I907" s="5" t="str">
        <f>Roteiro!B914</f>
        <v>906</v>
      </c>
      <c r="J907" s="5" t="str">
        <f>Roteiro!F914</f>
        <v/>
      </c>
      <c r="K907" s="7" t="str">
        <f t="shared" si="2"/>
        <v/>
      </c>
      <c r="M907" s="9">
        <v>226.5</v>
      </c>
    </row>
    <row r="908">
      <c r="A908" s="6" t="str">
        <f>'Cenários'!B1915</f>
        <v/>
      </c>
      <c r="B908" s="6" t="str">
        <f>'Cenários'!C1915</f>
        <v/>
      </c>
      <c r="C908" s="7" t="str">
        <f t="shared" si="1"/>
        <v/>
      </c>
      <c r="D908" s="7" t="str">
        <f>IFERROR(VLOOKUP(C:C,Roteiro!$C$9:$C$1016,1,0),"")</f>
        <v/>
      </c>
      <c r="I908" s="5" t="str">
        <f>Roteiro!B915</f>
        <v>907</v>
      </c>
      <c r="J908" s="5" t="str">
        <f>Roteiro!F915</f>
        <v/>
      </c>
      <c r="K908" s="7" t="str">
        <f t="shared" si="2"/>
        <v/>
      </c>
      <c r="M908" s="9">
        <v>226.75</v>
      </c>
    </row>
    <row r="909">
      <c r="A909" s="6" t="str">
        <f>'Cenários'!B1916</f>
        <v/>
      </c>
      <c r="B909" s="6" t="str">
        <f>'Cenários'!C1916</f>
        <v/>
      </c>
      <c r="C909" s="7" t="str">
        <f t="shared" si="1"/>
        <v/>
      </c>
      <c r="D909" s="7" t="str">
        <f>IFERROR(VLOOKUP(C:C,Roteiro!$C$9:$C$1016,1,0),"")</f>
        <v/>
      </c>
      <c r="I909" s="5" t="str">
        <f>Roteiro!B916</f>
        <v>908</v>
      </c>
      <c r="J909" s="5" t="str">
        <f>Roteiro!F916</f>
        <v/>
      </c>
      <c r="K909" s="7" t="str">
        <f t="shared" si="2"/>
        <v/>
      </c>
      <c r="M909" s="9">
        <v>227.0</v>
      </c>
    </row>
    <row r="910">
      <c r="A910" s="6" t="str">
        <f>'Cenários'!B1917</f>
        <v/>
      </c>
      <c r="B910" s="6" t="str">
        <f>'Cenários'!C1917</f>
        <v/>
      </c>
      <c r="C910" s="7" t="str">
        <f t="shared" si="1"/>
        <v/>
      </c>
      <c r="D910" s="7" t="str">
        <f>IFERROR(VLOOKUP(C:C,Roteiro!$C$9:$C$1016,1,0),"")</f>
        <v/>
      </c>
      <c r="I910" s="5" t="str">
        <f>Roteiro!B917</f>
        <v>909</v>
      </c>
      <c r="J910" s="5" t="str">
        <f>Roteiro!F917</f>
        <v/>
      </c>
      <c r="K910" s="7" t="str">
        <f t="shared" si="2"/>
        <v/>
      </c>
      <c r="M910" s="9">
        <v>227.25</v>
      </c>
    </row>
    <row r="911">
      <c r="A911" s="6" t="str">
        <f>'Cenários'!B1918</f>
        <v/>
      </c>
      <c r="B911" s="6" t="str">
        <f>'Cenários'!C1918</f>
        <v/>
      </c>
      <c r="C911" s="7" t="str">
        <f t="shared" si="1"/>
        <v/>
      </c>
      <c r="D911" s="7" t="str">
        <f>IFERROR(VLOOKUP(C:C,Roteiro!$C$9:$C$1016,1,0),"")</f>
        <v/>
      </c>
      <c r="I911" s="5" t="str">
        <f>Roteiro!B918</f>
        <v>910</v>
      </c>
      <c r="J911" s="5" t="str">
        <f>Roteiro!F918</f>
        <v/>
      </c>
      <c r="K911" s="7" t="str">
        <f t="shared" si="2"/>
        <v/>
      </c>
      <c r="M911" s="9">
        <v>227.5</v>
      </c>
    </row>
    <row r="912">
      <c r="A912" s="6" t="str">
        <f>'Cenários'!B1919</f>
        <v/>
      </c>
      <c r="B912" s="6" t="str">
        <f>'Cenários'!C1919</f>
        <v/>
      </c>
      <c r="C912" s="7" t="str">
        <f t="shared" si="1"/>
        <v/>
      </c>
      <c r="D912" s="7" t="str">
        <f>IFERROR(VLOOKUP(C:C,Roteiro!$C$9:$C$1016,1,0),"")</f>
        <v/>
      </c>
      <c r="I912" s="5" t="str">
        <f>Roteiro!B919</f>
        <v>911</v>
      </c>
      <c r="J912" s="5" t="str">
        <f>Roteiro!F919</f>
        <v/>
      </c>
      <c r="K912" s="7" t="str">
        <f t="shared" si="2"/>
        <v/>
      </c>
      <c r="M912" s="9">
        <v>227.75</v>
      </c>
    </row>
    <row r="913">
      <c r="A913" s="6" t="str">
        <f>'Cenários'!B1920</f>
        <v/>
      </c>
      <c r="B913" s="6" t="str">
        <f>'Cenários'!C1920</f>
        <v/>
      </c>
      <c r="C913" s="7" t="str">
        <f t="shared" si="1"/>
        <v/>
      </c>
      <c r="D913" s="7" t="str">
        <f>IFERROR(VLOOKUP(C:C,Roteiro!$C$9:$C$1016,1,0),"")</f>
        <v/>
      </c>
      <c r="I913" s="5" t="str">
        <f>Roteiro!B920</f>
        <v>912</v>
      </c>
      <c r="J913" s="5" t="str">
        <f>Roteiro!F920</f>
        <v/>
      </c>
      <c r="K913" s="7" t="str">
        <f t="shared" si="2"/>
        <v/>
      </c>
      <c r="M913" s="9">
        <v>228.0</v>
      </c>
    </row>
    <row r="914">
      <c r="A914" s="6" t="str">
        <f>'Cenários'!B1921</f>
        <v/>
      </c>
      <c r="B914" s="6" t="str">
        <f>'Cenários'!C1921</f>
        <v/>
      </c>
      <c r="C914" s="7" t="str">
        <f t="shared" si="1"/>
        <v/>
      </c>
      <c r="D914" s="7" t="str">
        <f>IFERROR(VLOOKUP(C:C,Roteiro!$C$9:$C$1016,1,0),"")</f>
        <v/>
      </c>
      <c r="I914" s="5" t="str">
        <f>Roteiro!B921</f>
        <v>913</v>
      </c>
      <c r="J914" s="5" t="str">
        <f>Roteiro!F921</f>
        <v/>
      </c>
      <c r="K914" s="7" t="str">
        <f t="shared" si="2"/>
        <v/>
      </c>
      <c r="M914" s="9">
        <v>228.25</v>
      </c>
    </row>
    <row r="915">
      <c r="A915" s="6" t="str">
        <f>'Cenários'!B1922</f>
        <v/>
      </c>
      <c r="B915" s="6" t="str">
        <f>'Cenários'!C1922</f>
        <v/>
      </c>
      <c r="C915" s="7" t="str">
        <f t="shared" si="1"/>
        <v/>
      </c>
      <c r="D915" s="7" t="str">
        <f>IFERROR(VLOOKUP(C:C,Roteiro!$C$9:$C$1016,1,0),"")</f>
        <v/>
      </c>
      <c r="I915" s="5" t="str">
        <f>Roteiro!B922</f>
        <v>914</v>
      </c>
      <c r="J915" s="5" t="str">
        <f>Roteiro!F922</f>
        <v/>
      </c>
      <c r="K915" s="7" t="str">
        <f t="shared" si="2"/>
        <v/>
      </c>
      <c r="M915" s="9">
        <v>228.5</v>
      </c>
    </row>
    <row r="916">
      <c r="A916" s="6" t="str">
        <f>'Cenários'!B1923</f>
        <v/>
      </c>
      <c r="B916" s="6" t="str">
        <f>'Cenários'!C1923</f>
        <v/>
      </c>
      <c r="C916" s="7" t="str">
        <f t="shared" si="1"/>
        <v/>
      </c>
      <c r="D916" s="7" t="str">
        <f>IFERROR(VLOOKUP(C:C,Roteiro!$C$9:$C$1016,1,0),"")</f>
        <v/>
      </c>
      <c r="I916" s="5" t="str">
        <f>Roteiro!B923</f>
        <v>915</v>
      </c>
      <c r="J916" s="5" t="str">
        <f>Roteiro!F923</f>
        <v/>
      </c>
      <c r="K916" s="7" t="str">
        <f t="shared" si="2"/>
        <v/>
      </c>
      <c r="M916" s="9">
        <v>228.75</v>
      </c>
    </row>
    <row r="917">
      <c r="A917" s="6" t="str">
        <f>'Cenários'!B1924</f>
        <v/>
      </c>
      <c r="B917" s="6" t="str">
        <f>'Cenários'!C1924</f>
        <v/>
      </c>
      <c r="C917" s="7" t="str">
        <f t="shared" si="1"/>
        <v/>
      </c>
      <c r="D917" s="7" t="str">
        <f>IFERROR(VLOOKUP(C:C,Roteiro!$C$9:$C$1016,1,0),"")</f>
        <v/>
      </c>
      <c r="I917" s="5" t="str">
        <f>Roteiro!B924</f>
        <v>916</v>
      </c>
      <c r="J917" s="5" t="str">
        <f>Roteiro!F924</f>
        <v/>
      </c>
      <c r="K917" s="7" t="str">
        <f t="shared" si="2"/>
        <v/>
      </c>
      <c r="M917" s="9">
        <v>229.0</v>
      </c>
    </row>
    <row r="918">
      <c r="A918" s="6" t="str">
        <f>'Cenários'!B1925</f>
        <v/>
      </c>
      <c r="B918" s="6" t="str">
        <f>'Cenários'!C1925</f>
        <v/>
      </c>
      <c r="C918" s="7" t="str">
        <f t="shared" si="1"/>
        <v/>
      </c>
      <c r="D918" s="7" t="str">
        <f>IFERROR(VLOOKUP(C:C,Roteiro!$C$9:$C$1016,1,0),"")</f>
        <v/>
      </c>
      <c r="I918" s="5" t="str">
        <f>Roteiro!B925</f>
        <v>917</v>
      </c>
      <c r="J918" s="5" t="str">
        <f>Roteiro!F925</f>
        <v/>
      </c>
      <c r="K918" s="7" t="str">
        <f t="shared" si="2"/>
        <v/>
      </c>
      <c r="M918" s="9">
        <v>229.25</v>
      </c>
    </row>
    <row r="919">
      <c r="A919" s="6" t="str">
        <f>'Cenários'!B1926</f>
        <v/>
      </c>
      <c r="B919" s="6" t="str">
        <f>'Cenários'!C1926</f>
        <v/>
      </c>
      <c r="C919" s="7" t="str">
        <f t="shared" si="1"/>
        <v/>
      </c>
      <c r="D919" s="7" t="str">
        <f>IFERROR(VLOOKUP(C:C,Roteiro!$C$9:$C$1016,1,0),"")</f>
        <v/>
      </c>
      <c r="I919" s="5" t="str">
        <f>Roteiro!B926</f>
        <v>918</v>
      </c>
      <c r="J919" s="5" t="str">
        <f>Roteiro!F926</f>
        <v/>
      </c>
      <c r="K919" s="7" t="str">
        <f t="shared" si="2"/>
        <v/>
      </c>
      <c r="M919" s="9">
        <v>229.5</v>
      </c>
    </row>
    <row r="920">
      <c r="A920" s="6" t="str">
        <f>'Cenários'!B1927</f>
        <v/>
      </c>
      <c r="B920" s="6" t="str">
        <f>'Cenários'!C1927</f>
        <v/>
      </c>
      <c r="C920" s="7" t="str">
        <f t="shared" si="1"/>
        <v/>
      </c>
      <c r="D920" s="7" t="str">
        <f>IFERROR(VLOOKUP(C:C,Roteiro!$C$9:$C$1016,1,0),"")</f>
        <v/>
      </c>
      <c r="I920" s="5" t="str">
        <f>Roteiro!B927</f>
        <v>919</v>
      </c>
      <c r="J920" s="5" t="str">
        <f>Roteiro!F927</f>
        <v/>
      </c>
      <c r="K920" s="7" t="str">
        <f t="shared" si="2"/>
        <v/>
      </c>
      <c r="M920" s="9">
        <v>229.75</v>
      </c>
    </row>
    <row r="921">
      <c r="A921" s="6" t="str">
        <f>'Cenários'!B1928</f>
        <v/>
      </c>
      <c r="B921" s="6" t="str">
        <f>'Cenários'!C1928</f>
        <v/>
      </c>
      <c r="C921" s="7" t="str">
        <f t="shared" si="1"/>
        <v/>
      </c>
      <c r="D921" s="7" t="str">
        <f>IFERROR(VLOOKUP(C:C,Roteiro!$C$9:$C$1016,1,0),"")</f>
        <v/>
      </c>
      <c r="I921" s="5" t="str">
        <f>Roteiro!B928</f>
        <v>920</v>
      </c>
      <c r="J921" s="5" t="str">
        <f>Roteiro!F928</f>
        <v/>
      </c>
      <c r="K921" s="7" t="str">
        <f t="shared" si="2"/>
        <v/>
      </c>
      <c r="M921" s="9">
        <v>230.0</v>
      </c>
    </row>
    <row r="922">
      <c r="A922" s="6" t="str">
        <f>'Cenários'!B1929</f>
        <v/>
      </c>
      <c r="B922" s="6" t="str">
        <f>'Cenários'!C1929</f>
        <v/>
      </c>
      <c r="C922" s="7" t="str">
        <f t="shared" si="1"/>
        <v/>
      </c>
      <c r="D922" s="7" t="str">
        <f>IFERROR(VLOOKUP(C:C,Roteiro!$C$9:$C$1016,1,0),"")</f>
        <v/>
      </c>
      <c r="I922" s="5" t="str">
        <f>Roteiro!B929</f>
        <v>921</v>
      </c>
      <c r="J922" s="5" t="str">
        <f>Roteiro!F929</f>
        <v/>
      </c>
      <c r="K922" s="7" t="str">
        <f t="shared" si="2"/>
        <v/>
      </c>
      <c r="M922" s="9">
        <v>230.25</v>
      </c>
    </row>
    <row r="923">
      <c r="A923" s="6" t="str">
        <f>'Cenários'!B1930</f>
        <v/>
      </c>
      <c r="B923" s="6" t="str">
        <f>'Cenários'!C1930</f>
        <v/>
      </c>
      <c r="C923" s="7" t="str">
        <f t="shared" si="1"/>
        <v/>
      </c>
      <c r="D923" s="7" t="str">
        <f>IFERROR(VLOOKUP(C:C,Roteiro!$C$9:$C$1016,1,0),"")</f>
        <v/>
      </c>
      <c r="I923" s="5" t="str">
        <f>Roteiro!B930</f>
        <v>922</v>
      </c>
      <c r="J923" s="5" t="str">
        <f>Roteiro!F930</f>
        <v/>
      </c>
      <c r="K923" s="7" t="str">
        <f t="shared" si="2"/>
        <v/>
      </c>
      <c r="M923" s="9">
        <v>230.5</v>
      </c>
    </row>
    <row r="924">
      <c r="A924" s="6" t="str">
        <f>'Cenários'!B1931</f>
        <v/>
      </c>
      <c r="B924" s="6" t="str">
        <f>'Cenários'!C1931</f>
        <v/>
      </c>
      <c r="C924" s="7" t="str">
        <f t="shared" si="1"/>
        <v/>
      </c>
      <c r="D924" s="7" t="str">
        <f>IFERROR(VLOOKUP(C:C,Roteiro!$C$9:$C$1016,1,0),"")</f>
        <v/>
      </c>
      <c r="I924" s="5" t="str">
        <f>Roteiro!B931</f>
        <v>923</v>
      </c>
      <c r="J924" s="5" t="str">
        <f>Roteiro!F931</f>
        <v/>
      </c>
      <c r="K924" s="7" t="str">
        <f t="shared" si="2"/>
        <v/>
      </c>
      <c r="M924" s="9">
        <v>230.75</v>
      </c>
    </row>
    <row r="925">
      <c r="A925" s="6" t="str">
        <f>'Cenários'!B1932</f>
        <v/>
      </c>
      <c r="B925" s="6" t="str">
        <f>'Cenários'!C1932</f>
        <v/>
      </c>
      <c r="C925" s="7" t="str">
        <f t="shared" si="1"/>
        <v/>
      </c>
      <c r="D925" s="7" t="str">
        <f>IFERROR(VLOOKUP(C:C,Roteiro!$C$9:$C$1016,1,0),"")</f>
        <v/>
      </c>
      <c r="I925" s="5" t="str">
        <f>Roteiro!B932</f>
        <v>924</v>
      </c>
      <c r="J925" s="5" t="str">
        <f>Roteiro!F932</f>
        <v/>
      </c>
      <c r="K925" s="7" t="str">
        <f t="shared" si="2"/>
        <v/>
      </c>
      <c r="M925" s="9">
        <v>231.0</v>
      </c>
    </row>
    <row r="926">
      <c r="A926" s="6" t="str">
        <f>'Cenários'!B1933</f>
        <v/>
      </c>
      <c r="B926" s="6" t="str">
        <f>'Cenários'!C1933</f>
        <v/>
      </c>
      <c r="C926" s="7" t="str">
        <f t="shared" si="1"/>
        <v/>
      </c>
      <c r="D926" s="7" t="str">
        <f>IFERROR(VLOOKUP(C:C,Roteiro!$C$9:$C$1016,1,0),"")</f>
        <v/>
      </c>
      <c r="I926" s="5" t="str">
        <f>Roteiro!B933</f>
        <v>925</v>
      </c>
      <c r="J926" s="5" t="str">
        <f>Roteiro!F933</f>
        <v/>
      </c>
      <c r="K926" s="7" t="str">
        <f t="shared" si="2"/>
        <v/>
      </c>
      <c r="M926" s="9">
        <v>231.25</v>
      </c>
    </row>
    <row r="927">
      <c r="A927" s="6" t="str">
        <f>'Cenários'!B1934</f>
        <v/>
      </c>
      <c r="B927" s="6" t="str">
        <f>'Cenários'!C1934</f>
        <v/>
      </c>
      <c r="C927" s="7" t="str">
        <f t="shared" si="1"/>
        <v/>
      </c>
      <c r="D927" s="7" t="str">
        <f>IFERROR(VLOOKUP(C:C,Roteiro!$C$9:$C$1016,1,0),"")</f>
        <v/>
      </c>
      <c r="I927" s="5" t="str">
        <f>Roteiro!B934</f>
        <v>926</v>
      </c>
      <c r="J927" s="5" t="str">
        <f>Roteiro!F934</f>
        <v/>
      </c>
      <c r="K927" s="7" t="str">
        <f t="shared" si="2"/>
        <v/>
      </c>
      <c r="M927" s="9">
        <v>231.5</v>
      </c>
    </row>
    <row r="928">
      <c r="A928" s="6" t="str">
        <f>'Cenários'!B1935</f>
        <v/>
      </c>
      <c r="B928" s="6" t="str">
        <f>'Cenários'!C1935</f>
        <v/>
      </c>
      <c r="C928" s="7" t="str">
        <f t="shared" si="1"/>
        <v/>
      </c>
      <c r="D928" s="7" t="str">
        <f>IFERROR(VLOOKUP(C:C,Roteiro!$C$9:$C$1016,1,0),"")</f>
        <v/>
      </c>
      <c r="I928" s="5" t="str">
        <f>Roteiro!B935</f>
        <v>927</v>
      </c>
      <c r="J928" s="5" t="str">
        <f>Roteiro!F935</f>
        <v/>
      </c>
      <c r="K928" s="7" t="str">
        <f t="shared" si="2"/>
        <v/>
      </c>
      <c r="M928" s="9">
        <v>231.75</v>
      </c>
    </row>
    <row r="929">
      <c r="A929" s="6" t="str">
        <f>'Cenários'!B1936</f>
        <v/>
      </c>
      <c r="B929" s="6" t="str">
        <f>'Cenários'!C1936</f>
        <v/>
      </c>
      <c r="C929" s="7" t="str">
        <f t="shared" si="1"/>
        <v/>
      </c>
      <c r="D929" s="7" t="str">
        <f>IFERROR(VLOOKUP(C:C,Roteiro!$C$9:$C$1016,1,0),"")</f>
        <v/>
      </c>
      <c r="I929" s="5" t="str">
        <f>Roteiro!B936</f>
        <v>928</v>
      </c>
      <c r="J929" s="5" t="str">
        <f>Roteiro!F936</f>
        <v/>
      </c>
      <c r="K929" s="7" t="str">
        <f t="shared" si="2"/>
        <v/>
      </c>
      <c r="M929" s="9">
        <v>232.0</v>
      </c>
    </row>
    <row r="930">
      <c r="A930" s="6" t="str">
        <f>'Cenários'!B1937</f>
        <v/>
      </c>
      <c r="B930" s="6" t="str">
        <f>'Cenários'!C1937</f>
        <v/>
      </c>
      <c r="C930" s="7" t="str">
        <f t="shared" si="1"/>
        <v/>
      </c>
      <c r="D930" s="7" t="str">
        <f>IFERROR(VLOOKUP(C:C,Roteiro!$C$9:$C$1016,1,0),"")</f>
        <v/>
      </c>
      <c r="I930" s="5" t="str">
        <f>Roteiro!B937</f>
        <v>929</v>
      </c>
      <c r="J930" s="5" t="str">
        <f>Roteiro!F937</f>
        <v/>
      </c>
      <c r="K930" s="7" t="str">
        <f t="shared" si="2"/>
        <v/>
      </c>
      <c r="M930" s="9">
        <v>232.25</v>
      </c>
    </row>
    <row r="931">
      <c r="A931" s="6" t="str">
        <f>'Cenários'!B1938</f>
        <v/>
      </c>
      <c r="B931" s="6" t="str">
        <f>'Cenários'!C1938</f>
        <v/>
      </c>
      <c r="C931" s="7" t="str">
        <f t="shared" si="1"/>
        <v/>
      </c>
      <c r="D931" s="7" t="str">
        <f>IFERROR(VLOOKUP(C:C,Roteiro!$C$9:$C$1016,1,0),"")</f>
        <v/>
      </c>
      <c r="I931" s="5" t="str">
        <f>Roteiro!B938</f>
        <v>930</v>
      </c>
      <c r="J931" s="5" t="str">
        <f>Roteiro!F938</f>
        <v/>
      </c>
      <c r="K931" s="7" t="str">
        <f t="shared" si="2"/>
        <v/>
      </c>
      <c r="M931" s="9">
        <v>232.5</v>
      </c>
    </row>
    <row r="932">
      <c r="A932" s="6" t="str">
        <f>'Cenários'!B1939</f>
        <v/>
      </c>
      <c r="B932" s="6" t="str">
        <f>'Cenários'!C1939</f>
        <v/>
      </c>
      <c r="C932" s="7" t="str">
        <f t="shared" si="1"/>
        <v/>
      </c>
      <c r="D932" s="7" t="str">
        <f>IFERROR(VLOOKUP(C:C,Roteiro!$C$9:$C$1016,1,0),"")</f>
        <v/>
      </c>
      <c r="I932" s="5" t="str">
        <f>Roteiro!B939</f>
        <v>931</v>
      </c>
      <c r="J932" s="5" t="str">
        <f>Roteiro!F939</f>
        <v/>
      </c>
      <c r="K932" s="7" t="str">
        <f t="shared" si="2"/>
        <v/>
      </c>
      <c r="M932" s="9">
        <v>232.75</v>
      </c>
    </row>
    <row r="933">
      <c r="A933" s="6" t="str">
        <f>'Cenários'!B1940</f>
        <v/>
      </c>
      <c r="B933" s="6" t="str">
        <f>'Cenários'!C1940</f>
        <v/>
      </c>
      <c r="C933" s="7" t="str">
        <f t="shared" si="1"/>
        <v/>
      </c>
      <c r="D933" s="7" t="str">
        <f>IFERROR(VLOOKUP(C:C,Roteiro!$C$9:$C$1016,1,0),"")</f>
        <v/>
      </c>
      <c r="I933" s="5" t="str">
        <f>Roteiro!B940</f>
        <v>932</v>
      </c>
      <c r="J933" s="5" t="str">
        <f>Roteiro!F940</f>
        <v/>
      </c>
      <c r="K933" s="7" t="str">
        <f t="shared" si="2"/>
        <v/>
      </c>
      <c r="M933" s="9">
        <v>233.0</v>
      </c>
    </row>
    <row r="934">
      <c r="A934" s="6" t="str">
        <f>'Cenários'!B1941</f>
        <v/>
      </c>
      <c r="B934" s="6" t="str">
        <f>'Cenários'!C1941</f>
        <v/>
      </c>
      <c r="C934" s="7" t="str">
        <f t="shared" si="1"/>
        <v/>
      </c>
      <c r="D934" s="7" t="str">
        <f>IFERROR(VLOOKUP(C:C,Roteiro!$C$9:$C$1016,1,0),"")</f>
        <v/>
      </c>
      <c r="I934" s="5" t="str">
        <f>Roteiro!B941</f>
        <v>933</v>
      </c>
      <c r="J934" s="5" t="str">
        <f>Roteiro!F941</f>
        <v/>
      </c>
      <c r="K934" s="7" t="str">
        <f t="shared" si="2"/>
        <v/>
      </c>
      <c r="M934" s="9">
        <v>233.25</v>
      </c>
    </row>
    <row r="935">
      <c r="A935" s="6" t="str">
        <f>'Cenários'!B1942</f>
        <v/>
      </c>
      <c r="B935" s="6" t="str">
        <f>'Cenários'!C1942</f>
        <v/>
      </c>
      <c r="C935" s="7" t="str">
        <f t="shared" si="1"/>
        <v/>
      </c>
      <c r="D935" s="7" t="str">
        <f>IFERROR(VLOOKUP(C:C,Roteiro!$C$9:$C$1016,1,0),"")</f>
        <v/>
      </c>
      <c r="I935" s="5" t="str">
        <f>Roteiro!B942</f>
        <v>934</v>
      </c>
      <c r="J935" s="5" t="str">
        <f>Roteiro!F942</f>
        <v/>
      </c>
      <c r="K935" s="7" t="str">
        <f t="shared" si="2"/>
        <v/>
      </c>
      <c r="M935" s="9">
        <v>233.5</v>
      </c>
    </row>
    <row r="936">
      <c r="A936" s="6" t="str">
        <f>'Cenários'!B1943</f>
        <v/>
      </c>
      <c r="B936" s="6" t="str">
        <f>'Cenários'!C1943</f>
        <v/>
      </c>
      <c r="C936" s="7" t="str">
        <f t="shared" si="1"/>
        <v/>
      </c>
      <c r="D936" s="7" t="str">
        <f>IFERROR(VLOOKUP(C:C,Roteiro!$C$9:$C$1016,1,0),"")</f>
        <v/>
      </c>
      <c r="I936" s="5" t="str">
        <f>Roteiro!B943</f>
        <v>935</v>
      </c>
      <c r="J936" s="5" t="str">
        <f>Roteiro!F943</f>
        <v/>
      </c>
      <c r="K936" s="7" t="str">
        <f t="shared" si="2"/>
        <v/>
      </c>
      <c r="M936" s="9">
        <v>233.75</v>
      </c>
    </row>
    <row r="937">
      <c r="A937" s="6" t="str">
        <f>'Cenários'!B1944</f>
        <v/>
      </c>
      <c r="B937" s="6" t="str">
        <f>'Cenários'!C1944</f>
        <v/>
      </c>
      <c r="C937" s="7" t="str">
        <f t="shared" si="1"/>
        <v/>
      </c>
      <c r="D937" s="7" t="str">
        <f>IFERROR(VLOOKUP(C:C,Roteiro!$C$9:$C$1016,1,0),"")</f>
        <v/>
      </c>
      <c r="I937" s="5" t="str">
        <f>Roteiro!B944</f>
        <v>936</v>
      </c>
      <c r="J937" s="5" t="str">
        <f>Roteiro!F944</f>
        <v/>
      </c>
      <c r="K937" s="7" t="str">
        <f t="shared" si="2"/>
        <v/>
      </c>
      <c r="M937" s="9">
        <v>234.0</v>
      </c>
    </row>
    <row r="938">
      <c r="A938" s="6" t="str">
        <f>'Cenários'!B1945</f>
        <v/>
      </c>
      <c r="B938" s="6" t="str">
        <f>'Cenários'!C1945</f>
        <v/>
      </c>
      <c r="C938" s="7" t="str">
        <f t="shared" si="1"/>
        <v/>
      </c>
      <c r="D938" s="7" t="str">
        <f>IFERROR(VLOOKUP(C:C,Roteiro!$C$9:$C$1016,1,0),"")</f>
        <v/>
      </c>
      <c r="I938" s="5" t="str">
        <f>Roteiro!B945</f>
        <v>937</v>
      </c>
      <c r="J938" s="5" t="str">
        <f>Roteiro!F945</f>
        <v/>
      </c>
      <c r="K938" s="7" t="str">
        <f t="shared" si="2"/>
        <v/>
      </c>
      <c r="M938" s="9">
        <v>234.25</v>
      </c>
    </row>
    <row r="939">
      <c r="A939" s="6" t="str">
        <f>'Cenários'!B1946</f>
        <v/>
      </c>
      <c r="B939" s="6" t="str">
        <f>'Cenários'!C1946</f>
        <v/>
      </c>
      <c r="C939" s="7" t="str">
        <f t="shared" si="1"/>
        <v/>
      </c>
      <c r="D939" s="7" t="str">
        <f>IFERROR(VLOOKUP(C:C,Roteiro!$C$9:$C$1016,1,0),"")</f>
        <v/>
      </c>
      <c r="I939" s="5" t="str">
        <f>Roteiro!B946</f>
        <v>938</v>
      </c>
      <c r="J939" s="5" t="str">
        <f>Roteiro!F946</f>
        <v/>
      </c>
      <c r="K939" s="7" t="str">
        <f t="shared" si="2"/>
        <v/>
      </c>
      <c r="M939" s="9">
        <v>234.5</v>
      </c>
    </row>
    <row r="940">
      <c r="A940" s="6" t="str">
        <f>'Cenários'!B1947</f>
        <v/>
      </c>
      <c r="B940" s="6" t="str">
        <f>'Cenários'!C1947</f>
        <v/>
      </c>
      <c r="C940" s="7" t="str">
        <f t="shared" si="1"/>
        <v/>
      </c>
      <c r="D940" s="7" t="str">
        <f>IFERROR(VLOOKUP(C:C,Roteiro!$C$9:$C$1016,1,0),"")</f>
        <v/>
      </c>
      <c r="I940" s="5" t="str">
        <f>Roteiro!B947</f>
        <v>939</v>
      </c>
      <c r="J940" s="5" t="str">
        <f>Roteiro!F947</f>
        <v/>
      </c>
      <c r="K940" s="7" t="str">
        <f t="shared" si="2"/>
        <v/>
      </c>
      <c r="M940" s="9">
        <v>234.75</v>
      </c>
    </row>
    <row r="941">
      <c r="A941" s="6" t="str">
        <f>'Cenários'!B1948</f>
        <v/>
      </c>
      <c r="B941" s="6" t="str">
        <f>'Cenários'!C1948</f>
        <v/>
      </c>
      <c r="C941" s="7" t="str">
        <f t="shared" si="1"/>
        <v/>
      </c>
      <c r="D941" s="7" t="str">
        <f>IFERROR(VLOOKUP(C:C,Roteiro!$C$9:$C$1016,1,0),"")</f>
        <v/>
      </c>
      <c r="I941" s="5" t="str">
        <f>Roteiro!B948</f>
        <v>940</v>
      </c>
      <c r="J941" s="5" t="str">
        <f>Roteiro!F948</f>
        <v/>
      </c>
      <c r="K941" s="7" t="str">
        <f t="shared" si="2"/>
        <v/>
      </c>
      <c r="M941" s="9">
        <v>235.0</v>
      </c>
    </row>
    <row r="942">
      <c r="A942" s="6" t="str">
        <f>'Cenários'!B1949</f>
        <v/>
      </c>
      <c r="B942" s="6" t="str">
        <f>'Cenários'!C1949</f>
        <v/>
      </c>
      <c r="C942" s="7" t="str">
        <f t="shared" si="1"/>
        <v/>
      </c>
      <c r="D942" s="7" t="str">
        <f>IFERROR(VLOOKUP(C:C,Roteiro!$C$9:$C$1016,1,0),"")</f>
        <v/>
      </c>
      <c r="I942" s="5" t="str">
        <f>Roteiro!B949</f>
        <v>941</v>
      </c>
      <c r="J942" s="5" t="str">
        <f>Roteiro!F949</f>
        <v/>
      </c>
      <c r="K942" s="7" t="str">
        <f t="shared" si="2"/>
        <v/>
      </c>
      <c r="M942" s="9">
        <v>235.25</v>
      </c>
    </row>
    <row r="943">
      <c r="A943" s="6" t="str">
        <f>'Cenários'!B1950</f>
        <v/>
      </c>
      <c r="B943" s="6" t="str">
        <f>'Cenários'!C1950</f>
        <v/>
      </c>
      <c r="C943" s="7" t="str">
        <f t="shared" si="1"/>
        <v/>
      </c>
      <c r="D943" s="7" t="str">
        <f>IFERROR(VLOOKUP(C:C,Roteiro!$C$9:$C$1016,1,0),"")</f>
        <v/>
      </c>
      <c r="I943" s="5" t="str">
        <f>Roteiro!B950</f>
        <v>942</v>
      </c>
      <c r="J943" s="5" t="str">
        <f>Roteiro!F950</f>
        <v/>
      </c>
      <c r="K943" s="7" t="str">
        <f t="shared" si="2"/>
        <v/>
      </c>
      <c r="M943" s="9">
        <v>235.5</v>
      </c>
    </row>
    <row r="944">
      <c r="A944" s="6" t="str">
        <f>'Cenários'!B1951</f>
        <v/>
      </c>
      <c r="B944" s="6" t="str">
        <f>'Cenários'!C1951</f>
        <v/>
      </c>
      <c r="C944" s="7" t="str">
        <f t="shared" si="1"/>
        <v/>
      </c>
      <c r="D944" s="7" t="str">
        <f>IFERROR(VLOOKUP(C:C,Roteiro!$C$9:$C$1016,1,0),"")</f>
        <v/>
      </c>
      <c r="I944" s="5" t="str">
        <f>Roteiro!B951</f>
        <v>943</v>
      </c>
      <c r="J944" s="5" t="str">
        <f>Roteiro!F951</f>
        <v/>
      </c>
      <c r="K944" s="7" t="str">
        <f t="shared" si="2"/>
        <v/>
      </c>
      <c r="M944" s="9">
        <v>235.75</v>
      </c>
    </row>
    <row r="945">
      <c r="A945" s="6" t="str">
        <f>'Cenários'!B1952</f>
        <v/>
      </c>
      <c r="B945" s="6" t="str">
        <f>'Cenários'!C1952</f>
        <v/>
      </c>
      <c r="C945" s="7" t="str">
        <f t="shared" si="1"/>
        <v/>
      </c>
      <c r="D945" s="7" t="str">
        <f>IFERROR(VLOOKUP(C:C,Roteiro!$C$9:$C$1016,1,0),"")</f>
        <v/>
      </c>
      <c r="I945" s="5" t="str">
        <f>Roteiro!B952</f>
        <v>944</v>
      </c>
      <c r="J945" s="5" t="str">
        <f>Roteiro!F952</f>
        <v/>
      </c>
      <c r="K945" s="7" t="str">
        <f t="shared" si="2"/>
        <v/>
      </c>
      <c r="M945" s="9">
        <v>236.0</v>
      </c>
    </row>
    <row r="946">
      <c r="A946" s="6" t="str">
        <f>'Cenários'!B1953</f>
        <v/>
      </c>
      <c r="B946" s="6" t="str">
        <f>'Cenários'!C1953</f>
        <v/>
      </c>
      <c r="C946" s="7" t="str">
        <f t="shared" si="1"/>
        <v/>
      </c>
      <c r="D946" s="7" t="str">
        <f>IFERROR(VLOOKUP(C:C,Roteiro!$C$9:$C$1016,1,0),"")</f>
        <v/>
      </c>
      <c r="I946" s="5" t="str">
        <f>Roteiro!B953</f>
        <v>945</v>
      </c>
      <c r="J946" s="5" t="str">
        <f>Roteiro!F953</f>
        <v/>
      </c>
      <c r="K946" s="7" t="str">
        <f t="shared" si="2"/>
        <v/>
      </c>
      <c r="M946" s="9">
        <v>236.25</v>
      </c>
    </row>
    <row r="947">
      <c r="A947" s="6" t="str">
        <f>'Cenários'!B1954</f>
        <v/>
      </c>
      <c r="B947" s="6" t="str">
        <f>'Cenários'!C1954</f>
        <v/>
      </c>
      <c r="C947" s="7" t="str">
        <f t="shared" si="1"/>
        <v/>
      </c>
      <c r="D947" s="7" t="str">
        <f>IFERROR(VLOOKUP(C:C,Roteiro!$C$9:$C$1016,1,0),"")</f>
        <v/>
      </c>
      <c r="I947" s="5" t="str">
        <f>Roteiro!B954</f>
        <v>946</v>
      </c>
      <c r="J947" s="5" t="str">
        <f>Roteiro!F954</f>
        <v/>
      </c>
      <c r="K947" s="7" t="str">
        <f t="shared" si="2"/>
        <v/>
      </c>
      <c r="M947" s="9">
        <v>236.5</v>
      </c>
    </row>
    <row r="948">
      <c r="A948" s="6" t="str">
        <f>'Cenários'!B1955</f>
        <v/>
      </c>
      <c r="B948" s="6" t="str">
        <f>'Cenários'!C1955</f>
        <v/>
      </c>
      <c r="C948" s="7" t="str">
        <f t="shared" si="1"/>
        <v/>
      </c>
      <c r="D948" s="7" t="str">
        <f>IFERROR(VLOOKUP(C:C,Roteiro!$C$9:$C$1016,1,0),"")</f>
        <v/>
      </c>
      <c r="I948" s="5" t="str">
        <f>Roteiro!B955</f>
        <v>947</v>
      </c>
      <c r="J948" s="5" t="str">
        <f>Roteiro!F955</f>
        <v/>
      </c>
      <c r="K948" s="7" t="str">
        <f t="shared" si="2"/>
        <v/>
      </c>
      <c r="M948" s="9">
        <v>236.75</v>
      </c>
    </row>
    <row r="949">
      <c r="A949" s="6" t="str">
        <f>'Cenários'!B1956</f>
        <v/>
      </c>
      <c r="B949" s="6" t="str">
        <f>'Cenários'!C1956</f>
        <v/>
      </c>
      <c r="C949" s="7" t="str">
        <f t="shared" si="1"/>
        <v/>
      </c>
      <c r="D949" s="7" t="str">
        <f>IFERROR(VLOOKUP(C:C,Roteiro!$C$9:$C$1016,1,0),"")</f>
        <v/>
      </c>
      <c r="I949" s="5" t="str">
        <f>Roteiro!B956</f>
        <v>948</v>
      </c>
      <c r="J949" s="5" t="str">
        <f>Roteiro!F956</f>
        <v/>
      </c>
      <c r="K949" s="7" t="str">
        <f t="shared" si="2"/>
        <v/>
      </c>
      <c r="M949" s="9">
        <v>237.0</v>
      </c>
    </row>
    <row r="950">
      <c r="A950" s="6" t="str">
        <f>'Cenários'!B1957</f>
        <v/>
      </c>
      <c r="B950" s="6" t="str">
        <f>'Cenários'!C1957</f>
        <v/>
      </c>
      <c r="C950" s="7" t="str">
        <f t="shared" si="1"/>
        <v/>
      </c>
      <c r="D950" s="7" t="str">
        <f>IFERROR(VLOOKUP(C:C,Roteiro!$C$9:$C$1016,1,0),"")</f>
        <v/>
      </c>
      <c r="I950" s="5" t="str">
        <f>Roteiro!B957</f>
        <v>949</v>
      </c>
      <c r="J950" s="5" t="str">
        <f>Roteiro!F957</f>
        <v/>
      </c>
      <c r="K950" s="7" t="str">
        <f t="shared" si="2"/>
        <v/>
      </c>
      <c r="M950" s="9">
        <v>237.25</v>
      </c>
    </row>
    <row r="951">
      <c r="A951" s="6" t="str">
        <f>'Cenários'!B1958</f>
        <v/>
      </c>
      <c r="B951" s="6" t="str">
        <f>'Cenários'!C1958</f>
        <v/>
      </c>
      <c r="C951" s="7" t="str">
        <f t="shared" si="1"/>
        <v/>
      </c>
      <c r="D951" s="7" t="str">
        <f>IFERROR(VLOOKUP(C:C,Roteiro!$C$9:$C$1016,1,0),"")</f>
        <v/>
      </c>
      <c r="I951" s="5" t="str">
        <f>Roteiro!B958</f>
        <v>950</v>
      </c>
      <c r="J951" s="5" t="str">
        <f>Roteiro!F958</f>
        <v/>
      </c>
      <c r="K951" s="7" t="str">
        <f t="shared" si="2"/>
        <v/>
      </c>
      <c r="M951" s="9">
        <v>237.5</v>
      </c>
    </row>
    <row r="952">
      <c r="A952" s="6" t="str">
        <f>'Cenários'!B1959</f>
        <v/>
      </c>
      <c r="B952" s="6" t="str">
        <f>'Cenários'!C1959</f>
        <v/>
      </c>
      <c r="C952" s="7" t="str">
        <f t="shared" si="1"/>
        <v/>
      </c>
      <c r="D952" s="7" t="str">
        <f>IFERROR(VLOOKUP(C:C,Roteiro!$C$9:$C$1016,1,0),"")</f>
        <v/>
      </c>
      <c r="I952" s="5" t="str">
        <f>Roteiro!B959</f>
        <v>951</v>
      </c>
      <c r="J952" s="5" t="str">
        <f>Roteiro!F959</f>
        <v/>
      </c>
      <c r="K952" s="7" t="str">
        <f t="shared" si="2"/>
        <v/>
      </c>
      <c r="M952" s="9">
        <v>237.75</v>
      </c>
    </row>
    <row r="953">
      <c r="A953" s="6" t="str">
        <f>'Cenários'!B1960</f>
        <v/>
      </c>
      <c r="B953" s="6" t="str">
        <f>'Cenários'!C1960</f>
        <v/>
      </c>
      <c r="C953" s="7" t="str">
        <f t="shared" si="1"/>
        <v/>
      </c>
      <c r="D953" s="7" t="str">
        <f>IFERROR(VLOOKUP(C:C,Roteiro!$C$9:$C$1016,1,0),"")</f>
        <v/>
      </c>
      <c r="I953" s="5" t="str">
        <f>Roteiro!B960</f>
        <v>952</v>
      </c>
      <c r="J953" s="5" t="str">
        <f>Roteiro!F960</f>
        <v/>
      </c>
      <c r="K953" s="7" t="str">
        <f t="shared" si="2"/>
        <v/>
      </c>
      <c r="M953" s="9">
        <v>238.0</v>
      </c>
    </row>
    <row r="954">
      <c r="A954" s="6" t="str">
        <f>'Cenários'!B1961</f>
        <v/>
      </c>
      <c r="B954" s="6" t="str">
        <f>'Cenários'!C1961</f>
        <v/>
      </c>
      <c r="C954" s="7" t="str">
        <f t="shared" si="1"/>
        <v/>
      </c>
      <c r="D954" s="7" t="str">
        <f>IFERROR(VLOOKUP(C:C,Roteiro!$C$9:$C$1016,1,0),"")</f>
        <v/>
      </c>
      <c r="I954" s="5" t="str">
        <f>Roteiro!B961</f>
        <v>953</v>
      </c>
      <c r="J954" s="5" t="str">
        <f>Roteiro!F961</f>
        <v/>
      </c>
      <c r="K954" s="7" t="str">
        <f t="shared" si="2"/>
        <v/>
      </c>
      <c r="M954" s="9">
        <v>238.25</v>
      </c>
    </row>
    <row r="955">
      <c r="A955" s="6" t="str">
        <f>'Cenários'!B1962</f>
        <v/>
      </c>
      <c r="B955" s="6" t="str">
        <f>'Cenários'!C1962</f>
        <v/>
      </c>
      <c r="C955" s="7" t="str">
        <f t="shared" si="1"/>
        <v/>
      </c>
      <c r="D955" s="7" t="str">
        <f>IFERROR(VLOOKUP(C:C,Roteiro!$C$9:$C$1016,1,0),"")</f>
        <v/>
      </c>
      <c r="I955" s="5" t="str">
        <f>Roteiro!B962</f>
        <v>954</v>
      </c>
      <c r="J955" s="5" t="str">
        <f>Roteiro!F962</f>
        <v/>
      </c>
      <c r="K955" s="7" t="str">
        <f t="shared" si="2"/>
        <v/>
      </c>
      <c r="M955" s="9">
        <v>238.5</v>
      </c>
    </row>
    <row r="956">
      <c r="A956" s="6" t="str">
        <f>'Cenários'!B1963</f>
        <v/>
      </c>
      <c r="B956" s="6" t="str">
        <f>'Cenários'!C1963</f>
        <v/>
      </c>
      <c r="C956" s="7" t="str">
        <f t="shared" si="1"/>
        <v/>
      </c>
      <c r="D956" s="7" t="str">
        <f>IFERROR(VLOOKUP(C:C,Roteiro!$C$9:$C$1016,1,0),"")</f>
        <v/>
      </c>
      <c r="I956" s="5" t="str">
        <f>Roteiro!B963</f>
        <v>955</v>
      </c>
      <c r="J956" s="5" t="str">
        <f>Roteiro!F963</f>
        <v/>
      </c>
      <c r="K956" s="7" t="str">
        <f t="shared" si="2"/>
        <v/>
      </c>
      <c r="M956" s="9">
        <v>238.75</v>
      </c>
    </row>
    <row r="957">
      <c r="A957" s="6" t="str">
        <f>'Cenários'!B1964</f>
        <v/>
      </c>
      <c r="B957" s="6" t="str">
        <f>'Cenários'!C1964</f>
        <v/>
      </c>
      <c r="C957" s="7" t="str">
        <f t="shared" si="1"/>
        <v/>
      </c>
      <c r="D957" s="7" t="str">
        <f>IFERROR(VLOOKUP(C:C,Roteiro!$C$9:$C$1016,1,0),"")</f>
        <v/>
      </c>
      <c r="I957" s="5" t="str">
        <f>Roteiro!B964</f>
        <v>956</v>
      </c>
      <c r="J957" s="5" t="str">
        <f>Roteiro!F964</f>
        <v/>
      </c>
      <c r="K957" s="7" t="str">
        <f t="shared" si="2"/>
        <v/>
      </c>
      <c r="M957" s="9">
        <v>239.0</v>
      </c>
    </row>
    <row r="958">
      <c r="A958" s="6" t="str">
        <f>'Cenários'!B1965</f>
        <v/>
      </c>
      <c r="B958" s="6" t="str">
        <f>'Cenários'!C1965</f>
        <v/>
      </c>
      <c r="C958" s="7" t="str">
        <f t="shared" si="1"/>
        <v/>
      </c>
      <c r="D958" s="7" t="str">
        <f>IFERROR(VLOOKUP(C:C,Roteiro!$C$9:$C$1016,1,0),"")</f>
        <v/>
      </c>
      <c r="I958" s="5" t="str">
        <f>Roteiro!B965</f>
        <v>957</v>
      </c>
      <c r="J958" s="5" t="str">
        <f>Roteiro!F965</f>
        <v/>
      </c>
      <c r="K958" s="7" t="str">
        <f t="shared" si="2"/>
        <v/>
      </c>
      <c r="M958" s="9">
        <v>239.25</v>
      </c>
    </row>
    <row r="959">
      <c r="A959" s="6" t="str">
        <f>'Cenários'!B1966</f>
        <v/>
      </c>
      <c r="B959" s="6" t="str">
        <f>'Cenários'!C1966</f>
        <v/>
      </c>
      <c r="C959" s="7" t="str">
        <f t="shared" si="1"/>
        <v/>
      </c>
      <c r="D959" s="7" t="str">
        <f>IFERROR(VLOOKUP(C:C,Roteiro!$C$9:$C$1016,1,0),"")</f>
        <v/>
      </c>
      <c r="I959" s="5" t="str">
        <f>Roteiro!B966</f>
        <v>958</v>
      </c>
      <c r="J959" s="5" t="str">
        <f>Roteiro!F966</f>
        <v/>
      </c>
      <c r="K959" s="7" t="str">
        <f t="shared" si="2"/>
        <v/>
      </c>
      <c r="M959" s="9">
        <v>239.5</v>
      </c>
    </row>
    <row r="960">
      <c r="A960" s="6" t="str">
        <f>'Cenários'!B1967</f>
        <v/>
      </c>
      <c r="B960" s="6" t="str">
        <f>'Cenários'!C1967</f>
        <v/>
      </c>
      <c r="C960" s="7" t="str">
        <f t="shared" si="1"/>
        <v/>
      </c>
      <c r="D960" s="7" t="str">
        <f>IFERROR(VLOOKUP(C:C,Roteiro!$C$9:$C$1016,1,0),"")</f>
        <v/>
      </c>
      <c r="I960" s="5" t="str">
        <f>Roteiro!B967</f>
        <v>959</v>
      </c>
      <c r="J960" s="5" t="str">
        <f>Roteiro!F967</f>
        <v/>
      </c>
      <c r="K960" s="7" t="str">
        <f t="shared" si="2"/>
        <v/>
      </c>
      <c r="M960" s="9">
        <v>239.75</v>
      </c>
    </row>
    <row r="961">
      <c r="A961" s="6" t="str">
        <f>'Cenários'!B1968</f>
        <v/>
      </c>
      <c r="B961" s="6" t="str">
        <f>'Cenários'!C1968</f>
        <v/>
      </c>
      <c r="C961" s="7" t="str">
        <f t="shared" si="1"/>
        <v/>
      </c>
      <c r="D961" s="7" t="str">
        <f>IFERROR(VLOOKUP(C:C,Roteiro!$C$9:$C$1016,1,0),"")</f>
        <v/>
      </c>
      <c r="I961" s="5" t="str">
        <f>Roteiro!B968</f>
        <v>960</v>
      </c>
      <c r="J961" s="5" t="str">
        <f>Roteiro!F968</f>
        <v/>
      </c>
      <c r="K961" s="7" t="str">
        <f t="shared" si="2"/>
        <v/>
      </c>
      <c r="M961" s="9">
        <v>240.0</v>
      </c>
    </row>
    <row r="962">
      <c r="A962" s="6" t="str">
        <f>'Cenários'!B1969</f>
        <v/>
      </c>
      <c r="B962" s="6" t="str">
        <f>'Cenários'!C1969</f>
        <v/>
      </c>
      <c r="C962" s="7" t="str">
        <f t="shared" si="1"/>
        <v/>
      </c>
      <c r="D962" s="7" t="str">
        <f>IFERROR(VLOOKUP(C:C,Roteiro!$C$9:$C$1016,1,0),"")</f>
        <v/>
      </c>
      <c r="I962" s="5" t="str">
        <f>Roteiro!B969</f>
        <v>961</v>
      </c>
      <c r="J962" s="5" t="str">
        <f>Roteiro!F969</f>
        <v/>
      </c>
      <c r="K962" s="7" t="str">
        <f t="shared" si="2"/>
        <v/>
      </c>
      <c r="M962" s="9">
        <v>240.25</v>
      </c>
    </row>
    <row r="963">
      <c r="A963" s="6" t="str">
        <f>'Cenários'!B1970</f>
        <v/>
      </c>
      <c r="B963" s="6" t="str">
        <f>'Cenários'!C1970</f>
        <v/>
      </c>
      <c r="C963" s="7" t="str">
        <f t="shared" si="1"/>
        <v/>
      </c>
      <c r="D963" s="7" t="str">
        <f>IFERROR(VLOOKUP(C:C,Roteiro!$C$9:$C$1016,1,0),"")</f>
        <v/>
      </c>
      <c r="I963" s="5" t="str">
        <f>Roteiro!B970</f>
        <v>962</v>
      </c>
      <c r="J963" s="5" t="str">
        <f>Roteiro!F970</f>
        <v/>
      </c>
      <c r="K963" s="7" t="str">
        <f t="shared" si="2"/>
        <v/>
      </c>
      <c r="M963" s="9">
        <v>240.5</v>
      </c>
    </row>
    <row r="964">
      <c r="A964" s="6" t="str">
        <f>'Cenários'!B1971</f>
        <v/>
      </c>
      <c r="B964" s="6" t="str">
        <f>'Cenários'!C1971</f>
        <v/>
      </c>
      <c r="C964" s="7" t="str">
        <f t="shared" si="1"/>
        <v/>
      </c>
      <c r="D964" s="7" t="str">
        <f>IFERROR(VLOOKUP(C:C,Roteiro!$C$9:$C$1016,1,0),"")</f>
        <v/>
      </c>
      <c r="I964" s="5" t="str">
        <f>Roteiro!B971</f>
        <v>963</v>
      </c>
      <c r="J964" s="5" t="str">
        <f>Roteiro!F971</f>
        <v/>
      </c>
      <c r="K964" s="7" t="str">
        <f t="shared" si="2"/>
        <v/>
      </c>
      <c r="M964" s="9">
        <v>240.75</v>
      </c>
    </row>
    <row r="965">
      <c r="A965" s="6" t="str">
        <f>'Cenários'!B1972</f>
        <v/>
      </c>
      <c r="B965" s="6" t="str">
        <f>'Cenários'!C1972</f>
        <v/>
      </c>
      <c r="C965" s="7" t="str">
        <f t="shared" si="1"/>
        <v/>
      </c>
      <c r="D965" s="7" t="str">
        <f>IFERROR(VLOOKUP(C:C,Roteiro!$C$9:$C$1016,1,0),"")</f>
        <v/>
      </c>
      <c r="I965" s="5" t="str">
        <f>Roteiro!B972</f>
        <v>964</v>
      </c>
      <c r="J965" s="5" t="str">
        <f>Roteiro!F972</f>
        <v/>
      </c>
      <c r="K965" s="7" t="str">
        <f t="shared" si="2"/>
        <v/>
      </c>
      <c r="M965" s="9">
        <v>241.0</v>
      </c>
    </row>
    <row r="966">
      <c r="A966" s="6" t="str">
        <f>'Cenários'!B1973</f>
        <v/>
      </c>
      <c r="B966" s="6" t="str">
        <f>'Cenários'!C1973</f>
        <v/>
      </c>
      <c r="C966" s="7" t="str">
        <f t="shared" si="1"/>
        <v/>
      </c>
      <c r="D966" s="7" t="str">
        <f>IFERROR(VLOOKUP(C:C,Roteiro!$C$9:$C$1016,1,0),"")</f>
        <v/>
      </c>
      <c r="I966" s="5" t="str">
        <f>Roteiro!B973</f>
        <v>965</v>
      </c>
      <c r="J966" s="5" t="str">
        <f>Roteiro!F973</f>
        <v/>
      </c>
      <c r="K966" s="7" t="str">
        <f t="shared" si="2"/>
        <v/>
      </c>
      <c r="M966" s="9">
        <v>241.25</v>
      </c>
    </row>
    <row r="967">
      <c r="A967" s="6" t="str">
        <f>'Cenários'!B1974</f>
        <v/>
      </c>
      <c r="B967" s="6" t="str">
        <f>'Cenários'!C1974</f>
        <v/>
      </c>
      <c r="C967" s="7" t="str">
        <f t="shared" si="1"/>
        <v/>
      </c>
      <c r="D967" s="7" t="str">
        <f>IFERROR(VLOOKUP(C:C,Roteiro!$C$9:$C$1016,1,0),"")</f>
        <v/>
      </c>
      <c r="I967" s="5" t="str">
        <f>Roteiro!B974</f>
        <v>966</v>
      </c>
      <c r="J967" s="5" t="str">
        <f>Roteiro!F974</f>
        <v/>
      </c>
      <c r="K967" s="7" t="str">
        <f t="shared" si="2"/>
        <v/>
      </c>
      <c r="M967" s="9">
        <v>241.5</v>
      </c>
    </row>
    <row r="968">
      <c r="A968" s="6" t="str">
        <f>'Cenários'!B1975</f>
        <v/>
      </c>
      <c r="B968" s="6" t="str">
        <f>'Cenários'!C1975</f>
        <v/>
      </c>
      <c r="C968" s="7" t="str">
        <f t="shared" si="1"/>
        <v/>
      </c>
      <c r="D968" s="7" t="str">
        <f>IFERROR(VLOOKUP(C:C,Roteiro!$C$9:$C$1016,1,0),"")</f>
        <v/>
      </c>
      <c r="I968" s="5" t="str">
        <f>Roteiro!B975</f>
        <v>967</v>
      </c>
      <c r="J968" s="5" t="str">
        <f>Roteiro!F975</f>
        <v/>
      </c>
      <c r="K968" s="7" t="str">
        <f t="shared" si="2"/>
        <v/>
      </c>
      <c r="M968" s="9">
        <v>241.75</v>
      </c>
    </row>
    <row r="969">
      <c r="A969" s="6" t="str">
        <f>'Cenários'!B1976</f>
        <v/>
      </c>
      <c r="B969" s="6" t="str">
        <f>'Cenários'!C1976</f>
        <v/>
      </c>
      <c r="C969" s="7" t="str">
        <f t="shared" si="1"/>
        <v/>
      </c>
      <c r="D969" s="7" t="str">
        <f>IFERROR(VLOOKUP(C:C,Roteiro!$C$9:$C$1016,1,0),"")</f>
        <v/>
      </c>
      <c r="I969" s="5" t="str">
        <f>Roteiro!B976</f>
        <v>968</v>
      </c>
      <c r="J969" s="5" t="str">
        <f>Roteiro!F976</f>
        <v/>
      </c>
      <c r="K969" s="7" t="str">
        <f t="shared" si="2"/>
        <v/>
      </c>
      <c r="M969" s="9">
        <v>242.0</v>
      </c>
    </row>
    <row r="970">
      <c r="A970" s="6" t="str">
        <f>'Cenários'!B1977</f>
        <v/>
      </c>
      <c r="B970" s="6" t="str">
        <f>'Cenários'!C1977</f>
        <v/>
      </c>
      <c r="C970" s="7" t="str">
        <f t="shared" si="1"/>
        <v/>
      </c>
      <c r="D970" s="7" t="str">
        <f>IFERROR(VLOOKUP(C:C,Roteiro!$C$9:$C$1016,1,0),"")</f>
        <v/>
      </c>
      <c r="I970" s="5" t="str">
        <f>Roteiro!B977</f>
        <v>969</v>
      </c>
      <c r="J970" s="5" t="str">
        <f>Roteiro!F977</f>
        <v/>
      </c>
      <c r="K970" s="7" t="str">
        <f t="shared" si="2"/>
        <v/>
      </c>
      <c r="M970" s="9">
        <v>242.25</v>
      </c>
    </row>
    <row r="971">
      <c r="A971" s="6" t="str">
        <f>'Cenários'!B1978</f>
        <v/>
      </c>
      <c r="B971" s="6" t="str">
        <f>'Cenários'!C1978</f>
        <v/>
      </c>
      <c r="C971" s="7" t="str">
        <f t="shared" si="1"/>
        <v/>
      </c>
      <c r="D971" s="7" t="str">
        <f>IFERROR(VLOOKUP(C:C,Roteiro!$C$9:$C$1016,1,0),"")</f>
        <v/>
      </c>
      <c r="I971" s="5" t="str">
        <f>Roteiro!B978</f>
        <v>970</v>
      </c>
      <c r="J971" s="5" t="str">
        <f>Roteiro!F978</f>
        <v/>
      </c>
      <c r="K971" s="7" t="str">
        <f t="shared" si="2"/>
        <v/>
      </c>
      <c r="M971" s="9">
        <v>242.5</v>
      </c>
    </row>
    <row r="972">
      <c r="A972" s="6" t="str">
        <f>'Cenários'!B1979</f>
        <v/>
      </c>
      <c r="B972" s="6" t="str">
        <f>'Cenários'!C1979</f>
        <v/>
      </c>
      <c r="C972" s="7" t="str">
        <f t="shared" si="1"/>
        <v/>
      </c>
      <c r="D972" s="7" t="str">
        <f>IFERROR(VLOOKUP(C:C,Roteiro!$C$9:$C$1016,1,0),"")</f>
        <v/>
      </c>
      <c r="I972" s="5" t="str">
        <f>Roteiro!B979</f>
        <v>971</v>
      </c>
      <c r="J972" s="5" t="str">
        <f>Roteiro!F979</f>
        <v/>
      </c>
      <c r="K972" s="7" t="str">
        <f t="shared" si="2"/>
        <v/>
      </c>
      <c r="M972" s="9">
        <v>242.75</v>
      </c>
    </row>
    <row r="973">
      <c r="A973" s="6" t="str">
        <f>'Cenários'!B1980</f>
        <v/>
      </c>
      <c r="B973" s="6" t="str">
        <f>'Cenários'!C1980</f>
        <v/>
      </c>
      <c r="C973" s="7" t="str">
        <f t="shared" si="1"/>
        <v/>
      </c>
      <c r="D973" s="7" t="str">
        <f>IFERROR(VLOOKUP(C:C,Roteiro!$C$9:$C$1016,1,0),"")</f>
        <v/>
      </c>
      <c r="I973" s="5" t="str">
        <f>Roteiro!B980</f>
        <v>972</v>
      </c>
      <c r="J973" s="5" t="str">
        <f>Roteiro!F980</f>
        <v/>
      </c>
      <c r="K973" s="7" t="str">
        <f t="shared" si="2"/>
        <v/>
      </c>
      <c r="M973" s="9">
        <v>243.0</v>
      </c>
    </row>
    <row r="974">
      <c r="A974" s="6" t="str">
        <f>'Cenários'!B1981</f>
        <v/>
      </c>
      <c r="B974" s="6" t="str">
        <f>'Cenários'!C1981</f>
        <v/>
      </c>
      <c r="C974" s="7" t="str">
        <f t="shared" si="1"/>
        <v/>
      </c>
      <c r="D974" s="7" t="str">
        <f>IFERROR(VLOOKUP(C:C,Roteiro!$C$9:$C$1016,1,0),"")</f>
        <v/>
      </c>
      <c r="I974" s="5" t="str">
        <f>Roteiro!B981</f>
        <v>973</v>
      </c>
      <c r="J974" s="5" t="str">
        <f>Roteiro!F981</f>
        <v/>
      </c>
      <c r="K974" s="7" t="str">
        <f t="shared" si="2"/>
        <v/>
      </c>
      <c r="M974" s="9">
        <v>243.25</v>
      </c>
    </row>
    <row r="975">
      <c r="A975" s="6" t="str">
        <f>'Cenários'!B1982</f>
        <v/>
      </c>
      <c r="B975" s="6" t="str">
        <f>'Cenários'!C1982</f>
        <v/>
      </c>
      <c r="C975" s="7" t="str">
        <f t="shared" si="1"/>
        <v/>
      </c>
      <c r="D975" s="7" t="str">
        <f>IFERROR(VLOOKUP(C:C,Roteiro!$C$9:$C$1016,1,0),"")</f>
        <v/>
      </c>
      <c r="I975" s="5" t="str">
        <f>Roteiro!B982</f>
        <v>974</v>
      </c>
      <c r="J975" s="5" t="str">
        <f>Roteiro!F982</f>
        <v/>
      </c>
      <c r="K975" s="7" t="str">
        <f t="shared" si="2"/>
        <v/>
      </c>
      <c r="M975" s="9">
        <v>243.5</v>
      </c>
    </row>
    <row r="976">
      <c r="A976" s="6" t="str">
        <f>'Cenários'!B1983</f>
        <v/>
      </c>
      <c r="B976" s="6" t="str">
        <f>'Cenários'!C1983</f>
        <v/>
      </c>
      <c r="C976" s="7" t="str">
        <f t="shared" si="1"/>
        <v/>
      </c>
      <c r="D976" s="7" t="str">
        <f>IFERROR(VLOOKUP(C:C,Roteiro!$C$9:$C$1016,1,0),"")</f>
        <v/>
      </c>
      <c r="I976" s="5" t="str">
        <f>Roteiro!B983</f>
        <v>975</v>
      </c>
      <c r="J976" s="5" t="str">
        <f>Roteiro!F983</f>
        <v/>
      </c>
      <c r="K976" s="7" t="str">
        <f t="shared" si="2"/>
        <v/>
      </c>
      <c r="M976" s="9">
        <v>243.75</v>
      </c>
    </row>
    <row r="977">
      <c r="A977" s="6" t="str">
        <f>'Cenários'!B1984</f>
        <v/>
      </c>
      <c r="B977" s="6" t="str">
        <f>'Cenários'!C1984</f>
        <v/>
      </c>
      <c r="C977" s="7" t="str">
        <f t="shared" si="1"/>
        <v/>
      </c>
      <c r="D977" s="7" t="str">
        <f>IFERROR(VLOOKUP(C:C,Roteiro!$C$9:$C$1016,1,0),"")</f>
        <v/>
      </c>
      <c r="I977" s="5" t="str">
        <f>Roteiro!B984</f>
        <v>976</v>
      </c>
      <c r="J977" s="5" t="str">
        <f>Roteiro!F984</f>
        <v/>
      </c>
      <c r="K977" s="7" t="str">
        <f t="shared" si="2"/>
        <v/>
      </c>
      <c r="M977" s="9">
        <v>244.0</v>
      </c>
    </row>
    <row r="978">
      <c r="A978" s="6" t="str">
        <f>'Cenários'!B1985</f>
        <v/>
      </c>
      <c r="B978" s="6" t="str">
        <f>'Cenários'!C1985</f>
        <v/>
      </c>
      <c r="C978" s="7" t="str">
        <f t="shared" si="1"/>
        <v/>
      </c>
      <c r="D978" s="7" t="str">
        <f>IFERROR(VLOOKUP(C:C,Roteiro!$C$9:$C$1016,1,0),"")</f>
        <v/>
      </c>
      <c r="I978" s="5" t="str">
        <f>Roteiro!B985</f>
        <v>977</v>
      </c>
      <c r="J978" s="5" t="str">
        <f>Roteiro!F985</f>
        <v/>
      </c>
      <c r="K978" s="7" t="str">
        <f t="shared" si="2"/>
        <v/>
      </c>
      <c r="M978" s="9">
        <v>244.25</v>
      </c>
    </row>
    <row r="979">
      <c r="A979" s="6" t="str">
        <f>'Cenários'!B1986</f>
        <v/>
      </c>
      <c r="B979" s="6" t="str">
        <f>'Cenários'!C1986</f>
        <v/>
      </c>
      <c r="C979" s="7" t="str">
        <f t="shared" si="1"/>
        <v/>
      </c>
      <c r="D979" s="7" t="str">
        <f>IFERROR(VLOOKUP(C:C,Roteiro!$C$9:$C$1016,1,0),"")</f>
        <v/>
      </c>
      <c r="I979" s="5" t="str">
        <f>Roteiro!B986</f>
        <v>978</v>
      </c>
      <c r="J979" s="5" t="str">
        <f>Roteiro!F986</f>
        <v/>
      </c>
      <c r="K979" s="7" t="str">
        <f t="shared" si="2"/>
        <v/>
      </c>
      <c r="M979" s="9">
        <v>244.5</v>
      </c>
    </row>
    <row r="980">
      <c r="A980" s="6" t="str">
        <f>'Cenários'!B1987</f>
        <v/>
      </c>
      <c r="B980" s="6" t="str">
        <f>'Cenários'!C1987</f>
        <v/>
      </c>
      <c r="C980" s="7" t="str">
        <f t="shared" si="1"/>
        <v/>
      </c>
      <c r="D980" s="7" t="str">
        <f>IFERROR(VLOOKUP(C:C,Roteiro!$C$9:$C$1016,1,0),"")</f>
        <v/>
      </c>
      <c r="I980" s="5" t="str">
        <f>Roteiro!B987</f>
        <v>979</v>
      </c>
      <c r="J980" s="5" t="str">
        <f>Roteiro!F987</f>
        <v/>
      </c>
      <c r="K980" s="7" t="str">
        <f t="shared" si="2"/>
        <v/>
      </c>
      <c r="M980" s="9">
        <v>244.75</v>
      </c>
    </row>
    <row r="981">
      <c r="A981" s="6" t="str">
        <f>'Cenários'!B1988</f>
        <v/>
      </c>
      <c r="B981" s="6" t="str">
        <f>'Cenários'!C1988</f>
        <v/>
      </c>
      <c r="C981" s="7" t="str">
        <f t="shared" si="1"/>
        <v/>
      </c>
      <c r="D981" s="7" t="str">
        <f>IFERROR(VLOOKUP(C:C,Roteiro!$C$9:$C$1016,1,0),"")</f>
        <v/>
      </c>
      <c r="I981" s="5" t="str">
        <f>Roteiro!B988</f>
        <v>980</v>
      </c>
      <c r="J981" s="5" t="str">
        <f>Roteiro!F988</f>
        <v/>
      </c>
      <c r="K981" s="7" t="str">
        <f t="shared" si="2"/>
        <v/>
      </c>
      <c r="M981" s="9">
        <v>245.0</v>
      </c>
    </row>
    <row r="982">
      <c r="A982" s="6" t="str">
        <f>'Cenários'!B1989</f>
        <v/>
      </c>
      <c r="B982" s="6" t="str">
        <f>'Cenários'!C1989</f>
        <v/>
      </c>
      <c r="C982" s="7" t="str">
        <f t="shared" si="1"/>
        <v/>
      </c>
      <c r="D982" s="7" t="str">
        <f>IFERROR(VLOOKUP(C:C,Roteiro!$C$9:$C$1016,1,0),"")</f>
        <v/>
      </c>
      <c r="I982" s="5" t="str">
        <f>Roteiro!B989</f>
        <v>981</v>
      </c>
      <c r="J982" s="5" t="str">
        <f>Roteiro!F989</f>
        <v/>
      </c>
      <c r="K982" s="7" t="str">
        <f t="shared" si="2"/>
        <v/>
      </c>
      <c r="M982" s="9">
        <v>245.25</v>
      </c>
    </row>
    <row r="983">
      <c r="A983" s="6" t="str">
        <f>'Cenários'!B1990</f>
        <v/>
      </c>
      <c r="B983" s="6" t="str">
        <f>'Cenários'!C1990</f>
        <v/>
      </c>
      <c r="C983" s="7" t="str">
        <f t="shared" si="1"/>
        <v/>
      </c>
      <c r="D983" s="7" t="str">
        <f>IFERROR(VLOOKUP(C:C,Roteiro!$C$9:$C$1016,1,0),"")</f>
        <v/>
      </c>
      <c r="I983" s="5" t="str">
        <f>Roteiro!B990</f>
        <v>982</v>
      </c>
      <c r="J983" s="5" t="str">
        <f>Roteiro!F990</f>
        <v/>
      </c>
      <c r="K983" s="7" t="str">
        <f t="shared" si="2"/>
        <v/>
      </c>
      <c r="M983" s="9">
        <v>245.5</v>
      </c>
    </row>
    <row r="984">
      <c r="A984" s="6" t="str">
        <f>'Cenários'!B1991</f>
        <v/>
      </c>
      <c r="B984" s="6" t="str">
        <f>'Cenários'!C1991</f>
        <v/>
      </c>
      <c r="C984" s="7" t="str">
        <f t="shared" si="1"/>
        <v/>
      </c>
      <c r="D984" s="7" t="str">
        <f>IFERROR(VLOOKUP(C:C,Roteiro!$C$9:$C$1016,1,0),"")</f>
        <v/>
      </c>
      <c r="I984" s="5" t="str">
        <f>Roteiro!B991</f>
        <v>983</v>
      </c>
      <c r="J984" s="5" t="str">
        <f>Roteiro!F991</f>
        <v/>
      </c>
      <c r="K984" s="7" t="str">
        <f t="shared" si="2"/>
        <v/>
      </c>
      <c r="M984" s="9">
        <v>245.75</v>
      </c>
    </row>
    <row r="985">
      <c r="A985" s="6" t="str">
        <f>'Cenários'!B1992</f>
        <v/>
      </c>
      <c r="B985" s="6" t="str">
        <f>'Cenários'!C1992</f>
        <v/>
      </c>
      <c r="C985" s="7" t="str">
        <f t="shared" si="1"/>
        <v/>
      </c>
      <c r="D985" s="7" t="str">
        <f>IFERROR(VLOOKUP(C:C,Roteiro!$C$9:$C$1016,1,0),"")</f>
        <v/>
      </c>
      <c r="I985" s="5" t="str">
        <f>Roteiro!B992</f>
        <v>984</v>
      </c>
      <c r="J985" s="5" t="str">
        <f>Roteiro!F992</f>
        <v/>
      </c>
      <c r="K985" s="7" t="str">
        <f t="shared" si="2"/>
        <v/>
      </c>
      <c r="M985" s="9">
        <v>246.0</v>
      </c>
    </row>
    <row r="986">
      <c r="A986" s="6" t="str">
        <f>'Cenários'!B1993</f>
        <v/>
      </c>
      <c r="B986" s="6" t="str">
        <f>'Cenários'!C1993</f>
        <v/>
      </c>
      <c r="C986" s="7" t="str">
        <f t="shared" si="1"/>
        <v/>
      </c>
      <c r="D986" s="7" t="str">
        <f>IFERROR(VLOOKUP(C:C,Roteiro!$C$9:$C$1016,1,0),"")</f>
        <v/>
      </c>
      <c r="I986" s="5" t="str">
        <f>Roteiro!B993</f>
        <v>985</v>
      </c>
      <c r="J986" s="5" t="str">
        <f>Roteiro!F993</f>
        <v/>
      </c>
      <c r="K986" s="7" t="str">
        <f t="shared" si="2"/>
        <v/>
      </c>
      <c r="M986" s="9">
        <v>246.25</v>
      </c>
    </row>
    <row r="987">
      <c r="A987" s="6" t="str">
        <f>'Cenários'!B1994</f>
        <v/>
      </c>
      <c r="B987" s="6" t="str">
        <f>'Cenários'!C1994</f>
        <v/>
      </c>
      <c r="C987" s="7" t="str">
        <f t="shared" si="1"/>
        <v/>
      </c>
      <c r="D987" s="7" t="str">
        <f>IFERROR(VLOOKUP(C:C,Roteiro!$C$9:$C$1016,1,0),"")</f>
        <v/>
      </c>
      <c r="I987" s="5" t="str">
        <f>Roteiro!B994</f>
        <v>986</v>
      </c>
      <c r="J987" s="5" t="str">
        <f>Roteiro!F994</f>
        <v/>
      </c>
      <c r="K987" s="7" t="str">
        <f t="shared" si="2"/>
        <v/>
      </c>
      <c r="M987" s="9">
        <v>246.5</v>
      </c>
    </row>
    <row r="988">
      <c r="A988" s="6" t="str">
        <f>'Cenários'!B1995</f>
        <v/>
      </c>
      <c r="B988" s="6" t="str">
        <f>'Cenários'!C1995</f>
        <v/>
      </c>
      <c r="C988" s="7" t="str">
        <f t="shared" si="1"/>
        <v/>
      </c>
      <c r="D988" s="7" t="str">
        <f>IFERROR(VLOOKUP(C:C,Roteiro!$C$9:$C$1016,1,0),"")</f>
        <v/>
      </c>
      <c r="I988" s="5" t="str">
        <f>Roteiro!B995</f>
        <v>987</v>
      </c>
      <c r="J988" s="5" t="str">
        <f>Roteiro!F995</f>
        <v/>
      </c>
      <c r="K988" s="7" t="str">
        <f t="shared" si="2"/>
        <v/>
      </c>
      <c r="M988" s="9">
        <v>246.75</v>
      </c>
    </row>
    <row r="989">
      <c r="A989" s="6" t="str">
        <f>'Cenários'!B1996</f>
        <v/>
      </c>
      <c r="B989" s="6" t="str">
        <f>'Cenários'!C1996</f>
        <v/>
      </c>
      <c r="C989" s="7" t="str">
        <f t="shared" si="1"/>
        <v/>
      </c>
      <c r="D989" s="7" t="str">
        <f>IFERROR(VLOOKUP(C:C,Roteiro!$C$9:$C$1016,1,0),"")</f>
        <v/>
      </c>
      <c r="I989" s="5" t="str">
        <f>Roteiro!B996</f>
        <v>988</v>
      </c>
      <c r="J989" s="5" t="str">
        <f>Roteiro!F996</f>
        <v/>
      </c>
      <c r="K989" s="7" t="str">
        <f t="shared" si="2"/>
        <v/>
      </c>
      <c r="M989" s="9">
        <v>247.0</v>
      </c>
    </row>
    <row r="990">
      <c r="A990" s="6" t="str">
        <f>'Cenários'!B1997</f>
        <v/>
      </c>
      <c r="B990" s="6" t="str">
        <f>'Cenários'!C1997</f>
        <v/>
      </c>
      <c r="C990" s="7" t="str">
        <f t="shared" si="1"/>
        <v/>
      </c>
      <c r="D990" s="7" t="str">
        <f>IFERROR(VLOOKUP(C:C,Roteiro!$C$9:$C$1016,1,0),"")</f>
        <v/>
      </c>
      <c r="I990" s="5" t="str">
        <f>Roteiro!B997</f>
        <v>989</v>
      </c>
      <c r="J990" s="5" t="str">
        <f>Roteiro!F997</f>
        <v/>
      </c>
      <c r="K990" s="7" t="str">
        <f t="shared" si="2"/>
        <v/>
      </c>
      <c r="M990" s="9">
        <v>247.25</v>
      </c>
    </row>
    <row r="991">
      <c r="A991" s="6" t="str">
        <f>'Cenários'!B1998</f>
        <v/>
      </c>
      <c r="B991" s="6" t="str">
        <f>'Cenários'!C1998</f>
        <v/>
      </c>
      <c r="C991" s="7" t="str">
        <f t="shared" si="1"/>
        <v/>
      </c>
      <c r="D991" s="7" t="str">
        <f>IFERROR(VLOOKUP(C:C,Roteiro!$C$9:$C$1016,1,0),"")</f>
        <v/>
      </c>
      <c r="I991" s="5" t="str">
        <f>Roteiro!B998</f>
        <v>990</v>
      </c>
      <c r="J991" s="5" t="str">
        <f>Roteiro!F998</f>
        <v/>
      </c>
      <c r="K991" s="7" t="str">
        <f t="shared" si="2"/>
        <v/>
      </c>
      <c r="M991" s="9">
        <v>247.5</v>
      </c>
    </row>
    <row r="992">
      <c r="A992" s="6" t="str">
        <f>'Cenários'!B1999</f>
        <v/>
      </c>
      <c r="B992" s="6" t="str">
        <f>'Cenários'!C1999</f>
        <v/>
      </c>
      <c r="C992" s="7" t="str">
        <f t="shared" si="1"/>
        <v/>
      </c>
      <c r="D992" s="7" t="str">
        <f>IFERROR(VLOOKUP(C:C,Roteiro!$C$9:$C$1016,1,0),"")</f>
        <v/>
      </c>
      <c r="I992" s="5" t="str">
        <f>Roteiro!B999</f>
        <v>991</v>
      </c>
      <c r="J992" s="5" t="str">
        <f>Roteiro!F999</f>
        <v/>
      </c>
      <c r="K992" s="7" t="str">
        <f t="shared" si="2"/>
        <v/>
      </c>
      <c r="M992" s="9">
        <v>247.75</v>
      </c>
    </row>
    <row r="993">
      <c r="A993" s="6" t="str">
        <f>'Cenários'!B2000</f>
        <v/>
      </c>
      <c r="B993" s="6" t="str">
        <f>'Cenários'!C2000</f>
        <v/>
      </c>
      <c r="C993" s="7" t="str">
        <f t="shared" si="1"/>
        <v/>
      </c>
      <c r="D993" s="7" t="str">
        <f>IFERROR(VLOOKUP(C:C,Roteiro!$C$9:$C$1016,1,0),"")</f>
        <v/>
      </c>
      <c r="I993" s="5" t="str">
        <f>Roteiro!B1000</f>
        <v>992</v>
      </c>
      <c r="J993" s="5" t="str">
        <f>Roteiro!F1000</f>
        <v/>
      </c>
      <c r="K993" s="7" t="str">
        <f t="shared" si="2"/>
        <v/>
      </c>
      <c r="M993" s="9">
        <v>248.0</v>
      </c>
    </row>
    <row r="994">
      <c r="A994" s="6" t="str">
        <f>'Cenários'!B2001</f>
        <v/>
      </c>
      <c r="B994" s="6" t="str">
        <f>'Cenários'!C2001</f>
        <v/>
      </c>
      <c r="C994" s="7" t="str">
        <f t="shared" si="1"/>
        <v/>
      </c>
      <c r="D994" s="7" t="str">
        <f>IFERROR(VLOOKUP(C:C,Roteiro!$C$9:$C$1016,1,0),"")</f>
        <v/>
      </c>
      <c r="I994" s="5" t="str">
        <f>Roteiro!B1001</f>
        <v>993</v>
      </c>
      <c r="J994" s="5" t="str">
        <f>Roteiro!F1001</f>
        <v/>
      </c>
      <c r="K994" s="7" t="str">
        <f t="shared" si="2"/>
        <v/>
      </c>
      <c r="M994" s="9">
        <v>248.25</v>
      </c>
    </row>
    <row r="995">
      <c r="A995" s="6" t="str">
        <f>'Cenários'!B2002</f>
        <v/>
      </c>
      <c r="B995" s="6" t="str">
        <f>'Cenários'!C2002</f>
        <v/>
      </c>
      <c r="C995" s="7" t="str">
        <f t="shared" si="1"/>
        <v/>
      </c>
      <c r="D995" s="7" t="str">
        <f>IFERROR(VLOOKUP(C:C,Roteiro!$C$9:$C$1016,1,0),"")</f>
        <v/>
      </c>
      <c r="I995" s="5" t="str">
        <f>Roteiro!B1002</f>
        <v>994</v>
      </c>
      <c r="J995" s="5" t="str">
        <f>Roteiro!F1002</f>
        <v/>
      </c>
      <c r="K995" s="7" t="str">
        <f t="shared" si="2"/>
        <v/>
      </c>
      <c r="M995" s="9">
        <v>248.5</v>
      </c>
    </row>
    <row r="996">
      <c r="A996" s="6" t="str">
        <f>'Cenários'!B2003</f>
        <v/>
      </c>
      <c r="B996" s="6" t="str">
        <f>'Cenários'!C2003</f>
        <v/>
      </c>
      <c r="C996" s="7" t="str">
        <f t="shared" si="1"/>
        <v/>
      </c>
      <c r="D996" s="7" t="str">
        <f>IFERROR(VLOOKUP(C:C,Roteiro!$C$9:$C$1016,1,0),"")</f>
        <v/>
      </c>
      <c r="I996" s="5" t="str">
        <f>Roteiro!B1003</f>
        <v>995</v>
      </c>
      <c r="J996" s="5" t="str">
        <f>Roteiro!F1003</f>
        <v/>
      </c>
      <c r="K996" s="7" t="str">
        <f t="shared" si="2"/>
        <v/>
      </c>
      <c r="M996" s="9">
        <v>248.75</v>
      </c>
    </row>
    <row r="997">
      <c r="A997" s="6" t="str">
        <f>'Cenários'!B2004</f>
        <v/>
      </c>
      <c r="B997" s="6" t="str">
        <f>'Cenários'!C2004</f>
        <v/>
      </c>
      <c r="C997" s="7" t="str">
        <f t="shared" si="1"/>
        <v/>
      </c>
      <c r="D997" s="7" t="str">
        <f>IFERROR(VLOOKUP(C:C,Roteiro!$C$9:$C$1016,1,0),"")</f>
        <v/>
      </c>
      <c r="I997" s="5" t="str">
        <f>Roteiro!B1004</f>
        <v>996</v>
      </c>
      <c r="J997" s="5" t="str">
        <f>Roteiro!F1004</f>
        <v/>
      </c>
      <c r="K997" s="7" t="str">
        <f t="shared" si="2"/>
        <v/>
      </c>
      <c r="M997" s="9">
        <v>249.0</v>
      </c>
    </row>
    <row r="998">
      <c r="A998" s="6" t="str">
        <f>'Cenários'!B2005</f>
        <v/>
      </c>
      <c r="B998" s="6" t="str">
        <f>'Cenários'!C2005</f>
        <v/>
      </c>
      <c r="C998" s="7" t="str">
        <f t="shared" si="1"/>
        <v/>
      </c>
      <c r="D998" s="7" t="str">
        <f>IFERROR(VLOOKUP(C:C,Roteiro!$C$9:$C$1016,1,0),"")</f>
        <v/>
      </c>
      <c r="I998" s="5" t="str">
        <f>Roteiro!B1005</f>
        <v>997</v>
      </c>
      <c r="J998" s="5" t="str">
        <f>Roteiro!F1005</f>
        <v/>
      </c>
      <c r="K998" s="7" t="str">
        <f t="shared" si="2"/>
        <v/>
      </c>
      <c r="M998" s="9">
        <v>249.25</v>
      </c>
    </row>
    <row r="999">
      <c r="A999" s="6" t="str">
        <f>'Cenários'!B2006</f>
        <v/>
      </c>
      <c r="B999" s="6" t="str">
        <f>'Cenários'!C2006</f>
        <v/>
      </c>
      <c r="C999" s="7" t="str">
        <f t="shared" si="1"/>
        <v/>
      </c>
      <c r="D999" s="7" t="str">
        <f>IFERROR(VLOOKUP(C:C,Roteiro!$C$9:$C$1016,1,0),"")</f>
        <v/>
      </c>
      <c r="I999" s="5" t="str">
        <f>Roteiro!B1006</f>
        <v>998</v>
      </c>
      <c r="J999" s="5" t="str">
        <f>Roteiro!F1006</f>
        <v/>
      </c>
      <c r="K999" s="7" t="str">
        <f t="shared" si="2"/>
        <v/>
      </c>
      <c r="M999" s="9">
        <v>249.5</v>
      </c>
    </row>
    <row r="1000">
      <c r="A1000" s="6" t="str">
        <f>'Cenários'!B2007</f>
        <v/>
      </c>
      <c r="B1000" s="6" t="str">
        <f>'Cenários'!C2007</f>
        <v/>
      </c>
      <c r="C1000" s="7" t="str">
        <f t="shared" si="1"/>
        <v/>
      </c>
      <c r="D1000" s="7" t="str">
        <f>IFERROR(VLOOKUP(C:C,Roteiro!$C$9:$C$1016,1,0),"")</f>
        <v/>
      </c>
      <c r="I1000" s="5" t="str">
        <f>Roteiro!B1007</f>
        <v>999</v>
      </c>
      <c r="J1000" s="5" t="str">
        <f>Roteiro!F1007</f>
        <v/>
      </c>
      <c r="K1000" s="7" t="str">
        <f t="shared" si="2"/>
        <v/>
      </c>
      <c r="M1000" s="9">
        <v>249.75</v>
      </c>
    </row>
    <row r="1001">
      <c r="A1001" s="6"/>
      <c r="B1001" s="6"/>
      <c r="C1001" s="7"/>
      <c r="D1001" s="7"/>
      <c r="I1001" s="6"/>
      <c r="J1001" s="5"/>
      <c r="K1001" s="7"/>
      <c r="M1001" s="9">
        <v>250.0</v>
      </c>
    </row>
    <row r="1002">
      <c r="A1002" s="6"/>
      <c r="B1002" s="6"/>
      <c r="C1002" s="7"/>
      <c r="D1002" s="7"/>
      <c r="I1002" s="6"/>
      <c r="J1002" s="5"/>
      <c r="K1002" s="7"/>
      <c r="M1002" s="9">
        <v>250.25</v>
      </c>
    </row>
    <row r="1003">
      <c r="A1003" s="6"/>
      <c r="B1003" s="6"/>
      <c r="C1003" s="7"/>
      <c r="D1003" s="7"/>
      <c r="I1003" s="6"/>
      <c r="J1003" s="5"/>
      <c r="K1003" s="7"/>
      <c r="M1003" s="9">
        <v>250.5</v>
      </c>
    </row>
    <row r="1004">
      <c r="A1004" s="6"/>
      <c r="B1004" s="6"/>
      <c r="C1004" s="7"/>
      <c r="D1004" s="7"/>
      <c r="I1004" s="6"/>
      <c r="J1004" s="5"/>
      <c r="K1004" s="7"/>
      <c r="M1004" s="9">
        <v>250.75</v>
      </c>
    </row>
    <row r="1005">
      <c r="A1005" s="6"/>
      <c r="B1005" s="6"/>
      <c r="C1005" s="7"/>
      <c r="D1005" s="7"/>
      <c r="I1005" s="6"/>
      <c r="J1005" s="5"/>
      <c r="K1005" s="7"/>
      <c r="M1005" s="9">
        <v>251.0</v>
      </c>
    </row>
    <row r="1006">
      <c r="A1006" s="6"/>
      <c r="B1006" s="6"/>
      <c r="C1006" s="7"/>
      <c r="D1006" s="7"/>
      <c r="I1006" s="6"/>
      <c r="J1006" s="5"/>
      <c r="K1006" s="7"/>
      <c r="M1006" s="9">
        <v>251.25</v>
      </c>
    </row>
    <row r="1007">
      <c r="A1007" s="6"/>
      <c r="B1007" s="6"/>
      <c r="C1007" s="7"/>
      <c r="D1007" s="7"/>
      <c r="I1007" s="6"/>
      <c r="J1007" s="5"/>
      <c r="K1007" s="7"/>
      <c r="M1007" s="9">
        <v>251.5</v>
      </c>
    </row>
    <row r="1008">
      <c r="A1008" s="6"/>
      <c r="B1008" s="6"/>
      <c r="C1008" s="7"/>
      <c r="D1008" s="7"/>
      <c r="I1008" s="6"/>
      <c r="J1008" s="5"/>
      <c r="K1008" s="7"/>
      <c r="M1008" s="9">
        <v>251.75</v>
      </c>
    </row>
    <row r="1009">
      <c r="A1009" s="6"/>
      <c r="B1009" s="6"/>
      <c r="C1009" s="7"/>
      <c r="D1009" s="7"/>
      <c r="I1009" s="6"/>
      <c r="J1009" s="5"/>
      <c r="K1009" s="7"/>
      <c r="M1009" s="9">
        <v>252.0</v>
      </c>
    </row>
    <row r="1010">
      <c r="A1010" s="6"/>
      <c r="B1010" s="6"/>
      <c r="C1010" s="7"/>
      <c r="D1010" s="7"/>
      <c r="I1010" s="6"/>
      <c r="J1010" s="5"/>
      <c r="K1010" s="7"/>
      <c r="M1010" s="9">
        <v>252.25</v>
      </c>
    </row>
    <row r="1011">
      <c r="A1011" s="6"/>
      <c r="B1011" s="6"/>
      <c r="C1011" s="7"/>
      <c r="D1011" s="7"/>
      <c r="I1011" s="6"/>
      <c r="J1011" s="5"/>
      <c r="K1011" s="7"/>
      <c r="M1011" s="9">
        <v>252.5</v>
      </c>
    </row>
    <row r="1012">
      <c r="A1012" s="6"/>
      <c r="B1012" s="6"/>
      <c r="C1012" s="7"/>
      <c r="D1012" s="7"/>
      <c r="I1012" s="6"/>
      <c r="J1012" s="5"/>
      <c r="K1012" s="7"/>
      <c r="M1012" s="9">
        <v>252.75</v>
      </c>
    </row>
    <row r="1013">
      <c r="A1013" s="6"/>
      <c r="B1013" s="6"/>
      <c r="C1013" s="7"/>
      <c r="D1013" s="7"/>
      <c r="I1013" s="6"/>
      <c r="J1013" s="5"/>
      <c r="K1013" s="7"/>
      <c r="M1013" s="9">
        <v>253.0</v>
      </c>
    </row>
    <row r="1014">
      <c r="A1014" s="6"/>
      <c r="B1014" s="6"/>
      <c r="C1014" s="7"/>
      <c r="D1014" s="7"/>
      <c r="I1014" s="6"/>
      <c r="J1014" s="5"/>
      <c r="K1014" s="7"/>
      <c r="M1014" s="9">
        <v>253.25</v>
      </c>
    </row>
    <row r="1015">
      <c r="A1015" s="6"/>
      <c r="B1015" s="6"/>
      <c r="C1015" s="7"/>
      <c r="D1015" s="7"/>
      <c r="I1015" s="6"/>
      <c r="J1015" s="5"/>
      <c r="K1015" s="7"/>
      <c r="M1015" s="9">
        <v>253.5</v>
      </c>
    </row>
    <row r="1016">
      <c r="A1016" s="6"/>
      <c r="B1016" s="6"/>
      <c r="C1016" s="7"/>
      <c r="D1016" s="7"/>
      <c r="I1016" s="6"/>
      <c r="J1016" s="5"/>
      <c r="K1016" s="7"/>
      <c r="M1016" s="9">
        <v>253.75</v>
      </c>
    </row>
    <row r="1017">
      <c r="A1017" s="6"/>
      <c r="B1017" s="6"/>
      <c r="C1017" s="7"/>
      <c r="D1017" s="7"/>
      <c r="I1017" s="6"/>
      <c r="J1017" s="5"/>
      <c r="K1017" s="7"/>
      <c r="M1017" s="9">
        <v>254.0</v>
      </c>
    </row>
    <row r="1018">
      <c r="A1018" s="6"/>
      <c r="B1018" s="6"/>
      <c r="C1018" s="7"/>
      <c r="D1018" s="7"/>
      <c r="I1018" s="6"/>
      <c r="J1018" s="5"/>
      <c r="K1018" s="7"/>
      <c r="M1018" s="9">
        <v>254.25</v>
      </c>
    </row>
    <row r="1019">
      <c r="A1019" s="6"/>
      <c r="B1019" s="6"/>
      <c r="C1019" s="7"/>
      <c r="D1019" s="7"/>
      <c r="I1019" s="6"/>
      <c r="J1019" s="5"/>
      <c r="K1019" s="7"/>
      <c r="M1019" s="9">
        <v>254.5</v>
      </c>
    </row>
    <row r="1020">
      <c r="A1020" s="6"/>
      <c r="B1020" s="6"/>
      <c r="C1020" s="7"/>
      <c r="D1020" s="7"/>
      <c r="I1020" s="6"/>
      <c r="J1020" s="5"/>
      <c r="K1020" s="7"/>
      <c r="M1020" s="9">
        <v>254.75</v>
      </c>
    </row>
    <row r="1021">
      <c r="A1021" s="6"/>
      <c r="B1021" s="6"/>
      <c r="C1021" s="7"/>
      <c r="D1021" s="7"/>
      <c r="I1021" s="6"/>
      <c r="J1021" s="5"/>
      <c r="K1021" s="7"/>
      <c r="M1021" s="9">
        <v>255.0</v>
      </c>
    </row>
    <row r="1022">
      <c r="A1022" s="6"/>
      <c r="B1022" s="6"/>
      <c r="C1022" s="7"/>
      <c r="D1022" s="7"/>
      <c r="I1022" s="6"/>
      <c r="J1022" s="5"/>
      <c r="K1022" s="7"/>
      <c r="M1022" s="9">
        <v>255.25</v>
      </c>
    </row>
    <row r="1023">
      <c r="A1023" s="6"/>
      <c r="B1023" s="6"/>
      <c r="C1023" s="7"/>
      <c r="D1023" s="7"/>
      <c r="I1023" s="6"/>
      <c r="J1023" s="5"/>
      <c r="K1023" s="7"/>
      <c r="M1023" s="9">
        <v>255.5</v>
      </c>
    </row>
    <row r="1024">
      <c r="A1024" s="6"/>
      <c r="B1024" s="6"/>
      <c r="C1024" s="7"/>
      <c r="D1024" s="7"/>
      <c r="I1024" s="6"/>
      <c r="J1024" s="5"/>
      <c r="K1024" s="7"/>
      <c r="M1024" s="9">
        <v>255.75</v>
      </c>
    </row>
    <row r="1025">
      <c r="A1025" s="6"/>
      <c r="B1025" s="6"/>
      <c r="C1025" s="7"/>
      <c r="D1025" s="7"/>
      <c r="I1025" s="6"/>
      <c r="J1025" s="5"/>
      <c r="K1025" s="7"/>
      <c r="M1025" s="9">
        <v>256.0</v>
      </c>
    </row>
    <row r="1026">
      <c r="A1026" s="6"/>
      <c r="B1026" s="6"/>
      <c r="C1026" s="7"/>
      <c r="D1026" s="7"/>
      <c r="I1026" s="6"/>
      <c r="J1026" s="5"/>
      <c r="K1026" s="7"/>
      <c r="M1026" s="9">
        <v>256.25</v>
      </c>
    </row>
    <row r="1027">
      <c r="A1027" s="6"/>
      <c r="B1027" s="6"/>
      <c r="C1027" s="7"/>
      <c r="D1027" s="7"/>
      <c r="I1027" s="6"/>
      <c r="J1027" s="5"/>
      <c r="K1027" s="7"/>
      <c r="M1027" s="9">
        <v>256.5</v>
      </c>
    </row>
    <row r="1028">
      <c r="A1028" s="6"/>
      <c r="B1028" s="6"/>
      <c r="C1028" s="7"/>
      <c r="D1028" s="7"/>
      <c r="I1028" s="6"/>
      <c r="J1028" s="5"/>
      <c r="K1028" s="7"/>
      <c r="M1028" s="9">
        <v>256.75</v>
      </c>
    </row>
    <row r="1029">
      <c r="A1029" s="6"/>
      <c r="B1029" s="6"/>
      <c r="C1029" s="7"/>
      <c r="D1029" s="7"/>
      <c r="I1029" s="6"/>
      <c r="J1029" s="5"/>
      <c r="K1029" s="7"/>
      <c r="M1029" s="9">
        <v>257.0</v>
      </c>
    </row>
    <row r="1030">
      <c r="A1030" s="6"/>
      <c r="B1030" s="6"/>
      <c r="C1030" s="7"/>
      <c r="D1030" s="7"/>
      <c r="I1030" s="6"/>
      <c r="J1030" s="5"/>
      <c r="K1030" s="7"/>
      <c r="M1030" s="9">
        <v>257.25</v>
      </c>
    </row>
    <row r="1031">
      <c r="A1031" s="6"/>
      <c r="B1031" s="6"/>
      <c r="C1031" s="7"/>
      <c r="D1031" s="7"/>
      <c r="I1031" s="6"/>
      <c r="J1031" s="5"/>
      <c r="K1031" s="7"/>
      <c r="M1031" s="9">
        <v>257.5</v>
      </c>
    </row>
    <row r="1032">
      <c r="A1032" s="6"/>
      <c r="B1032" s="6"/>
      <c r="C1032" s="7"/>
      <c r="D1032" s="7"/>
      <c r="I1032" s="6"/>
      <c r="J1032" s="5"/>
      <c r="K1032" s="7"/>
      <c r="M1032" s="9">
        <v>257.75</v>
      </c>
    </row>
    <row r="1033">
      <c r="A1033" s="6"/>
      <c r="B1033" s="6"/>
      <c r="C1033" s="7"/>
      <c r="D1033" s="7"/>
      <c r="I1033" s="6"/>
      <c r="J1033" s="5"/>
      <c r="K1033" s="7"/>
      <c r="M1033" s="9">
        <v>258.0</v>
      </c>
    </row>
    <row r="1034">
      <c r="A1034" s="6"/>
      <c r="B1034" s="6"/>
      <c r="C1034" s="7"/>
      <c r="D1034" s="7"/>
      <c r="I1034" s="6"/>
      <c r="J1034" s="5"/>
      <c r="K1034" s="7"/>
      <c r="M1034" s="9">
        <v>258.25</v>
      </c>
    </row>
    <row r="1035">
      <c r="A1035" s="6"/>
      <c r="B1035" s="6"/>
      <c r="C1035" s="7"/>
      <c r="D1035" s="7"/>
      <c r="I1035" s="6"/>
      <c r="J1035" s="5"/>
      <c r="K1035" s="7"/>
      <c r="M1035" s="9">
        <v>258.5</v>
      </c>
    </row>
    <row r="1036">
      <c r="A1036" s="6"/>
      <c r="B1036" s="6"/>
      <c r="C1036" s="7"/>
      <c r="D1036" s="7"/>
      <c r="I1036" s="6"/>
      <c r="J1036" s="5"/>
      <c r="K1036" s="7"/>
      <c r="M1036" s="9">
        <v>258.75</v>
      </c>
    </row>
    <row r="1037">
      <c r="A1037" s="6"/>
      <c r="B1037" s="6"/>
      <c r="C1037" s="7"/>
      <c r="D1037" s="7"/>
      <c r="I1037" s="6"/>
      <c r="J1037" s="5"/>
      <c r="K1037" s="7"/>
      <c r="M1037" s="9">
        <v>259.0</v>
      </c>
    </row>
    <row r="1038">
      <c r="A1038" s="6"/>
      <c r="B1038" s="6"/>
      <c r="C1038" s="7"/>
      <c r="D1038" s="7"/>
      <c r="I1038" s="6"/>
      <c r="J1038" s="5"/>
      <c r="K1038" s="7"/>
      <c r="M1038" s="9">
        <v>259.25</v>
      </c>
    </row>
    <row r="1039">
      <c r="A1039" s="6"/>
      <c r="B1039" s="6"/>
      <c r="C1039" s="7"/>
      <c r="D1039" s="7"/>
      <c r="I1039" s="6"/>
      <c r="J1039" s="5"/>
      <c r="K1039" s="7"/>
      <c r="M1039" s="9">
        <v>259.5</v>
      </c>
    </row>
    <row r="1040">
      <c r="A1040" s="6"/>
      <c r="B1040" s="6"/>
      <c r="C1040" s="7"/>
      <c r="D1040" s="7"/>
      <c r="I1040" s="6"/>
      <c r="J1040" s="5"/>
      <c r="K1040" s="7"/>
      <c r="M1040" s="9">
        <v>259.75</v>
      </c>
    </row>
    <row r="1041">
      <c r="A1041" s="6"/>
      <c r="B1041" s="6"/>
      <c r="C1041" s="7"/>
      <c r="D1041" s="7"/>
      <c r="I1041" s="6"/>
      <c r="J1041" s="5"/>
      <c r="K1041" s="7"/>
      <c r="M1041" s="9">
        <v>260.0</v>
      </c>
    </row>
    <row r="1042">
      <c r="A1042" s="6"/>
      <c r="B1042" s="6"/>
      <c r="C1042" s="7"/>
      <c r="D1042" s="7"/>
      <c r="I1042" s="6"/>
      <c r="J1042" s="5"/>
      <c r="K1042" s="7"/>
      <c r="M1042" s="9">
        <v>260.25</v>
      </c>
    </row>
    <row r="1043">
      <c r="A1043" s="6"/>
      <c r="B1043" s="6"/>
      <c r="C1043" s="7"/>
      <c r="D1043" s="7"/>
      <c r="I1043" s="6"/>
      <c r="J1043" s="5"/>
      <c r="K1043" s="7"/>
      <c r="M1043" s="9">
        <v>260.5</v>
      </c>
    </row>
    <row r="1044">
      <c r="A1044" s="6"/>
      <c r="B1044" s="6"/>
      <c r="C1044" s="7"/>
      <c r="D1044" s="7"/>
      <c r="I1044" s="6"/>
      <c r="J1044" s="5"/>
      <c r="K1044" s="7"/>
      <c r="M1044" s="9">
        <v>260.75</v>
      </c>
    </row>
    <row r="1045">
      <c r="A1045" s="6"/>
      <c r="B1045" s="6"/>
      <c r="C1045" s="7"/>
      <c r="D1045" s="7"/>
      <c r="I1045" s="6"/>
      <c r="J1045" s="5"/>
      <c r="K1045" s="7"/>
      <c r="M1045" s="9">
        <v>261.0</v>
      </c>
    </row>
    <row r="1046">
      <c r="A1046" s="6"/>
      <c r="B1046" s="6"/>
      <c r="C1046" s="7"/>
      <c r="D1046" s="7"/>
      <c r="I1046" s="6"/>
      <c r="J1046" s="5"/>
      <c r="K1046" s="7"/>
      <c r="M1046" s="9">
        <v>261.25</v>
      </c>
    </row>
    <row r="1047">
      <c r="A1047" s="6"/>
      <c r="B1047" s="6"/>
      <c r="C1047" s="7"/>
      <c r="D1047" s="7"/>
      <c r="I1047" s="6"/>
      <c r="J1047" s="5"/>
      <c r="K1047" s="7"/>
      <c r="M1047" s="9">
        <v>261.5</v>
      </c>
    </row>
    <row r="1048">
      <c r="A1048" s="6"/>
      <c r="B1048" s="6"/>
      <c r="C1048" s="7"/>
      <c r="D1048" s="7"/>
      <c r="I1048" s="6"/>
      <c r="J1048" s="5"/>
      <c r="K1048" s="7"/>
      <c r="M1048" s="9">
        <v>261.75</v>
      </c>
    </row>
    <row r="1049">
      <c r="A1049" s="6"/>
      <c r="B1049" s="6"/>
      <c r="C1049" s="7"/>
      <c r="D1049" s="7"/>
      <c r="I1049" s="6"/>
      <c r="J1049" s="5"/>
      <c r="K1049" s="7"/>
      <c r="M1049" s="9">
        <v>262.0</v>
      </c>
    </row>
    <row r="1050">
      <c r="A1050" s="6"/>
      <c r="B1050" s="6"/>
      <c r="C1050" s="7"/>
      <c r="D1050" s="7"/>
      <c r="I1050" s="6"/>
      <c r="J1050" s="5"/>
      <c r="K1050" s="7"/>
      <c r="M1050" s="9">
        <v>262.25</v>
      </c>
    </row>
    <row r="1051">
      <c r="A1051" s="6"/>
      <c r="B1051" s="6"/>
      <c r="C1051" s="7"/>
      <c r="D1051" s="7"/>
      <c r="I1051" s="6"/>
      <c r="J1051" s="5"/>
      <c r="K1051" s="7"/>
      <c r="M1051" s="9">
        <v>262.5</v>
      </c>
    </row>
    <row r="1052">
      <c r="A1052" s="6"/>
      <c r="B1052" s="6"/>
      <c r="C1052" s="7"/>
      <c r="D1052" s="7"/>
      <c r="I1052" s="6"/>
      <c r="J1052" s="5"/>
      <c r="K1052" s="7"/>
      <c r="M1052" s="9">
        <v>262.75</v>
      </c>
    </row>
    <row r="1053">
      <c r="A1053" s="6"/>
      <c r="B1053" s="6"/>
      <c r="C1053" s="7"/>
      <c r="D1053" s="7"/>
      <c r="I1053" s="6"/>
      <c r="J1053" s="5"/>
      <c r="K1053" s="7"/>
      <c r="M1053" s="9">
        <v>263.0</v>
      </c>
    </row>
    <row r="1054">
      <c r="A1054" s="6"/>
      <c r="B1054" s="6"/>
      <c r="C1054" s="7"/>
      <c r="D1054" s="7"/>
      <c r="I1054" s="6"/>
      <c r="J1054" s="5"/>
      <c r="K1054" s="7"/>
      <c r="M1054" s="9">
        <v>263.25</v>
      </c>
    </row>
    <row r="1055">
      <c r="A1055" s="6"/>
      <c r="B1055" s="6"/>
      <c r="C1055" s="7"/>
      <c r="D1055" s="7"/>
      <c r="I1055" s="6"/>
      <c r="J1055" s="5"/>
      <c r="K1055" s="7"/>
      <c r="M1055" s="9">
        <v>263.5</v>
      </c>
    </row>
    <row r="1056">
      <c r="A1056" s="6"/>
      <c r="B1056" s="6"/>
      <c r="C1056" s="7"/>
      <c r="D1056" s="7"/>
      <c r="I1056" s="6"/>
      <c r="J1056" s="5"/>
      <c r="K1056" s="7"/>
      <c r="M1056" s="9">
        <v>263.75</v>
      </c>
    </row>
    <row r="1057">
      <c r="A1057" s="6"/>
      <c r="B1057" s="6"/>
      <c r="C1057" s="7"/>
      <c r="D1057" s="7"/>
      <c r="I1057" s="6"/>
      <c r="J1057" s="5"/>
      <c r="K1057" s="7"/>
      <c r="M1057" s="9">
        <v>264.0</v>
      </c>
    </row>
    <row r="1058">
      <c r="A1058" s="6"/>
      <c r="B1058" s="6"/>
      <c r="C1058" s="7"/>
      <c r="D1058" s="7"/>
      <c r="I1058" s="6"/>
      <c r="J1058" s="5"/>
      <c r="K1058" s="7"/>
      <c r="M1058" s="9">
        <v>264.25</v>
      </c>
    </row>
    <row r="1059">
      <c r="A1059" s="6"/>
      <c r="B1059" s="6"/>
      <c r="C1059" s="7"/>
      <c r="D1059" s="7"/>
      <c r="I1059" s="6"/>
      <c r="J1059" s="5"/>
      <c r="K1059" s="7"/>
      <c r="M1059" s="9">
        <v>264.5</v>
      </c>
    </row>
    <row r="1060">
      <c r="A1060" s="6"/>
      <c r="B1060" s="6"/>
      <c r="C1060" s="7"/>
      <c r="D1060" s="7"/>
      <c r="I1060" s="6"/>
      <c r="J1060" s="5"/>
      <c r="K1060" s="7"/>
      <c r="M1060" s="9">
        <v>264.75</v>
      </c>
    </row>
    <row r="1061">
      <c r="A1061" s="6"/>
      <c r="B1061" s="6"/>
      <c r="C1061" s="7"/>
      <c r="D1061" s="7"/>
      <c r="I1061" s="6"/>
      <c r="J1061" s="5"/>
      <c r="K1061" s="7"/>
      <c r="M1061" s="9">
        <v>265.0</v>
      </c>
    </row>
    <row r="1062">
      <c r="A1062" s="6"/>
      <c r="B1062" s="6"/>
      <c r="C1062" s="7"/>
      <c r="D1062" s="7"/>
      <c r="I1062" s="6"/>
      <c r="J1062" s="5"/>
      <c r="K1062" s="7"/>
      <c r="M1062" s="9">
        <v>265.25</v>
      </c>
    </row>
    <row r="1063">
      <c r="A1063" s="6"/>
      <c r="B1063" s="6"/>
      <c r="C1063" s="7"/>
      <c r="D1063" s="7"/>
      <c r="I1063" s="6"/>
      <c r="J1063" s="5"/>
      <c r="K1063" s="7"/>
      <c r="M1063" s="9">
        <v>265.5</v>
      </c>
    </row>
    <row r="1064">
      <c r="A1064" s="6"/>
      <c r="B1064" s="6"/>
      <c r="C1064" s="7"/>
      <c r="D1064" s="7"/>
      <c r="I1064" s="6"/>
      <c r="J1064" s="5"/>
      <c r="K1064" s="7"/>
      <c r="M1064" s="9">
        <v>265.75</v>
      </c>
    </row>
    <row r="1065">
      <c r="A1065" s="6"/>
      <c r="B1065" s="6"/>
      <c r="C1065" s="7"/>
      <c r="D1065" s="7"/>
      <c r="I1065" s="6"/>
      <c r="J1065" s="5"/>
      <c r="K1065" s="7"/>
      <c r="M1065" s="9">
        <v>266.0</v>
      </c>
    </row>
    <row r="1066">
      <c r="A1066" s="6"/>
      <c r="B1066" s="6"/>
      <c r="C1066" s="7"/>
      <c r="D1066" s="7"/>
      <c r="I1066" s="6"/>
      <c r="J1066" s="5"/>
      <c r="K1066" s="7"/>
      <c r="M1066" s="9">
        <v>266.25</v>
      </c>
    </row>
    <row r="1067">
      <c r="A1067" s="6"/>
      <c r="B1067" s="6"/>
      <c r="C1067" s="7"/>
      <c r="D1067" s="7"/>
      <c r="I1067" s="6"/>
      <c r="J1067" s="5"/>
      <c r="K1067" s="7"/>
      <c r="M1067" s="9">
        <v>266.5</v>
      </c>
    </row>
    <row r="1068">
      <c r="A1068" s="6"/>
      <c r="B1068" s="6"/>
      <c r="C1068" s="7"/>
      <c r="D1068" s="7"/>
      <c r="I1068" s="6"/>
      <c r="J1068" s="5"/>
      <c r="K1068" s="7"/>
      <c r="M1068" s="9">
        <v>266.75</v>
      </c>
    </row>
    <row r="1069">
      <c r="A1069" s="6"/>
      <c r="B1069" s="6"/>
      <c r="C1069" s="7"/>
      <c r="D1069" s="7"/>
      <c r="I1069" s="6"/>
      <c r="J1069" s="5"/>
      <c r="K1069" s="7"/>
      <c r="M1069" s="9">
        <v>267.0</v>
      </c>
    </row>
    <row r="1070">
      <c r="A1070" s="6"/>
      <c r="B1070" s="6"/>
      <c r="C1070" s="7"/>
      <c r="D1070" s="7"/>
      <c r="I1070" s="6"/>
      <c r="J1070" s="5"/>
      <c r="K1070" s="7"/>
      <c r="M1070" s="9">
        <v>267.25</v>
      </c>
    </row>
    <row r="1071">
      <c r="A1071" s="6"/>
      <c r="B1071" s="6"/>
      <c r="C1071" s="7"/>
      <c r="D1071" s="7"/>
      <c r="I1071" s="6"/>
      <c r="J1071" s="5"/>
      <c r="K1071" s="7"/>
      <c r="M1071" s="9">
        <v>267.5</v>
      </c>
    </row>
    <row r="1072">
      <c r="A1072" s="6"/>
      <c r="B1072" s="6"/>
      <c r="C1072" s="7"/>
      <c r="D1072" s="7"/>
      <c r="I1072" s="6"/>
      <c r="J1072" s="5"/>
      <c r="K1072" s="7"/>
      <c r="M1072" s="9">
        <v>267.75</v>
      </c>
    </row>
    <row r="1073">
      <c r="A1073" s="6"/>
      <c r="B1073" s="6"/>
      <c r="C1073" s="7"/>
      <c r="D1073" s="7"/>
      <c r="I1073" s="6"/>
      <c r="J1073" s="5"/>
      <c r="K1073" s="7"/>
      <c r="M1073" s="9">
        <v>268.0</v>
      </c>
    </row>
    <row r="1074">
      <c r="A1074" s="6"/>
      <c r="B1074" s="6"/>
      <c r="C1074" s="7"/>
      <c r="D1074" s="7"/>
      <c r="I1074" s="6"/>
      <c r="J1074" s="5"/>
      <c r="K1074" s="7"/>
      <c r="M1074" s="9">
        <v>268.25</v>
      </c>
    </row>
    <row r="1075">
      <c r="A1075" s="6"/>
      <c r="B1075" s="6"/>
      <c r="C1075" s="7"/>
      <c r="D1075" s="7"/>
      <c r="I1075" s="6"/>
      <c r="J1075" s="5"/>
      <c r="K1075" s="7"/>
      <c r="M1075" s="9">
        <v>268.5</v>
      </c>
    </row>
    <row r="1076">
      <c r="A1076" s="6"/>
      <c r="B1076" s="6"/>
      <c r="C1076" s="7"/>
      <c r="D1076" s="7"/>
      <c r="I1076" s="6"/>
      <c r="J1076" s="5"/>
      <c r="K1076" s="7"/>
      <c r="M1076" s="9">
        <v>268.75</v>
      </c>
    </row>
    <row r="1077">
      <c r="A1077" s="6"/>
      <c r="B1077" s="6"/>
      <c r="C1077" s="7"/>
      <c r="D1077" s="7"/>
      <c r="I1077" s="6"/>
      <c r="J1077" s="5"/>
      <c r="K1077" s="7"/>
      <c r="M1077" s="9">
        <v>269.0</v>
      </c>
    </row>
    <row r="1078">
      <c r="A1078" s="6"/>
      <c r="B1078" s="6"/>
      <c r="C1078" s="7"/>
      <c r="D1078" s="7"/>
      <c r="I1078" s="6"/>
      <c r="J1078" s="5"/>
      <c r="K1078" s="7"/>
      <c r="M1078" s="9">
        <v>269.25</v>
      </c>
    </row>
    <row r="1079">
      <c r="A1079" s="6"/>
      <c r="B1079" s="6"/>
      <c r="C1079" s="7"/>
      <c r="D1079" s="7"/>
      <c r="I1079" s="6"/>
      <c r="J1079" s="5"/>
      <c r="K1079" s="7"/>
      <c r="M1079" s="9">
        <v>269.5</v>
      </c>
    </row>
    <row r="1080">
      <c r="A1080" s="6"/>
      <c r="B1080" s="6"/>
      <c r="C1080" s="7"/>
      <c r="D1080" s="7"/>
      <c r="I1080" s="6"/>
      <c r="J1080" s="5"/>
      <c r="K1080" s="7"/>
      <c r="M1080" s="9">
        <v>269.75</v>
      </c>
    </row>
    <row r="1081">
      <c r="A1081" s="6"/>
      <c r="B1081" s="6"/>
      <c r="C1081" s="7"/>
      <c r="D1081" s="7"/>
      <c r="I1081" s="6"/>
      <c r="J1081" s="5"/>
      <c r="K1081" s="7"/>
      <c r="M1081" s="9">
        <v>270.0</v>
      </c>
    </row>
    <row r="1082">
      <c r="A1082" s="6"/>
      <c r="B1082" s="6"/>
      <c r="C1082" s="7"/>
      <c r="D1082" s="7"/>
      <c r="I1082" s="6"/>
      <c r="J1082" s="5"/>
      <c r="K1082" s="7"/>
      <c r="M1082" s="9">
        <v>270.25</v>
      </c>
    </row>
    <row r="1083">
      <c r="A1083" s="6"/>
      <c r="B1083" s="6"/>
      <c r="C1083" s="7"/>
      <c r="D1083" s="7"/>
      <c r="I1083" s="6"/>
      <c r="J1083" s="5"/>
      <c r="K1083" s="7"/>
      <c r="M1083" s="9">
        <v>270.5</v>
      </c>
    </row>
    <row r="1084">
      <c r="A1084" s="6"/>
      <c r="B1084" s="6"/>
      <c r="C1084" s="7"/>
      <c r="D1084" s="7"/>
      <c r="I1084" s="6"/>
      <c r="J1084" s="5"/>
      <c r="K1084" s="7"/>
      <c r="M1084" s="9">
        <v>270.75</v>
      </c>
    </row>
    <row r="1085">
      <c r="A1085" s="6"/>
      <c r="B1085" s="6"/>
      <c r="C1085" s="7"/>
      <c r="D1085" s="7"/>
      <c r="I1085" s="6"/>
      <c r="J1085" s="5"/>
      <c r="K1085" s="7"/>
      <c r="M1085" s="9">
        <v>271.0</v>
      </c>
    </row>
    <row r="1086">
      <c r="A1086" s="6"/>
      <c r="B1086" s="6"/>
      <c r="C1086" s="7"/>
      <c r="D1086" s="7"/>
      <c r="I1086" s="6"/>
      <c r="J1086" s="5"/>
      <c r="K1086" s="7"/>
      <c r="M1086" s="9">
        <v>271.25</v>
      </c>
    </row>
    <row r="1087">
      <c r="A1087" s="6"/>
      <c r="B1087" s="6"/>
      <c r="C1087" s="7"/>
      <c r="D1087" s="7"/>
      <c r="I1087" s="6"/>
      <c r="J1087" s="5"/>
      <c r="K1087" s="7"/>
      <c r="M1087" s="9">
        <v>271.5</v>
      </c>
    </row>
    <row r="1088">
      <c r="A1088" s="6"/>
      <c r="B1088" s="6"/>
      <c r="C1088" s="7"/>
      <c r="D1088" s="7"/>
      <c r="I1088" s="6"/>
      <c r="J1088" s="5"/>
      <c r="K1088" s="7"/>
      <c r="M1088" s="9">
        <v>271.75</v>
      </c>
    </row>
    <row r="1089">
      <c r="A1089" s="6"/>
      <c r="B1089" s="6"/>
      <c r="C1089" s="7"/>
      <c r="D1089" s="7"/>
      <c r="I1089" s="6"/>
      <c r="J1089" s="5"/>
      <c r="K1089" s="7"/>
      <c r="M1089" s="9">
        <v>272.0</v>
      </c>
    </row>
    <row r="1090">
      <c r="A1090" s="6"/>
      <c r="B1090" s="6"/>
      <c r="C1090" s="7"/>
      <c r="D1090" s="7"/>
      <c r="I1090" s="6"/>
      <c r="J1090" s="5"/>
      <c r="K1090" s="7"/>
      <c r="M1090" s="9">
        <v>272.25</v>
      </c>
    </row>
    <row r="1091">
      <c r="A1091" s="6"/>
      <c r="B1091" s="6"/>
      <c r="C1091" s="7"/>
      <c r="D1091" s="7"/>
      <c r="I1091" s="6"/>
      <c r="J1091" s="5"/>
      <c r="K1091" s="7"/>
      <c r="M1091" s="9">
        <v>272.5</v>
      </c>
    </row>
    <row r="1092">
      <c r="A1092" s="6"/>
      <c r="B1092" s="6"/>
      <c r="C1092" s="7"/>
      <c r="D1092" s="7"/>
      <c r="I1092" s="6"/>
      <c r="J1092" s="5"/>
      <c r="K1092" s="7"/>
      <c r="M1092" s="9">
        <v>272.75</v>
      </c>
    </row>
    <row r="1093">
      <c r="A1093" s="6"/>
      <c r="B1093" s="6"/>
      <c r="C1093" s="7"/>
      <c r="D1093" s="7"/>
      <c r="I1093" s="6"/>
      <c r="J1093" s="5"/>
      <c r="K1093" s="7"/>
      <c r="M1093" s="9">
        <v>273.0</v>
      </c>
    </row>
    <row r="1094">
      <c r="A1094" s="6"/>
      <c r="B1094" s="6"/>
      <c r="C1094" s="7"/>
      <c r="D1094" s="7"/>
      <c r="I1094" s="6"/>
      <c r="J1094" s="5"/>
      <c r="K1094" s="7"/>
      <c r="M1094" s="9">
        <v>273.25</v>
      </c>
    </row>
    <row r="1095">
      <c r="A1095" s="6"/>
      <c r="B1095" s="6"/>
      <c r="C1095" s="7"/>
      <c r="D1095" s="7"/>
      <c r="I1095" s="6"/>
      <c r="J1095" s="5"/>
      <c r="K1095" s="7"/>
      <c r="M1095" s="9">
        <v>273.5</v>
      </c>
    </row>
    <row r="1096">
      <c r="A1096" s="6"/>
      <c r="B1096" s="6"/>
      <c r="C1096" s="7"/>
      <c r="D1096" s="7"/>
      <c r="I1096" s="6"/>
      <c r="J1096" s="5"/>
      <c r="K1096" s="7"/>
      <c r="M1096" s="9">
        <v>273.75</v>
      </c>
    </row>
    <row r="1097">
      <c r="A1097" s="6"/>
      <c r="B1097" s="6"/>
      <c r="C1097" s="7"/>
      <c r="D1097" s="7"/>
      <c r="I1097" s="6"/>
      <c r="J1097" s="5"/>
      <c r="K1097" s="7"/>
      <c r="M1097" s="9">
        <v>274.0</v>
      </c>
    </row>
    <row r="1098">
      <c r="A1098" s="6"/>
      <c r="B1098" s="6"/>
      <c r="C1098" s="7"/>
      <c r="D1098" s="7"/>
      <c r="I1098" s="6"/>
      <c r="J1098" s="5"/>
      <c r="K1098" s="7"/>
      <c r="M1098" s="9">
        <v>274.25</v>
      </c>
    </row>
    <row r="1099">
      <c r="A1099" s="6"/>
      <c r="B1099" s="6"/>
      <c r="C1099" s="7"/>
      <c r="D1099" s="7"/>
      <c r="I1099" s="6"/>
      <c r="J1099" s="5"/>
      <c r="K1099" s="7"/>
      <c r="M1099" s="9">
        <v>274.5</v>
      </c>
    </row>
    <row r="1100">
      <c r="A1100" s="6"/>
      <c r="B1100" s="6"/>
      <c r="C1100" s="7"/>
      <c r="D1100" s="7"/>
      <c r="I1100" s="6"/>
      <c r="J1100" s="5"/>
      <c r="K1100" s="7"/>
      <c r="M1100" s="9">
        <v>274.75</v>
      </c>
    </row>
    <row r="1101">
      <c r="A1101" s="6"/>
      <c r="B1101" s="6"/>
      <c r="C1101" s="7"/>
      <c r="D1101" s="7"/>
      <c r="I1101" s="6"/>
      <c r="J1101" s="5"/>
      <c r="K1101" s="7"/>
      <c r="M1101" s="9">
        <v>275.0</v>
      </c>
    </row>
    <row r="1102">
      <c r="A1102" s="6"/>
      <c r="B1102" s="6"/>
      <c r="C1102" s="7"/>
      <c r="D1102" s="7"/>
      <c r="I1102" s="6"/>
      <c r="J1102" s="5"/>
      <c r="K1102" s="7"/>
      <c r="M1102" s="9">
        <v>275.25</v>
      </c>
    </row>
    <row r="1103">
      <c r="A1103" s="6"/>
      <c r="B1103" s="6"/>
      <c r="C1103" s="7"/>
      <c r="D1103" s="7"/>
      <c r="I1103" s="6"/>
      <c r="J1103" s="5"/>
      <c r="K1103" s="7"/>
      <c r="M1103" s="9">
        <v>275.5</v>
      </c>
    </row>
    <row r="1104">
      <c r="A1104" s="6"/>
      <c r="B1104" s="6"/>
      <c r="C1104" s="7"/>
      <c r="D1104" s="7"/>
      <c r="I1104" s="6"/>
      <c r="J1104" s="5"/>
      <c r="K1104" s="7"/>
      <c r="M1104" s="9">
        <v>275.75</v>
      </c>
    </row>
    <row r="1105">
      <c r="A1105" s="6"/>
      <c r="B1105" s="6"/>
      <c r="C1105" s="7"/>
      <c r="D1105" s="7"/>
      <c r="I1105" s="6"/>
      <c r="J1105" s="5"/>
      <c r="K1105" s="7"/>
      <c r="M1105" s="9">
        <v>276.0</v>
      </c>
    </row>
    <row r="1106">
      <c r="A1106" s="6"/>
      <c r="B1106" s="6"/>
      <c r="C1106" s="7"/>
      <c r="D1106" s="7"/>
      <c r="I1106" s="6"/>
      <c r="J1106" s="5"/>
      <c r="K1106" s="7"/>
      <c r="M1106" s="9">
        <v>276.25</v>
      </c>
    </row>
    <row r="1107">
      <c r="A1107" s="6"/>
      <c r="B1107" s="6"/>
      <c r="C1107" s="7"/>
      <c r="D1107" s="7"/>
      <c r="I1107" s="6"/>
      <c r="J1107" s="5"/>
      <c r="K1107" s="7"/>
      <c r="M1107" s="9">
        <v>276.5</v>
      </c>
    </row>
    <row r="1108">
      <c r="A1108" s="6"/>
      <c r="B1108" s="6"/>
      <c r="C1108" s="7"/>
      <c r="D1108" s="7"/>
      <c r="I1108" s="6"/>
      <c r="J1108" s="5"/>
      <c r="K1108" s="7"/>
      <c r="M1108" s="9">
        <v>276.75</v>
      </c>
    </row>
    <row r="1109">
      <c r="A1109" s="6"/>
      <c r="B1109" s="6"/>
      <c r="C1109" s="7"/>
      <c r="D1109" s="7"/>
      <c r="I1109" s="6"/>
      <c r="J1109" s="5"/>
      <c r="K1109" s="7"/>
      <c r="M1109" s="9">
        <v>277.0</v>
      </c>
    </row>
    <row r="1110">
      <c r="A1110" s="6"/>
      <c r="B1110" s="6"/>
      <c r="C1110" s="7"/>
      <c r="D1110" s="7"/>
      <c r="I1110" s="6"/>
      <c r="J1110" s="5"/>
      <c r="K1110" s="7"/>
      <c r="M1110" s="9">
        <v>277.25</v>
      </c>
    </row>
    <row r="1111">
      <c r="A1111" s="6"/>
      <c r="B1111" s="6"/>
      <c r="C1111" s="7"/>
      <c r="D1111" s="7"/>
      <c r="I1111" s="6"/>
      <c r="J1111" s="5"/>
      <c r="K1111" s="7"/>
      <c r="M1111" s="9">
        <v>277.5</v>
      </c>
    </row>
    <row r="1112">
      <c r="A1112" s="6"/>
      <c r="B1112" s="6"/>
      <c r="C1112" s="7"/>
      <c r="D1112" s="7"/>
      <c r="I1112" s="6"/>
      <c r="J1112" s="5"/>
      <c r="K1112" s="7"/>
      <c r="M1112" s="9">
        <v>277.75</v>
      </c>
    </row>
    <row r="1113">
      <c r="A1113" s="6"/>
      <c r="B1113" s="6"/>
      <c r="C1113" s="7"/>
      <c r="D1113" s="7"/>
      <c r="I1113" s="6"/>
      <c r="J1113" s="5"/>
      <c r="K1113" s="7"/>
      <c r="M1113" s="9">
        <v>278.0</v>
      </c>
    </row>
    <row r="1114">
      <c r="A1114" s="6"/>
      <c r="B1114" s="6"/>
      <c r="C1114" s="7"/>
      <c r="D1114" s="7"/>
      <c r="I1114" s="6"/>
      <c r="J1114" s="5"/>
      <c r="K1114" s="7"/>
      <c r="M1114" s="9">
        <v>278.25</v>
      </c>
    </row>
    <row r="1115">
      <c r="A1115" s="6"/>
      <c r="B1115" s="6"/>
      <c r="C1115" s="7"/>
      <c r="D1115" s="7"/>
      <c r="I1115" s="6"/>
      <c r="J1115" s="5"/>
      <c r="K1115" s="7"/>
      <c r="M1115" s="9">
        <v>278.5</v>
      </c>
    </row>
    <row r="1116">
      <c r="A1116" s="6"/>
      <c r="B1116" s="6"/>
      <c r="C1116" s="7"/>
      <c r="D1116" s="7"/>
      <c r="I1116" s="6"/>
      <c r="J1116" s="5"/>
      <c r="K1116" s="7"/>
      <c r="M1116" s="9">
        <v>278.75</v>
      </c>
    </row>
    <row r="1117">
      <c r="A1117" s="6"/>
      <c r="B1117" s="6"/>
      <c r="C1117" s="7"/>
      <c r="D1117" s="7"/>
      <c r="I1117" s="6"/>
      <c r="J1117" s="5"/>
      <c r="K1117" s="7"/>
      <c r="M1117" s="9">
        <v>279.0</v>
      </c>
    </row>
    <row r="1118">
      <c r="A1118" s="6"/>
      <c r="B1118" s="6"/>
      <c r="C1118" s="7"/>
      <c r="D1118" s="7"/>
      <c r="I1118" s="6"/>
      <c r="J1118" s="5"/>
      <c r="K1118" s="7"/>
      <c r="M1118" s="9">
        <v>279.25</v>
      </c>
    </row>
    <row r="1119">
      <c r="A1119" s="6"/>
      <c r="B1119" s="6"/>
      <c r="C1119" s="7"/>
      <c r="D1119" s="7"/>
      <c r="I1119" s="6"/>
      <c r="J1119" s="5"/>
      <c r="K1119" s="7"/>
      <c r="M1119" s="9">
        <v>279.5</v>
      </c>
    </row>
    <row r="1120">
      <c r="A1120" s="6"/>
      <c r="B1120" s="6"/>
      <c r="C1120" s="7"/>
      <c r="D1120" s="7"/>
      <c r="I1120" s="6"/>
      <c r="J1120" s="5"/>
      <c r="K1120" s="7"/>
      <c r="M1120" s="9">
        <v>279.75</v>
      </c>
    </row>
    <row r="1121">
      <c r="A1121" s="6"/>
      <c r="B1121" s="6"/>
      <c r="C1121" s="7"/>
      <c r="D1121" s="7"/>
      <c r="I1121" s="6"/>
      <c r="J1121" s="5"/>
      <c r="K1121" s="7"/>
      <c r="M1121" s="9">
        <v>280.0</v>
      </c>
    </row>
    <row r="1122">
      <c r="A1122" s="6"/>
      <c r="B1122" s="6"/>
      <c r="C1122" s="7"/>
      <c r="D1122" s="7"/>
      <c r="I1122" s="6"/>
      <c r="J1122" s="5"/>
      <c r="K1122" s="7"/>
      <c r="M1122" s="9">
        <v>280.25</v>
      </c>
    </row>
    <row r="1123">
      <c r="A1123" s="6"/>
      <c r="B1123" s="6"/>
      <c r="C1123" s="7"/>
      <c r="D1123" s="7"/>
      <c r="I1123" s="6"/>
      <c r="J1123" s="5"/>
      <c r="K1123" s="7"/>
      <c r="M1123" s="9">
        <v>280.5</v>
      </c>
    </row>
    <row r="1124">
      <c r="A1124" s="6"/>
      <c r="B1124" s="6"/>
      <c r="C1124" s="7"/>
      <c r="D1124" s="7"/>
      <c r="I1124" s="6"/>
      <c r="J1124" s="5"/>
      <c r="K1124" s="7"/>
      <c r="M1124" s="9">
        <v>280.75</v>
      </c>
    </row>
    <row r="1125">
      <c r="A1125" s="6"/>
      <c r="B1125" s="6"/>
      <c r="C1125" s="7"/>
      <c r="D1125" s="7"/>
      <c r="I1125" s="6"/>
      <c r="J1125" s="5"/>
      <c r="K1125" s="7"/>
      <c r="M1125" s="9">
        <v>281.0</v>
      </c>
    </row>
    <row r="1126">
      <c r="A1126" s="6"/>
      <c r="B1126" s="6"/>
      <c r="C1126" s="7"/>
      <c r="D1126" s="7"/>
      <c r="I1126" s="6"/>
      <c r="J1126" s="5"/>
      <c r="K1126" s="7"/>
      <c r="M1126" s="9">
        <v>281.25</v>
      </c>
    </row>
    <row r="1127">
      <c r="A1127" s="6"/>
      <c r="B1127" s="6"/>
      <c r="C1127" s="7"/>
      <c r="D1127" s="7"/>
      <c r="I1127" s="6"/>
      <c r="J1127" s="5"/>
      <c r="K1127" s="7"/>
      <c r="M1127" s="9">
        <v>281.5</v>
      </c>
    </row>
    <row r="1128">
      <c r="A1128" s="6"/>
      <c r="B1128" s="6"/>
      <c r="C1128" s="7"/>
      <c r="D1128" s="7"/>
      <c r="I1128" s="6"/>
      <c r="J1128" s="5"/>
      <c r="K1128" s="7"/>
      <c r="M1128" s="9">
        <v>281.75</v>
      </c>
    </row>
    <row r="1129">
      <c r="A1129" s="6"/>
      <c r="B1129" s="6"/>
      <c r="C1129" s="7"/>
      <c r="D1129" s="7"/>
      <c r="I1129" s="6"/>
      <c r="J1129" s="5"/>
      <c r="K1129" s="7"/>
      <c r="M1129" s="9">
        <v>282.0</v>
      </c>
    </row>
    <row r="1130">
      <c r="A1130" s="6"/>
      <c r="B1130" s="6"/>
      <c r="C1130" s="7"/>
      <c r="D1130" s="7"/>
      <c r="I1130" s="6"/>
      <c r="J1130" s="5"/>
      <c r="K1130" s="7"/>
      <c r="M1130" s="9">
        <v>282.25</v>
      </c>
    </row>
    <row r="1131">
      <c r="A1131" s="6"/>
      <c r="B1131" s="6"/>
      <c r="C1131" s="7"/>
      <c r="D1131" s="7"/>
      <c r="I1131" s="6"/>
      <c r="J1131" s="5"/>
      <c r="K1131" s="7"/>
      <c r="M1131" s="9">
        <v>282.5</v>
      </c>
    </row>
    <row r="1132">
      <c r="A1132" s="6"/>
      <c r="B1132" s="6"/>
      <c r="C1132" s="7"/>
      <c r="D1132" s="7"/>
      <c r="I1132" s="6"/>
      <c r="J1132" s="5"/>
      <c r="K1132" s="7"/>
      <c r="M1132" s="9">
        <v>282.75</v>
      </c>
    </row>
    <row r="1133">
      <c r="A1133" s="6"/>
      <c r="B1133" s="6"/>
      <c r="C1133" s="7"/>
      <c r="D1133" s="7"/>
      <c r="I1133" s="6"/>
      <c r="J1133" s="5"/>
      <c r="K1133" s="7"/>
      <c r="M1133" s="9">
        <v>283.0</v>
      </c>
    </row>
    <row r="1134">
      <c r="A1134" s="6"/>
      <c r="B1134" s="6"/>
      <c r="C1134" s="7"/>
      <c r="D1134" s="7"/>
      <c r="I1134" s="6"/>
      <c r="J1134" s="5"/>
      <c r="K1134" s="7"/>
      <c r="M1134" s="9">
        <v>283.25</v>
      </c>
    </row>
    <row r="1135">
      <c r="A1135" s="6"/>
      <c r="B1135" s="6"/>
      <c r="C1135" s="7"/>
      <c r="D1135" s="7"/>
      <c r="I1135" s="6"/>
      <c r="J1135" s="5"/>
      <c r="K1135" s="7"/>
      <c r="M1135" s="9">
        <v>283.5</v>
      </c>
    </row>
    <row r="1136">
      <c r="A1136" s="6"/>
      <c r="B1136" s="6"/>
      <c r="C1136" s="7"/>
      <c r="D1136" s="7"/>
      <c r="I1136" s="6"/>
      <c r="J1136" s="5"/>
      <c r="K1136" s="7"/>
      <c r="M1136" s="9">
        <v>283.75</v>
      </c>
    </row>
    <row r="1137">
      <c r="A1137" s="6"/>
      <c r="B1137" s="6"/>
      <c r="C1137" s="7"/>
      <c r="D1137" s="7"/>
      <c r="I1137" s="6"/>
      <c r="J1137" s="5"/>
      <c r="K1137" s="7"/>
      <c r="M1137" s="9">
        <v>284.0</v>
      </c>
    </row>
    <row r="1138">
      <c r="A1138" s="6"/>
      <c r="B1138" s="6"/>
      <c r="C1138" s="7"/>
      <c r="D1138" s="7"/>
      <c r="I1138" s="6"/>
      <c r="J1138" s="5"/>
      <c r="K1138" s="7"/>
      <c r="M1138" s="9">
        <v>284.25</v>
      </c>
    </row>
    <row r="1139">
      <c r="A1139" s="6"/>
      <c r="B1139" s="6"/>
      <c r="C1139" s="7"/>
      <c r="D1139" s="7"/>
      <c r="I1139" s="6"/>
      <c r="J1139" s="5"/>
      <c r="K1139" s="7"/>
      <c r="M1139" s="9">
        <v>284.5</v>
      </c>
    </row>
    <row r="1140">
      <c r="A1140" s="6"/>
      <c r="B1140" s="6"/>
      <c r="C1140" s="7"/>
      <c r="D1140" s="7"/>
      <c r="I1140" s="6"/>
      <c r="J1140" s="5"/>
      <c r="K1140" s="7"/>
      <c r="M1140" s="9">
        <v>284.75</v>
      </c>
    </row>
    <row r="1141">
      <c r="A1141" s="6"/>
      <c r="B1141" s="6"/>
      <c r="C1141" s="7"/>
      <c r="D1141" s="7"/>
      <c r="I1141" s="6"/>
      <c r="J1141" s="5"/>
      <c r="K1141" s="7"/>
      <c r="M1141" s="9">
        <v>285.0</v>
      </c>
    </row>
    <row r="1142">
      <c r="A1142" s="6"/>
      <c r="B1142" s="6"/>
      <c r="C1142" s="7"/>
      <c r="D1142" s="7"/>
      <c r="I1142" s="6"/>
      <c r="J1142" s="5"/>
      <c r="K1142" s="7"/>
      <c r="M1142" s="9">
        <v>285.25</v>
      </c>
    </row>
    <row r="1143">
      <c r="A1143" s="6"/>
      <c r="B1143" s="6"/>
      <c r="C1143" s="7"/>
      <c r="D1143" s="7"/>
      <c r="I1143" s="6"/>
      <c r="J1143" s="5"/>
      <c r="K1143" s="7"/>
      <c r="M1143" s="9">
        <v>285.5</v>
      </c>
    </row>
    <row r="1144">
      <c r="A1144" s="6"/>
      <c r="B1144" s="6"/>
      <c r="C1144" s="7"/>
      <c r="D1144" s="7"/>
      <c r="I1144" s="6"/>
      <c r="J1144" s="5"/>
      <c r="K1144" s="7"/>
      <c r="M1144" s="9">
        <v>285.75</v>
      </c>
    </row>
    <row r="1145">
      <c r="A1145" s="6"/>
      <c r="B1145" s="6"/>
      <c r="C1145" s="7"/>
      <c r="D1145" s="7"/>
      <c r="I1145" s="6"/>
      <c r="J1145" s="5"/>
      <c r="K1145" s="7"/>
      <c r="M1145" s="9">
        <v>286.0</v>
      </c>
    </row>
    <row r="1146">
      <c r="A1146" s="6"/>
      <c r="B1146" s="6"/>
      <c r="C1146" s="7"/>
      <c r="D1146" s="7"/>
      <c r="I1146" s="6"/>
      <c r="J1146" s="5"/>
      <c r="K1146" s="7"/>
      <c r="M1146" s="9">
        <v>286.25</v>
      </c>
    </row>
    <row r="1147">
      <c r="A1147" s="6"/>
      <c r="B1147" s="6"/>
      <c r="C1147" s="7"/>
      <c r="D1147" s="7"/>
      <c r="I1147" s="6"/>
      <c r="J1147" s="5"/>
      <c r="K1147" s="7"/>
      <c r="M1147" s="9">
        <v>286.5</v>
      </c>
    </row>
    <row r="1148">
      <c r="A1148" s="6"/>
      <c r="B1148" s="6"/>
      <c r="C1148" s="7"/>
      <c r="D1148" s="7"/>
      <c r="I1148" s="6"/>
      <c r="J1148" s="5"/>
      <c r="K1148" s="7"/>
      <c r="M1148" s="9">
        <v>286.75</v>
      </c>
    </row>
    <row r="1149">
      <c r="A1149" s="6"/>
      <c r="B1149" s="6"/>
      <c r="C1149" s="7"/>
      <c r="D1149" s="7"/>
      <c r="I1149" s="6"/>
      <c r="J1149" s="5"/>
      <c r="K1149" s="7"/>
      <c r="M1149" s="9">
        <v>287.0</v>
      </c>
    </row>
    <row r="1150">
      <c r="A1150" s="6"/>
      <c r="B1150" s="6"/>
      <c r="C1150" s="7"/>
      <c r="D1150" s="7"/>
      <c r="I1150" s="6"/>
      <c r="J1150" s="5"/>
      <c r="K1150" s="7"/>
      <c r="M1150" s="9">
        <v>287.25</v>
      </c>
    </row>
    <row r="1151">
      <c r="A1151" s="6"/>
      <c r="B1151" s="6"/>
      <c r="C1151" s="7"/>
      <c r="D1151" s="7"/>
      <c r="I1151" s="6"/>
      <c r="J1151" s="5"/>
      <c r="K1151" s="7"/>
      <c r="M1151" s="9">
        <v>287.5</v>
      </c>
    </row>
    <row r="1152">
      <c r="A1152" s="6"/>
      <c r="B1152" s="6"/>
      <c r="C1152" s="7"/>
      <c r="D1152" s="7"/>
      <c r="I1152" s="6"/>
      <c r="J1152" s="5"/>
      <c r="K1152" s="7"/>
      <c r="M1152" s="9">
        <v>287.75</v>
      </c>
    </row>
    <row r="1153">
      <c r="A1153" s="6"/>
      <c r="B1153" s="6"/>
      <c r="C1153" s="7"/>
      <c r="D1153" s="7"/>
      <c r="I1153" s="6"/>
      <c r="J1153" s="5"/>
      <c r="K1153" s="7"/>
      <c r="M1153" s="9">
        <v>288.0</v>
      </c>
    </row>
    <row r="1154">
      <c r="A1154" s="6"/>
      <c r="B1154" s="6"/>
      <c r="C1154" s="7"/>
      <c r="D1154" s="7"/>
      <c r="I1154" s="6"/>
      <c r="J1154" s="5"/>
      <c r="K1154" s="7"/>
      <c r="M1154" s="9">
        <v>288.25</v>
      </c>
    </row>
    <row r="1155">
      <c r="A1155" s="6"/>
      <c r="B1155" s="6"/>
      <c r="C1155" s="7"/>
      <c r="D1155" s="7"/>
      <c r="I1155" s="6"/>
      <c r="J1155" s="5"/>
      <c r="K1155" s="7"/>
      <c r="M1155" s="9">
        <v>288.5</v>
      </c>
    </row>
    <row r="1156">
      <c r="A1156" s="6"/>
      <c r="B1156" s="6"/>
      <c r="C1156" s="7"/>
      <c r="D1156" s="7"/>
      <c r="I1156" s="6"/>
      <c r="J1156" s="5"/>
      <c r="K1156" s="7"/>
      <c r="M1156" s="9">
        <v>288.75</v>
      </c>
    </row>
    <row r="1157">
      <c r="A1157" s="6"/>
      <c r="B1157" s="6"/>
      <c r="C1157" s="7"/>
      <c r="D1157" s="7"/>
      <c r="I1157" s="6"/>
      <c r="J1157" s="5"/>
      <c r="K1157" s="7"/>
      <c r="M1157" s="9">
        <v>289.0</v>
      </c>
    </row>
    <row r="1158">
      <c r="A1158" s="6"/>
      <c r="B1158" s="6"/>
      <c r="C1158" s="7"/>
      <c r="D1158" s="7"/>
      <c r="I1158" s="6"/>
      <c r="J1158" s="5"/>
      <c r="K1158" s="7"/>
      <c r="M1158" s="9">
        <v>289.25</v>
      </c>
    </row>
    <row r="1159">
      <c r="A1159" s="6"/>
      <c r="B1159" s="6"/>
      <c r="C1159" s="7"/>
      <c r="D1159" s="7"/>
      <c r="I1159" s="6"/>
      <c r="J1159" s="5"/>
      <c r="K1159" s="7"/>
      <c r="M1159" s="9">
        <v>289.5</v>
      </c>
    </row>
    <row r="1160">
      <c r="A1160" s="6"/>
      <c r="B1160" s="6"/>
      <c r="C1160" s="7"/>
      <c r="D1160" s="7"/>
      <c r="I1160" s="6"/>
      <c r="J1160" s="5"/>
      <c r="K1160" s="7"/>
      <c r="M1160" s="9">
        <v>289.75</v>
      </c>
    </row>
    <row r="1161">
      <c r="A1161" s="6"/>
      <c r="B1161" s="6"/>
      <c r="C1161" s="7"/>
      <c r="D1161" s="7"/>
      <c r="I1161" s="6"/>
      <c r="J1161" s="5"/>
      <c r="K1161" s="7"/>
      <c r="M1161" s="9">
        <v>290.0</v>
      </c>
    </row>
    <row r="1162">
      <c r="A1162" s="6"/>
      <c r="B1162" s="6"/>
      <c r="C1162" s="7"/>
      <c r="D1162" s="7"/>
      <c r="I1162" s="6"/>
      <c r="J1162" s="5"/>
      <c r="K1162" s="7"/>
      <c r="M1162" s="9">
        <v>290.25</v>
      </c>
    </row>
    <row r="1163">
      <c r="A1163" s="6"/>
      <c r="B1163" s="6"/>
      <c r="C1163" s="7"/>
      <c r="D1163" s="7"/>
      <c r="I1163" s="6"/>
      <c r="J1163" s="5"/>
      <c r="K1163" s="7"/>
      <c r="M1163" s="9">
        <v>290.5</v>
      </c>
    </row>
    <row r="1164">
      <c r="A1164" s="6"/>
      <c r="B1164" s="6"/>
      <c r="C1164" s="7"/>
      <c r="D1164" s="7"/>
      <c r="I1164" s="6"/>
      <c r="J1164" s="5"/>
      <c r="K1164" s="7"/>
      <c r="M1164" s="9">
        <v>290.75</v>
      </c>
    </row>
    <row r="1165">
      <c r="A1165" s="6"/>
      <c r="B1165" s="6"/>
      <c r="C1165" s="7"/>
      <c r="D1165" s="7"/>
      <c r="I1165" s="6"/>
      <c r="J1165" s="5"/>
      <c r="K1165" s="7"/>
      <c r="M1165" s="9">
        <v>291.0</v>
      </c>
    </row>
    <row r="1166">
      <c r="A1166" s="6"/>
      <c r="B1166" s="6"/>
      <c r="C1166" s="7"/>
      <c r="D1166" s="7"/>
      <c r="I1166" s="6"/>
      <c r="J1166" s="5"/>
      <c r="K1166" s="7"/>
      <c r="M1166" s="9">
        <v>291.25</v>
      </c>
    </row>
    <row r="1167">
      <c r="A1167" s="6"/>
      <c r="B1167" s="6"/>
      <c r="C1167" s="7"/>
      <c r="D1167" s="7"/>
      <c r="I1167" s="6"/>
      <c r="J1167" s="5"/>
      <c r="K1167" s="7"/>
      <c r="M1167" s="9">
        <v>291.5</v>
      </c>
    </row>
    <row r="1168">
      <c r="A1168" s="6"/>
      <c r="B1168" s="6"/>
      <c r="C1168" s="7"/>
      <c r="D1168" s="7"/>
      <c r="I1168" s="6"/>
      <c r="J1168" s="5"/>
      <c r="K1168" s="7"/>
      <c r="M1168" s="9">
        <v>291.75</v>
      </c>
    </row>
    <row r="1169">
      <c r="A1169" s="6"/>
      <c r="B1169" s="6"/>
      <c r="C1169" s="7"/>
      <c r="D1169" s="7"/>
      <c r="I1169" s="6"/>
      <c r="J1169" s="5"/>
      <c r="K1169" s="7"/>
      <c r="M1169" s="9">
        <v>292.0</v>
      </c>
    </row>
    <row r="1170">
      <c r="A1170" s="6"/>
      <c r="B1170" s="6"/>
      <c r="C1170" s="7"/>
      <c r="D1170" s="7"/>
      <c r="I1170" s="6"/>
      <c r="J1170" s="5"/>
      <c r="K1170" s="7"/>
      <c r="M1170" s="9">
        <v>292.25</v>
      </c>
    </row>
    <row r="1171">
      <c r="A1171" s="6"/>
      <c r="B1171" s="6"/>
      <c r="C1171" s="7"/>
      <c r="D1171" s="7"/>
      <c r="I1171" s="6"/>
      <c r="J1171" s="5"/>
      <c r="K1171" s="7"/>
      <c r="M1171" s="9">
        <v>292.5</v>
      </c>
    </row>
    <row r="1172">
      <c r="A1172" s="6"/>
      <c r="B1172" s="6"/>
      <c r="C1172" s="7"/>
      <c r="D1172" s="7"/>
      <c r="I1172" s="6"/>
      <c r="J1172" s="5"/>
      <c r="K1172" s="7"/>
      <c r="M1172" s="9">
        <v>292.75</v>
      </c>
    </row>
    <row r="1173">
      <c r="A1173" s="6"/>
      <c r="B1173" s="6"/>
      <c r="C1173" s="7"/>
      <c r="D1173" s="7"/>
      <c r="I1173" s="6"/>
      <c r="J1173" s="5"/>
      <c r="K1173" s="7"/>
      <c r="M1173" s="9">
        <v>293.0</v>
      </c>
    </row>
    <row r="1174">
      <c r="A1174" s="6"/>
      <c r="B1174" s="6"/>
      <c r="C1174" s="7"/>
      <c r="D1174" s="7"/>
      <c r="I1174" s="6"/>
      <c r="J1174" s="5"/>
      <c r="K1174" s="7"/>
      <c r="M1174" s="9">
        <v>293.25</v>
      </c>
    </row>
    <row r="1175">
      <c r="A1175" s="6"/>
      <c r="B1175" s="6"/>
      <c r="C1175" s="7"/>
      <c r="D1175" s="7"/>
      <c r="I1175" s="6"/>
      <c r="J1175" s="5"/>
      <c r="K1175" s="7"/>
      <c r="M1175" s="9">
        <v>293.5</v>
      </c>
    </row>
    <row r="1176">
      <c r="A1176" s="6"/>
      <c r="B1176" s="6"/>
      <c r="C1176" s="7"/>
      <c r="D1176" s="7"/>
      <c r="I1176" s="6"/>
      <c r="J1176" s="5"/>
      <c r="K1176" s="7"/>
      <c r="M1176" s="9">
        <v>293.75</v>
      </c>
    </row>
    <row r="1177">
      <c r="A1177" s="6"/>
      <c r="B1177" s="6"/>
      <c r="C1177" s="7"/>
      <c r="D1177" s="7"/>
      <c r="I1177" s="6"/>
      <c r="J1177" s="5"/>
      <c r="K1177" s="7"/>
      <c r="M1177" s="9">
        <v>294.0</v>
      </c>
    </row>
    <row r="1178">
      <c r="A1178" s="6"/>
      <c r="B1178" s="6"/>
      <c r="C1178" s="7"/>
      <c r="D1178" s="7"/>
      <c r="I1178" s="6"/>
      <c r="J1178" s="5"/>
      <c r="K1178" s="7"/>
      <c r="M1178" s="9">
        <v>294.25</v>
      </c>
    </row>
    <row r="1179">
      <c r="A1179" s="6"/>
      <c r="B1179" s="6"/>
      <c r="C1179" s="7"/>
      <c r="D1179" s="7"/>
      <c r="I1179" s="6"/>
      <c r="J1179" s="5"/>
      <c r="K1179" s="7"/>
      <c r="M1179" s="9">
        <v>294.5</v>
      </c>
    </row>
    <row r="1180">
      <c r="A1180" s="6"/>
      <c r="B1180" s="6"/>
      <c r="C1180" s="7"/>
      <c r="D1180" s="7"/>
      <c r="I1180" s="6"/>
      <c r="J1180" s="5"/>
      <c r="K1180" s="7"/>
      <c r="M1180" s="9">
        <v>294.75</v>
      </c>
    </row>
    <row r="1181">
      <c r="A1181" s="6"/>
      <c r="B1181" s="6"/>
      <c r="C1181" s="7"/>
      <c r="D1181" s="7"/>
      <c r="I1181" s="6"/>
      <c r="J1181" s="5"/>
      <c r="K1181" s="7"/>
      <c r="M1181" s="9">
        <v>295.0</v>
      </c>
    </row>
    <row r="1182">
      <c r="A1182" s="6"/>
      <c r="B1182" s="6"/>
      <c r="C1182" s="7"/>
      <c r="D1182" s="7"/>
      <c r="I1182" s="6"/>
      <c r="J1182" s="5"/>
      <c r="K1182" s="7"/>
      <c r="M1182" s="9">
        <v>295.25</v>
      </c>
    </row>
    <row r="1183">
      <c r="A1183" s="6"/>
      <c r="B1183" s="6"/>
      <c r="C1183" s="7"/>
      <c r="D1183" s="7"/>
      <c r="I1183" s="6"/>
      <c r="J1183" s="5"/>
      <c r="K1183" s="7"/>
      <c r="M1183" s="9">
        <v>295.5</v>
      </c>
    </row>
    <row r="1184">
      <c r="A1184" s="6"/>
      <c r="B1184" s="6"/>
      <c r="C1184" s="7"/>
      <c r="D1184" s="7"/>
      <c r="I1184" s="6"/>
      <c r="J1184" s="5"/>
      <c r="K1184" s="7"/>
      <c r="M1184" s="9">
        <v>295.75</v>
      </c>
    </row>
    <row r="1185">
      <c r="A1185" s="6"/>
      <c r="B1185" s="6"/>
      <c r="C1185" s="7"/>
      <c r="D1185" s="7"/>
      <c r="I1185" s="6"/>
      <c r="J1185" s="5"/>
      <c r="K1185" s="7"/>
      <c r="M1185" s="9">
        <v>296.0</v>
      </c>
    </row>
    <row r="1186">
      <c r="A1186" s="6"/>
      <c r="B1186" s="6"/>
      <c r="C1186" s="7"/>
      <c r="D1186" s="7"/>
      <c r="I1186" s="6"/>
      <c r="J1186" s="5"/>
      <c r="K1186" s="7"/>
      <c r="M1186" s="9">
        <v>296.25</v>
      </c>
    </row>
    <row r="1187">
      <c r="A1187" s="6"/>
      <c r="B1187" s="6"/>
      <c r="C1187" s="7"/>
      <c r="D1187" s="7"/>
      <c r="I1187" s="6"/>
      <c r="J1187" s="5"/>
      <c r="K1187" s="7"/>
      <c r="M1187" s="9">
        <v>296.5</v>
      </c>
    </row>
    <row r="1188">
      <c r="A1188" s="6"/>
      <c r="B1188" s="6"/>
      <c r="C1188" s="7"/>
      <c r="D1188" s="7"/>
      <c r="I1188" s="6"/>
      <c r="J1188" s="5"/>
      <c r="K1188" s="7"/>
      <c r="M1188" s="9">
        <v>296.75</v>
      </c>
    </row>
    <row r="1189">
      <c r="A1189" s="6"/>
      <c r="B1189" s="6"/>
      <c r="C1189" s="7"/>
      <c r="D1189" s="7"/>
      <c r="I1189" s="6"/>
      <c r="J1189" s="5"/>
      <c r="K1189" s="7"/>
      <c r="M1189" s="9">
        <v>297.0</v>
      </c>
    </row>
    <row r="1190">
      <c r="A1190" s="6"/>
      <c r="B1190" s="6"/>
      <c r="C1190" s="7"/>
      <c r="D1190" s="7"/>
      <c r="I1190" s="6"/>
      <c r="J1190" s="5"/>
      <c r="K1190" s="7"/>
      <c r="M1190" s="9">
        <v>297.25</v>
      </c>
    </row>
    <row r="1191">
      <c r="A1191" s="6"/>
      <c r="B1191" s="6"/>
      <c r="C1191" s="7"/>
      <c r="D1191" s="7"/>
      <c r="I1191" s="6"/>
      <c r="J1191" s="5"/>
      <c r="K1191" s="7"/>
      <c r="M1191" s="9">
        <v>297.5</v>
      </c>
    </row>
    <row r="1192">
      <c r="A1192" s="6"/>
      <c r="B1192" s="6"/>
      <c r="C1192" s="7"/>
      <c r="D1192" s="7"/>
      <c r="I1192" s="6"/>
      <c r="J1192" s="5"/>
      <c r="K1192" s="7"/>
      <c r="M1192" s="9">
        <v>297.75</v>
      </c>
    </row>
    <row r="1193">
      <c r="A1193" s="6"/>
      <c r="B1193" s="6"/>
      <c r="C1193" s="7"/>
      <c r="D1193" s="7"/>
      <c r="I1193" s="6"/>
      <c r="J1193" s="5"/>
      <c r="K1193" s="7"/>
      <c r="M1193" s="9">
        <v>298.0</v>
      </c>
    </row>
    <row r="1194">
      <c r="A1194" s="6"/>
      <c r="B1194" s="6"/>
      <c r="C1194" s="7"/>
      <c r="D1194" s="7"/>
      <c r="I1194" s="6"/>
      <c r="J1194" s="5"/>
      <c r="K1194" s="7"/>
      <c r="M1194" s="9">
        <v>298.25</v>
      </c>
    </row>
    <row r="1195">
      <c r="A1195" s="6"/>
      <c r="B1195" s="6"/>
      <c r="C1195" s="7"/>
      <c r="D1195" s="7"/>
      <c r="I1195" s="6"/>
      <c r="J1195" s="5"/>
      <c r="K1195" s="7"/>
      <c r="M1195" s="9">
        <v>298.5</v>
      </c>
    </row>
    <row r="1196">
      <c r="A1196" s="6"/>
      <c r="B1196" s="6"/>
      <c r="C1196" s="7"/>
      <c r="D1196" s="7"/>
      <c r="I1196" s="6"/>
      <c r="J1196" s="5"/>
      <c r="K1196" s="7"/>
      <c r="M1196" s="9">
        <v>298.75</v>
      </c>
    </row>
    <row r="1197">
      <c r="A1197" s="6"/>
      <c r="B1197" s="6"/>
      <c r="C1197" s="7"/>
      <c r="D1197" s="7"/>
      <c r="I1197" s="6"/>
      <c r="J1197" s="5"/>
      <c r="K1197" s="7"/>
      <c r="M1197" s="9">
        <v>299.0</v>
      </c>
    </row>
    <row r="1198">
      <c r="A1198" s="6"/>
      <c r="B1198" s="6"/>
      <c r="C1198" s="7"/>
      <c r="D1198" s="7"/>
      <c r="I1198" s="6"/>
      <c r="J1198" s="5"/>
      <c r="K1198" s="7"/>
      <c r="M1198" s="9">
        <v>299.25</v>
      </c>
    </row>
    <row r="1199">
      <c r="A1199" s="6"/>
      <c r="B1199" s="6"/>
      <c r="C1199" s="7"/>
      <c r="D1199" s="7"/>
      <c r="I1199" s="6"/>
      <c r="J1199" s="5"/>
      <c r="K1199" s="7"/>
      <c r="M1199" s="9">
        <v>299.5</v>
      </c>
    </row>
    <row r="1200">
      <c r="A1200" s="6"/>
      <c r="B1200" s="6"/>
      <c r="C1200" s="7"/>
      <c r="D1200" s="7"/>
      <c r="I1200" s="6"/>
      <c r="J1200" s="5"/>
      <c r="K1200" s="7"/>
      <c r="M1200" s="9">
        <v>299.75</v>
      </c>
    </row>
    <row r="1201">
      <c r="A1201" s="6"/>
      <c r="B1201" s="6"/>
      <c r="C1201" s="7"/>
      <c r="D1201" s="7"/>
      <c r="I1201" s="6"/>
      <c r="J1201" s="5"/>
      <c r="K1201" s="7"/>
      <c r="M1201" s="9">
        <v>300.0</v>
      </c>
    </row>
    <row r="1202">
      <c r="A1202" s="6"/>
      <c r="B1202" s="6"/>
      <c r="C1202" s="7"/>
      <c r="D1202" s="7"/>
      <c r="I1202" s="6"/>
      <c r="J1202" s="5"/>
      <c r="K1202" s="7"/>
      <c r="M1202" s="9">
        <v>300.25</v>
      </c>
    </row>
    <row r="1203">
      <c r="A1203" s="6"/>
      <c r="B1203" s="6"/>
      <c r="C1203" s="7"/>
      <c r="D1203" s="7"/>
      <c r="I1203" s="6"/>
      <c r="J1203" s="5"/>
      <c r="K1203" s="7"/>
      <c r="M1203" s="9">
        <v>300.5</v>
      </c>
    </row>
    <row r="1204">
      <c r="A1204" s="6"/>
      <c r="B1204" s="6"/>
      <c r="C1204" s="7"/>
      <c r="D1204" s="7"/>
      <c r="I1204" s="6"/>
      <c r="J1204" s="5"/>
      <c r="K1204" s="7"/>
      <c r="M1204" s="9">
        <v>300.75</v>
      </c>
    </row>
    <row r="1205">
      <c r="A1205" s="6"/>
      <c r="B1205" s="6"/>
      <c r="C1205" s="7"/>
      <c r="D1205" s="7"/>
      <c r="I1205" s="6"/>
      <c r="J1205" s="5"/>
      <c r="K1205" s="7"/>
      <c r="M1205" s="9">
        <v>301.0</v>
      </c>
    </row>
    <row r="1206">
      <c r="A1206" s="6"/>
      <c r="B1206" s="6"/>
      <c r="C1206" s="7"/>
      <c r="D1206" s="7"/>
      <c r="I1206" s="6"/>
      <c r="J1206" s="5"/>
      <c r="K1206" s="7"/>
      <c r="M1206" s="9">
        <v>301.25</v>
      </c>
    </row>
    <row r="1207">
      <c r="A1207" s="6"/>
      <c r="B1207" s="6"/>
      <c r="C1207" s="7"/>
      <c r="D1207" s="7"/>
      <c r="I1207" s="6"/>
      <c r="J1207" s="5"/>
      <c r="K1207" s="7"/>
      <c r="M1207" s="9">
        <v>301.5</v>
      </c>
    </row>
    <row r="1208">
      <c r="A1208" s="6"/>
      <c r="B1208" s="6"/>
      <c r="C1208" s="7"/>
      <c r="D1208" s="7"/>
      <c r="I1208" s="6"/>
      <c r="J1208" s="5"/>
      <c r="K1208" s="7"/>
      <c r="M1208" s="9">
        <v>301.75</v>
      </c>
    </row>
    <row r="1209">
      <c r="A1209" s="6"/>
      <c r="B1209" s="6"/>
      <c r="C1209" s="7"/>
      <c r="D1209" s="7"/>
      <c r="I1209" s="6"/>
      <c r="J1209" s="5"/>
      <c r="K1209" s="7"/>
      <c r="M1209" s="9">
        <v>302.0</v>
      </c>
    </row>
    <row r="1210">
      <c r="A1210" s="6"/>
      <c r="B1210" s="6"/>
      <c r="C1210" s="7"/>
      <c r="D1210" s="7"/>
      <c r="I1210" s="6"/>
      <c r="J1210" s="5"/>
      <c r="K1210" s="7"/>
      <c r="M1210" s="9">
        <v>302.25</v>
      </c>
    </row>
    <row r="1211">
      <c r="A1211" s="6"/>
      <c r="B1211" s="6"/>
      <c r="C1211" s="7"/>
      <c r="D1211" s="7"/>
      <c r="I1211" s="6"/>
      <c r="J1211" s="5"/>
      <c r="K1211" s="7"/>
      <c r="M1211" s="9">
        <v>302.5</v>
      </c>
    </row>
    <row r="1212">
      <c r="A1212" s="6"/>
      <c r="B1212" s="6"/>
      <c r="C1212" s="7"/>
      <c r="D1212" s="7"/>
      <c r="I1212" s="6"/>
      <c r="J1212" s="5"/>
      <c r="K1212" s="7"/>
      <c r="M1212" s="9">
        <v>302.75</v>
      </c>
    </row>
    <row r="1213">
      <c r="A1213" s="6"/>
      <c r="B1213" s="6"/>
      <c r="C1213" s="7"/>
      <c r="D1213" s="7"/>
      <c r="I1213" s="6"/>
      <c r="J1213" s="5"/>
      <c r="K1213" s="7"/>
      <c r="M1213" s="9">
        <v>303.0</v>
      </c>
    </row>
    <row r="1214">
      <c r="A1214" s="6"/>
      <c r="B1214" s="6"/>
      <c r="C1214" s="7"/>
      <c r="D1214" s="7"/>
      <c r="I1214" s="6"/>
      <c r="J1214" s="5"/>
      <c r="K1214" s="7"/>
      <c r="M1214" s="9">
        <v>303.25</v>
      </c>
    </row>
    <row r="1215">
      <c r="A1215" s="6"/>
      <c r="B1215" s="6"/>
      <c r="C1215" s="7"/>
      <c r="D1215" s="7"/>
      <c r="I1215" s="6"/>
      <c r="J1215" s="5"/>
      <c r="K1215" s="7"/>
      <c r="M1215" s="9">
        <v>303.5</v>
      </c>
    </row>
    <row r="1216">
      <c r="A1216" s="6"/>
      <c r="B1216" s="6"/>
      <c r="C1216" s="7"/>
      <c r="D1216" s="7"/>
      <c r="I1216" s="6"/>
      <c r="J1216" s="5"/>
      <c r="K1216" s="7"/>
      <c r="M1216" s="9">
        <v>303.75</v>
      </c>
    </row>
    <row r="1217">
      <c r="A1217" s="6"/>
      <c r="B1217" s="6"/>
      <c r="C1217" s="7"/>
      <c r="D1217" s="7"/>
      <c r="I1217" s="6"/>
      <c r="J1217" s="5"/>
      <c r="K1217" s="7"/>
      <c r="M1217" s="9">
        <v>304.0</v>
      </c>
    </row>
    <row r="1218">
      <c r="A1218" s="6"/>
      <c r="B1218" s="6"/>
      <c r="C1218" s="7"/>
      <c r="D1218" s="7"/>
      <c r="I1218" s="6"/>
      <c r="J1218" s="5"/>
      <c r="K1218" s="7"/>
      <c r="M1218" s="9">
        <v>304.25</v>
      </c>
    </row>
    <row r="1219">
      <c r="A1219" s="6"/>
      <c r="B1219" s="6"/>
      <c r="C1219" s="7"/>
      <c r="D1219" s="7"/>
      <c r="I1219" s="6"/>
      <c r="J1219" s="5"/>
      <c r="K1219" s="7"/>
      <c r="M1219" s="9">
        <v>304.5</v>
      </c>
    </row>
    <row r="1220">
      <c r="A1220" s="6"/>
      <c r="B1220" s="6"/>
      <c r="C1220" s="7"/>
      <c r="D1220" s="7"/>
      <c r="I1220" s="6"/>
      <c r="J1220" s="5"/>
      <c r="K1220" s="7"/>
      <c r="M1220" s="9">
        <v>304.75</v>
      </c>
    </row>
    <row r="1221">
      <c r="A1221" s="6"/>
      <c r="B1221" s="6"/>
      <c r="C1221" s="7"/>
      <c r="D1221" s="7"/>
      <c r="I1221" s="6"/>
      <c r="J1221" s="5"/>
      <c r="K1221" s="7"/>
      <c r="M1221" s="9">
        <v>305.0</v>
      </c>
    </row>
    <row r="1222">
      <c r="A1222" s="6"/>
      <c r="B1222" s="6"/>
      <c r="C1222" s="7"/>
      <c r="D1222" s="7"/>
      <c r="I1222" s="6"/>
      <c r="J1222" s="5"/>
      <c r="K1222" s="7"/>
      <c r="M1222" s="9">
        <v>305.25</v>
      </c>
    </row>
    <row r="1223">
      <c r="A1223" s="6"/>
      <c r="B1223" s="6"/>
      <c r="C1223" s="7"/>
      <c r="D1223" s="7"/>
      <c r="I1223" s="6"/>
      <c r="J1223" s="5"/>
      <c r="K1223" s="7"/>
      <c r="M1223" s="9">
        <v>305.5</v>
      </c>
    </row>
    <row r="1224">
      <c r="A1224" s="6"/>
      <c r="B1224" s="6"/>
      <c r="C1224" s="7"/>
      <c r="D1224" s="7"/>
      <c r="I1224" s="6"/>
      <c r="J1224" s="5"/>
      <c r="K1224" s="7"/>
      <c r="M1224" s="9">
        <v>305.75</v>
      </c>
    </row>
    <row r="1225">
      <c r="A1225" s="6"/>
      <c r="B1225" s="6"/>
      <c r="C1225" s="7"/>
      <c r="D1225" s="7"/>
      <c r="I1225" s="6"/>
      <c r="J1225" s="5"/>
      <c r="K1225" s="7"/>
      <c r="M1225" s="9">
        <v>306.0</v>
      </c>
    </row>
    <row r="1226">
      <c r="A1226" s="6"/>
      <c r="B1226" s="6"/>
      <c r="C1226" s="7"/>
      <c r="D1226" s="7"/>
      <c r="I1226" s="6"/>
      <c r="J1226" s="5"/>
      <c r="K1226" s="7"/>
      <c r="M1226" s="9">
        <v>306.25</v>
      </c>
    </row>
    <row r="1227">
      <c r="A1227" s="6"/>
      <c r="B1227" s="6"/>
      <c r="C1227" s="7"/>
      <c r="D1227" s="7"/>
      <c r="I1227" s="6"/>
      <c r="J1227" s="5"/>
      <c r="K1227" s="7"/>
      <c r="M1227" s="9">
        <v>306.5</v>
      </c>
    </row>
    <row r="1228">
      <c r="A1228" s="6"/>
      <c r="B1228" s="6"/>
      <c r="C1228" s="7"/>
      <c r="D1228" s="7"/>
      <c r="I1228" s="6"/>
      <c r="J1228" s="5"/>
      <c r="K1228" s="7"/>
      <c r="M1228" s="9">
        <v>306.75</v>
      </c>
    </row>
    <row r="1229">
      <c r="A1229" s="6"/>
      <c r="B1229" s="6"/>
      <c r="C1229" s="7"/>
      <c r="D1229" s="7"/>
      <c r="I1229" s="6"/>
      <c r="J1229" s="5"/>
      <c r="K1229" s="7"/>
      <c r="M1229" s="9">
        <v>307.0</v>
      </c>
    </row>
    <row r="1230">
      <c r="A1230" s="6"/>
      <c r="B1230" s="6"/>
      <c r="C1230" s="7"/>
      <c r="D1230" s="7"/>
      <c r="I1230" s="6"/>
      <c r="J1230" s="5"/>
      <c r="K1230" s="7"/>
      <c r="M1230" s="9">
        <v>307.25</v>
      </c>
    </row>
    <row r="1231">
      <c r="A1231" s="6"/>
      <c r="B1231" s="6"/>
      <c r="C1231" s="7"/>
      <c r="D1231" s="7"/>
      <c r="I1231" s="6"/>
      <c r="J1231" s="5"/>
      <c r="K1231" s="7"/>
      <c r="M1231" s="9">
        <v>307.5</v>
      </c>
    </row>
    <row r="1232">
      <c r="A1232" s="6"/>
      <c r="B1232" s="6"/>
      <c r="C1232" s="7"/>
      <c r="D1232" s="7"/>
      <c r="I1232" s="6"/>
      <c r="J1232" s="5"/>
      <c r="K1232" s="7"/>
      <c r="M1232" s="9">
        <v>307.75</v>
      </c>
    </row>
    <row r="1233">
      <c r="A1233" s="6"/>
      <c r="B1233" s="6"/>
      <c r="C1233" s="7"/>
      <c r="D1233" s="7"/>
      <c r="I1233" s="6"/>
      <c r="J1233" s="5"/>
      <c r="K1233" s="7"/>
      <c r="M1233" s="9">
        <v>308.0</v>
      </c>
    </row>
    <row r="1234">
      <c r="A1234" s="6"/>
      <c r="B1234" s="6"/>
      <c r="C1234" s="7"/>
      <c r="D1234" s="7"/>
      <c r="I1234" s="6"/>
      <c r="J1234" s="5"/>
      <c r="K1234" s="7"/>
      <c r="M1234" s="9">
        <v>308.25</v>
      </c>
    </row>
    <row r="1235">
      <c r="A1235" s="6"/>
      <c r="B1235" s="6"/>
      <c r="C1235" s="7"/>
      <c r="D1235" s="7"/>
      <c r="I1235" s="6"/>
      <c r="J1235" s="5"/>
      <c r="K1235" s="7"/>
      <c r="M1235" s="9">
        <v>308.5</v>
      </c>
    </row>
    <row r="1236">
      <c r="A1236" s="6"/>
      <c r="B1236" s="6"/>
      <c r="C1236" s="7"/>
      <c r="D1236" s="7"/>
      <c r="I1236" s="6"/>
      <c r="J1236" s="5"/>
      <c r="K1236" s="7"/>
      <c r="M1236" s="9">
        <v>308.75</v>
      </c>
    </row>
    <row r="1237">
      <c r="A1237" s="6"/>
      <c r="B1237" s="6"/>
      <c r="C1237" s="7"/>
      <c r="D1237" s="7"/>
      <c r="I1237" s="6"/>
      <c r="J1237" s="5"/>
      <c r="K1237" s="7"/>
      <c r="M1237" s="9">
        <v>309.0</v>
      </c>
    </row>
    <row r="1238">
      <c r="A1238" s="6"/>
      <c r="B1238" s="6"/>
      <c r="C1238" s="7"/>
      <c r="D1238" s="7"/>
      <c r="I1238" s="6"/>
      <c r="J1238" s="5"/>
      <c r="K1238" s="7"/>
      <c r="M1238" s="9">
        <v>309.25</v>
      </c>
    </row>
    <row r="1239">
      <c r="A1239" s="6"/>
      <c r="B1239" s="6"/>
      <c r="C1239" s="7"/>
      <c r="D1239" s="7"/>
      <c r="I1239" s="6"/>
      <c r="J1239" s="5"/>
      <c r="K1239" s="7"/>
      <c r="M1239" s="9">
        <v>309.5</v>
      </c>
    </row>
    <row r="1240">
      <c r="A1240" s="6"/>
      <c r="B1240" s="6"/>
      <c r="C1240" s="7"/>
      <c r="D1240" s="7"/>
      <c r="I1240" s="6"/>
      <c r="J1240" s="5"/>
      <c r="K1240" s="7"/>
      <c r="M1240" s="9">
        <v>309.75</v>
      </c>
    </row>
    <row r="1241">
      <c r="A1241" s="6"/>
      <c r="B1241" s="6"/>
      <c r="C1241" s="7"/>
      <c r="D1241" s="7"/>
      <c r="I1241" s="6"/>
      <c r="J1241" s="5"/>
      <c r="K1241" s="7"/>
      <c r="M1241" s="9">
        <v>310.0</v>
      </c>
    </row>
    <row r="1242">
      <c r="A1242" s="6"/>
      <c r="B1242" s="6"/>
      <c r="C1242" s="7"/>
      <c r="D1242" s="7"/>
      <c r="I1242" s="6"/>
      <c r="J1242" s="5"/>
      <c r="K1242" s="7"/>
      <c r="M1242" s="9">
        <v>310.25</v>
      </c>
    </row>
    <row r="1243">
      <c r="A1243" s="6"/>
      <c r="B1243" s="6"/>
      <c r="C1243" s="7"/>
      <c r="D1243" s="7"/>
      <c r="I1243" s="6"/>
      <c r="J1243" s="5"/>
      <c r="K1243" s="7"/>
      <c r="M1243" s="9">
        <v>310.5</v>
      </c>
    </row>
    <row r="1244">
      <c r="A1244" s="6"/>
      <c r="B1244" s="6"/>
      <c r="C1244" s="7"/>
      <c r="D1244" s="7"/>
      <c r="I1244" s="6"/>
      <c r="J1244" s="5"/>
      <c r="K1244" s="7"/>
      <c r="M1244" s="9">
        <v>310.75</v>
      </c>
    </row>
    <row r="1245">
      <c r="A1245" s="6"/>
      <c r="B1245" s="6"/>
      <c r="C1245" s="7"/>
      <c r="D1245" s="7"/>
      <c r="I1245" s="6"/>
      <c r="J1245" s="5"/>
      <c r="K1245" s="7"/>
      <c r="M1245" s="9">
        <v>311.0</v>
      </c>
    </row>
    <row r="1246">
      <c r="A1246" s="6"/>
      <c r="B1246" s="6"/>
      <c r="C1246" s="7"/>
      <c r="D1246" s="7"/>
      <c r="I1246" s="6"/>
      <c r="J1246" s="5"/>
      <c r="K1246" s="7"/>
      <c r="M1246" s="9">
        <v>311.25</v>
      </c>
    </row>
    <row r="1247">
      <c r="A1247" s="6"/>
      <c r="B1247" s="6"/>
      <c r="C1247" s="7"/>
      <c r="D1247" s="7"/>
      <c r="I1247" s="6"/>
      <c r="J1247" s="5"/>
      <c r="K1247" s="7"/>
      <c r="M1247" s="9">
        <v>311.5</v>
      </c>
    </row>
    <row r="1248">
      <c r="A1248" s="6"/>
      <c r="B1248" s="6"/>
      <c r="C1248" s="7"/>
      <c r="D1248" s="7"/>
      <c r="I1248" s="6"/>
      <c r="J1248" s="5"/>
      <c r="K1248" s="7"/>
      <c r="M1248" s="9">
        <v>311.75</v>
      </c>
    </row>
    <row r="1249">
      <c r="A1249" s="6"/>
      <c r="B1249" s="6"/>
      <c r="C1249" s="7"/>
      <c r="D1249" s="7"/>
      <c r="I1249" s="6"/>
      <c r="J1249" s="5"/>
      <c r="K1249" s="7"/>
      <c r="M1249" s="9">
        <v>312.0</v>
      </c>
    </row>
    <row r="1250">
      <c r="A1250" s="6"/>
      <c r="B1250" s="6"/>
      <c r="C1250" s="7"/>
      <c r="D1250" s="7"/>
      <c r="I1250" s="6"/>
      <c r="J1250" s="5"/>
      <c r="K1250" s="7"/>
      <c r="M1250" s="9">
        <v>312.25</v>
      </c>
    </row>
    <row r="1251">
      <c r="A1251" s="6"/>
      <c r="B1251" s="6"/>
      <c r="C1251" s="7"/>
      <c r="D1251" s="7"/>
      <c r="I1251" s="6"/>
      <c r="J1251" s="5"/>
      <c r="K1251" s="7"/>
      <c r="M1251" s="9">
        <v>312.5</v>
      </c>
    </row>
    <row r="1252">
      <c r="A1252" s="6"/>
      <c r="B1252" s="6"/>
      <c r="C1252" s="7"/>
      <c r="D1252" s="7"/>
      <c r="I1252" s="6"/>
      <c r="J1252" s="5"/>
      <c r="K1252" s="7"/>
      <c r="M1252" s="9">
        <v>312.75</v>
      </c>
    </row>
    <row r="1253">
      <c r="A1253" s="6"/>
      <c r="B1253" s="6"/>
      <c r="C1253" s="7"/>
      <c r="D1253" s="7"/>
      <c r="I1253" s="6"/>
      <c r="J1253" s="5"/>
      <c r="K1253" s="7"/>
      <c r="M1253" s="9">
        <v>313.0</v>
      </c>
    </row>
    <row r="1254">
      <c r="A1254" s="6"/>
      <c r="B1254" s="6"/>
      <c r="C1254" s="7"/>
      <c r="D1254" s="7"/>
      <c r="I1254" s="6"/>
      <c r="J1254" s="5"/>
      <c r="K1254" s="7"/>
      <c r="M1254" s="9">
        <v>313.25</v>
      </c>
    </row>
    <row r="1255">
      <c r="A1255" s="6"/>
      <c r="B1255" s="6"/>
      <c r="C1255" s="7"/>
      <c r="D1255" s="7"/>
      <c r="I1255" s="6"/>
      <c r="J1255" s="5"/>
      <c r="K1255" s="7"/>
      <c r="M1255" s="9">
        <v>313.5</v>
      </c>
    </row>
    <row r="1256">
      <c r="A1256" s="6"/>
      <c r="B1256" s="6"/>
      <c r="C1256" s="7"/>
      <c r="D1256" s="7"/>
      <c r="I1256" s="6"/>
      <c r="J1256" s="5"/>
      <c r="K1256" s="7"/>
      <c r="M1256" s="9">
        <v>313.75</v>
      </c>
    </row>
    <row r="1257">
      <c r="A1257" s="6"/>
      <c r="B1257" s="6"/>
      <c r="C1257" s="7"/>
      <c r="D1257" s="7"/>
      <c r="I1257" s="6"/>
      <c r="J1257" s="5"/>
      <c r="K1257" s="7"/>
      <c r="M1257" s="9">
        <v>314.0</v>
      </c>
    </row>
    <row r="1258">
      <c r="A1258" s="6"/>
      <c r="B1258" s="6"/>
      <c r="C1258" s="7"/>
      <c r="D1258" s="7"/>
      <c r="I1258" s="6"/>
      <c r="J1258" s="5"/>
      <c r="K1258" s="7"/>
      <c r="M1258" s="9">
        <v>314.25</v>
      </c>
    </row>
    <row r="1259">
      <c r="A1259" s="6"/>
      <c r="B1259" s="6"/>
      <c r="C1259" s="7"/>
      <c r="D1259" s="7"/>
      <c r="I1259" s="6"/>
      <c r="J1259" s="5"/>
      <c r="K1259" s="7"/>
      <c r="M1259" s="9">
        <v>314.5</v>
      </c>
    </row>
    <row r="1260">
      <c r="A1260" s="6"/>
      <c r="B1260" s="6"/>
      <c r="C1260" s="7"/>
      <c r="D1260" s="7"/>
      <c r="I1260" s="6"/>
      <c r="J1260" s="5"/>
      <c r="K1260" s="7"/>
      <c r="M1260" s="9">
        <v>314.75</v>
      </c>
    </row>
    <row r="1261">
      <c r="A1261" s="6"/>
      <c r="B1261" s="6"/>
      <c r="C1261" s="7"/>
      <c r="D1261" s="7"/>
      <c r="I1261" s="6"/>
      <c r="J1261" s="5"/>
      <c r="K1261" s="7"/>
      <c r="M1261" s="9">
        <v>315.0</v>
      </c>
    </row>
    <row r="1262">
      <c r="A1262" s="6"/>
      <c r="B1262" s="6"/>
      <c r="C1262" s="7"/>
      <c r="D1262" s="7"/>
      <c r="I1262" s="6"/>
      <c r="J1262" s="5"/>
      <c r="K1262" s="7"/>
      <c r="M1262" s="9">
        <v>315.25</v>
      </c>
    </row>
    <row r="1263">
      <c r="A1263" s="6"/>
      <c r="B1263" s="6"/>
      <c r="C1263" s="7"/>
      <c r="D1263" s="7"/>
      <c r="I1263" s="6"/>
      <c r="J1263" s="5"/>
      <c r="K1263" s="7"/>
      <c r="M1263" s="9">
        <v>315.5</v>
      </c>
    </row>
    <row r="1264">
      <c r="A1264" s="6"/>
      <c r="B1264" s="6"/>
      <c r="C1264" s="7"/>
      <c r="D1264" s="7"/>
      <c r="I1264" s="6"/>
      <c r="J1264" s="5"/>
      <c r="K1264" s="7"/>
      <c r="M1264" s="9">
        <v>315.75</v>
      </c>
    </row>
    <row r="1265">
      <c r="A1265" s="6"/>
      <c r="B1265" s="6"/>
      <c r="C1265" s="7"/>
      <c r="D1265" s="7"/>
      <c r="I1265" s="6"/>
      <c r="J1265" s="5"/>
      <c r="K1265" s="7"/>
      <c r="M1265" s="9">
        <v>316.0</v>
      </c>
    </row>
    <row r="1266">
      <c r="A1266" s="6"/>
      <c r="B1266" s="6"/>
      <c r="C1266" s="7"/>
      <c r="D1266" s="7"/>
      <c r="I1266" s="6"/>
      <c r="J1266" s="5"/>
      <c r="K1266" s="7"/>
      <c r="M1266" s="9">
        <v>316.25</v>
      </c>
    </row>
    <row r="1267">
      <c r="A1267" s="6"/>
      <c r="B1267" s="6"/>
      <c r="C1267" s="7"/>
      <c r="D1267" s="7"/>
      <c r="I1267" s="6"/>
      <c r="J1267" s="5"/>
      <c r="K1267" s="7"/>
      <c r="M1267" s="9">
        <v>316.5</v>
      </c>
    </row>
    <row r="1268">
      <c r="A1268" s="6"/>
      <c r="B1268" s="6"/>
      <c r="C1268" s="7"/>
      <c r="D1268" s="7"/>
      <c r="I1268" s="6"/>
      <c r="J1268" s="5"/>
      <c r="K1268" s="7"/>
      <c r="M1268" s="9">
        <v>316.75</v>
      </c>
    </row>
    <row r="1269">
      <c r="A1269" s="6"/>
      <c r="B1269" s="6"/>
      <c r="C1269" s="7"/>
      <c r="D1269" s="7"/>
      <c r="I1269" s="6"/>
      <c r="J1269" s="5"/>
      <c r="K1269" s="7"/>
      <c r="M1269" s="9">
        <v>317.0</v>
      </c>
    </row>
    <row r="1270">
      <c r="A1270" s="6"/>
      <c r="B1270" s="6"/>
      <c r="C1270" s="7"/>
      <c r="D1270" s="7"/>
      <c r="I1270" s="6"/>
      <c r="J1270" s="5"/>
      <c r="K1270" s="7"/>
      <c r="M1270" s="9">
        <v>317.25</v>
      </c>
    </row>
    <row r="1271">
      <c r="A1271" s="6"/>
      <c r="B1271" s="6"/>
      <c r="C1271" s="7"/>
      <c r="D1271" s="7"/>
      <c r="I1271" s="6"/>
      <c r="J1271" s="5"/>
      <c r="K1271" s="7"/>
      <c r="M1271" s="9">
        <v>317.5</v>
      </c>
    </row>
    <row r="1272">
      <c r="A1272" s="6"/>
      <c r="B1272" s="6"/>
      <c r="C1272" s="7"/>
      <c r="D1272" s="7"/>
      <c r="I1272" s="6"/>
      <c r="J1272" s="5"/>
      <c r="K1272" s="7"/>
      <c r="M1272" s="9">
        <v>317.75</v>
      </c>
    </row>
    <row r="1273">
      <c r="A1273" s="6"/>
      <c r="B1273" s="6"/>
      <c r="C1273" s="7"/>
      <c r="D1273" s="7"/>
      <c r="I1273" s="6"/>
      <c r="J1273" s="5"/>
      <c r="K1273" s="7"/>
      <c r="M1273" s="9">
        <v>318.0</v>
      </c>
    </row>
    <row r="1274">
      <c r="A1274" s="6"/>
      <c r="B1274" s="6"/>
      <c r="C1274" s="7"/>
      <c r="D1274" s="7"/>
      <c r="I1274" s="6"/>
      <c r="J1274" s="5"/>
      <c r="K1274" s="7"/>
      <c r="M1274" s="9">
        <v>318.25</v>
      </c>
    </row>
    <row r="1275">
      <c r="A1275" s="6"/>
      <c r="B1275" s="6"/>
      <c r="C1275" s="7"/>
      <c r="D1275" s="7"/>
      <c r="I1275" s="6"/>
      <c r="J1275" s="5"/>
      <c r="K1275" s="7"/>
      <c r="M1275" s="9">
        <v>318.5</v>
      </c>
    </row>
    <row r="1276">
      <c r="A1276" s="6"/>
      <c r="B1276" s="6"/>
      <c r="C1276" s="7"/>
      <c r="D1276" s="7"/>
      <c r="I1276" s="6"/>
      <c r="J1276" s="5"/>
      <c r="K1276" s="7"/>
      <c r="M1276" s="9">
        <v>318.75</v>
      </c>
    </row>
    <row r="1277">
      <c r="A1277" s="6"/>
      <c r="B1277" s="6"/>
      <c r="C1277" s="7"/>
      <c r="D1277" s="7"/>
      <c r="I1277" s="6"/>
      <c r="J1277" s="5"/>
      <c r="K1277" s="7"/>
      <c r="M1277" s="9">
        <v>319.0</v>
      </c>
    </row>
    <row r="1278">
      <c r="A1278" s="6"/>
      <c r="B1278" s="6"/>
      <c r="C1278" s="7"/>
      <c r="D1278" s="7"/>
      <c r="I1278" s="6"/>
      <c r="J1278" s="5"/>
      <c r="K1278" s="7"/>
      <c r="M1278" s="9">
        <v>319.25</v>
      </c>
    </row>
    <row r="1279">
      <c r="A1279" s="6"/>
      <c r="B1279" s="6"/>
      <c r="C1279" s="7"/>
      <c r="D1279" s="7"/>
      <c r="I1279" s="6"/>
      <c r="J1279" s="5"/>
      <c r="K1279" s="7"/>
      <c r="M1279" s="9">
        <v>319.5</v>
      </c>
    </row>
    <row r="1280">
      <c r="A1280" s="6"/>
      <c r="B1280" s="6"/>
      <c r="C1280" s="7"/>
      <c r="D1280" s="7"/>
      <c r="I1280" s="6"/>
      <c r="J1280" s="5"/>
      <c r="K1280" s="7"/>
      <c r="M1280" s="9">
        <v>319.75</v>
      </c>
    </row>
    <row r="1281">
      <c r="A1281" s="6"/>
      <c r="B1281" s="6"/>
      <c r="C1281" s="7"/>
      <c r="D1281" s="7"/>
      <c r="I1281" s="6"/>
      <c r="J1281" s="5"/>
      <c r="K1281" s="7"/>
      <c r="M1281" s="9">
        <v>320.0</v>
      </c>
    </row>
    <row r="1282">
      <c r="A1282" s="6"/>
      <c r="B1282" s="6"/>
      <c r="C1282" s="7"/>
      <c r="D1282" s="7"/>
      <c r="I1282" s="6"/>
      <c r="J1282" s="5"/>
      <c r="K1282" s="7"/>
      <c r="M1282" s="9">
        <v>320.25</v>
      </c>
    </row>
    <row r="1283">
      <c r="A1283" s="6"/>
      <c r="B1283" s="6"/>
      <c r="C1283" s="7"/>
      <c r="D1283" s="7"/>
      <c r="I1283" s="6"/>
      <c r="J1283" s="5"/>
      <c r="K1283" s="7"/>
      <c r="M1283" s="9">
        <v>320.5</v>
      </c>
    </row>
    <row r="1284">
      <c r="A1284" s="6"/>
      <c r="B1284" s="6"/>
      <c r="C1284" s="7"/>
      <c r="D1284" s="7"/>
      <c r="I1284" s="6"/>
      <c r="J1284" s="5"/>
      <c r="K1284" s="7"/>
      <c r="M1284" s="9">
        <v>320.75</v>
      </c>
    </row>
    <row r="1285">
      <c r="A1285" s="6"/>
      <c r="B1285" s="6"/>
      <c r="C1285" s="7"/>
      <c r="D1285" s="7"/>
      <c r="I1285" s="6"/>
      <c r="J1285" s="5"/>
      <c r="K1285" s="7"/>
      <c r="M1285" s="9">
        <v>321.0</v>
      </c>
    </row>
    <row r="1286">
      <c r="A1286" s="6"/>
      <c r="B1286" s="6"/>
      <c r="C1286" s="7"/>
      <c r="D1286" s="7"/>
      <c r="I1286" s="6"/>
      <c r="J1286" s="5"/>
      <c r="K1286" s="7"/>
      <c r="M1286" s="9">
        <v>321.25</v>
      </c>
    </row>
    <row r="1287">
      <c r="A1287" s="6"/>
      <c r="B1287" s="6"/>
      <c r="C1287" s="7"/>
      <c r="D1287" s="7"/>
      <c r="I1287" s="6"/>
      <c r="J1287" s="5"/>
      <c r="K1287" s="7"/>
      <c r="M1287" s="9">
        <v>321.5</v>
      </c>
    </row>
    <row r="1288">
      <c r="A1288" s="6"/>
      <c r="B1288" s="6"/>
      <c r="C1288" s="7"/>
      <c r="D1288" s="7"/>
      <c r="I1288" s="6"/>
      <c r="J1288" s="5"/>
      <c r="K1288" s="7"/>
      <c r="M1288" s="9">
        <v>321.75</v>
      </c>
    </row>
    <row r="1289">
      <c r="A1289" s="6"/>
      <c r="B1289" s="6"/>
      <c r="C1289" s="7"/>
      <c r="D1289" s="7"/>
      <c r="I1289" s="6"/>
      <c r="J1289" s="5"/>
      <c r="K1289" s="7"/>
      <c r="M1289" s="9">
        <v>322.0</v>
      </c>
    </row>
    <row r="1290">
      <c r="A1290" s="6"/>
      <c r="B1290" s="6"/>
      <c r="C1290" s="7"/>
      <c r="D1290" s="7"/>
      <c r="I1290" s="6"/>
      <c r="J1290" s="5"/>
      <c r="K1290" s="7"/>
      <c r="M1290" s="9">
        <v>322.25</v>
      </c>
    </row>
    <row r="1291">
      <c r="A1291" s="6"/>
      <c r="B1291" s="6"/>
      <c r="C1291" s="7"/>
      <c r="D1291" s="7"/>
      <c r="I1291" s="6"/>
      <c r="J1291" s="5"/>
      <c r="K1291" s="7"/>
      <c r="M1291" s="9">
        <v>322.5</v>
      </c>
    </row>
    <row r="1292">
      <c r="A1292" s="6"/>
      <c r="B1292" s="6"/>
      <c r="C1292" s="7"/>
      <c r="D1292" s="7"/>
      <c r="I1292" s="6"/>
      <c r="J1292" s="5"/>
      <c r="K1292" s="7"/>
      <c r="M1292" s="9">
        <v>322.75</v>
      </c>
    </row>
    <row r="1293">
      <c r="A1293" s="6"/>
      <c r="B1293" s="6"/>
      <c r="C1293" s="7"/>
      <c r="D1293" s="7"/>
      <c r="I1293" s="6"/>
      <c r="J1293" s="5"/>
      <c r="K1293" s="7"/>
      <c r="M1293" s="9">
        <v>323.0</v>
      </c>
    </row>
    <row r="1294">
      <c r="A1294" s="6"/>
      <c r="B1294" s="6"/>
      <c r="C1294" s="7"/>
      <c r="D1294" s="7"/>
      <c r="I1294" s="6"/>
      <c r="J1294" s="5"/>
      <c r="K1294" s="7"/>
      <c r="M1294" s="9">
        <v>323.25</v>
      </c>
    </row>
    <row r="1295">
      <c r="A1295" s="6"/>
      <c r="B1295" s="6"/>
      <c r="C1295" s="7"/>
      <c r="D1295" s="7"/>
      <c r="I1295" s="6"/>
      <c r="J1295" s="5"/>
      <c r="K1295" s="7"/>
      <c r="M1295" s="9">
        <v>323.5</v>
      </c>
    </row>
    <row r="1296">
      <c r="A1296" s="6"/>
      <c r="B1296" s="6"/>
      <c r="C1296" s="7"/>
      <c r="D1296" s="7"/>
      <c r="I1296" s="6"/>
      <c r="J1296" s="5"/>
      <c r="K1296" s="7"/>
      <c r="M1296" s="9">
        <v>323.75</v>
      </c>
    </row>
    <row r="1297">
      <c r="A1297" s="6"/>
      <c r="B1297" s="6"/>
      <c r="C1297" s="7"/>
      <c r="D1297" s="7"/>
      <c r="I1297" s="6"/>
      <c r="J1297" s="5"/>
      <c r="K1297" s="7"/>
      <c r="M1297" s="9">
        <v>324.0</v>
      </c>
    </row>
    <row r="1298">
      <c r="A1298" s="6"/>
      <c r="B1298" s="6"/>
      <c r="C1298" s="7"/>
      <c r="D1298" s="7"/>
      <c r="I1298" s="6"/>
      <c r="J1298" s="5"/>
      <c r="K1298" s="7"/>
      <c r="M1298" s="9">
        <v>324.25</v>
      </c>
    </row>
    <row r="1299">
      <c r="A1299" s="6"/>
      <c r="B1299" s="6"/>
      <c r="C1299" s="7"/>
      <c r="D1299" s="7"/>
      <c r="I1299" s="6"/>
      <c r="J1299" s="5"/>
      <c r="K1299" s="7"/>
      <c r="M1299" s="9">
        <v>324.5</v>
      </c>
    </row>
    <row r="1300">
      <c r="A1300" s="6"/>
      <c r="B1300" s="6"/>
      <c r="C1300" s="7"/>
      <c r="D1300" s="7"/>
      <c r="I1300" s="6"/>
      <c r="J1300" s="5"/>
      <c r="K1300" s="7"/>
      <c r="M1300" s="9">
        <v>324.75</v>
      </c>
    </row>
    <row r="1301">
      <c r="A1301" s="6"/>
      <c r="B1301" s="6"/>
      <c r="C1301" s="7"/>
      <c r="D1301" s="7"/>
      <c r="I1301" s="6"/>
      <c r="J1301" s="5"/>
      <c r="K1301" s="7"/>
      <c r="M1301" s="9">
        <v>325.0</v>
      </c>
    </row>
    <row r="1302">
      <c r="A1302" s="6"/>
      <c r="B1302" s="6"/>
      <c r="C1302" s="7"/>
      <c r="D1302" s="7"/>
      <c r="I1302" s="6"/>
      <c r="J1302" s="5"/>
      <c r="K1302" s="7"/>
      <c r="M1302" s="9">
        <v>325.25</v>
      </c>
    </row>
    <row r="1303">
      <c r="A1303" s="6"/>
      <c r="B1303" s="6"/>
      <c r="C1303" s="7"/>
      <c r="D1303" s="7"/>
      <c r="I1303" s="6"/>
      <c r="J1303" s="5"/>
      <c r="K1303" s="7"/>
      <c r="M1303" s="9">
        <v>325.5</v>
      </c>
    </row>
    <row r="1304">
      <c r="A1304" s="6"/>
      <c r="B1304" s="6"/>
      <c r="C1304" s="7"/>
      <c r="D1304" s="7"/>
      <c r="I1304" s="6"/>
      <c r="J1304" s="5"/>
      <c r="K1304" s="7"/>
      <c r="M1304" s="9">
        <v>325.75</v>
      </c>
    </row>
    <row r="1305">
      <c r="A1305" s="6"/>
      <c r="B1305" s="6"/>
      <c r="C1305" s="7"/>
      <c r="D1305" s="7"/>
      <c r="I1305" s="6"/>
      <c r="J1305" s="5"/>
      <c r="K1305" s="7"/>
      <c r="M1305" s="9">
        <v>326.0</v>
      </c>
    </row>
    <row r="1306">
      <c r="A1306" s="6"/>
      <c r="B1306" s="6"/>
      <c r="C1306" s="7"/>
      <c r="D1306" s="7"/>
      <c r="I1306" s="6"/>
      <c r="J1306" s="5"/>
      <c r="K1306" s="7"/>
      <c r="M1306" s="9">
        <v>326.25</v>
      </c>
    </row>
    <row r="1307">
      <c r="A1307" s="6"/>
      <c r="B1307" s="6"/>
      <c r="C1307" s="7"/>
      <c r="D1307" s="7"/>
      <c r="I1307" s="6"/>
      <c r="J1307" s="5"/>
      <c r="K1307" s="7"/>
      <c r="M1307" s="9">
        <v>326.5</v>
      </c>
    </row>
    <row r="1308">
      <c r="A1308" s="6"/>
      <c r="B1308" s="6"/>
      <c r="C1308" s="7"/>
      <c r="D1308" s="7"/>
      <c r="I1308" s="6"/>
      <c r="J1308" s="5"/>
      <c r="K1308" s="7"/>
      <c r="M1308" s="9">
        <v>326.75</v>
      </c>
    </row>
    <row r="1309">
      <c r="A1309" s="6"/>
      <c r="B1309" s="6"/>
      <c r="C1309" s="7"/>
      <c r="D1309" s="7"/>
      <c r="I1309" s="6"/>
      <c r="J1309" s="5"/>
      <c r="K1309" s="7"/>
      <c r="M1309" s="9">
        <v>327.0</v>
      </c>
    </row>
    <row r="1310">
      <c r="A1310" s="6"/>
      <c r="B1310" s="6"/>
      <c r="C1310" s="7"/>
      <c r="D1310" s="7"/>
      <c r="I1310" s="6"/>
      <c r="J1310" s="5"/>
      <c r="K1310" s="7"/>
      <c r="M1310" s="9">
        <v>327.25</v>
      </c>
    </row>
    <row r="1311">
      <c r="A1311" s="6"/>
      <c r="B1311" s="6"/>
      <c r="C1311" s="7"/>
      <c r="D1311" s="7"/>
      <c r="I1311" s="6"/>
      <c r="J1311" s="5"/>
      <c r="K1311" s="7"/>
      <c r="M1311" s="9">
        <v>327.5</v>
      </c>
    </row>
    <row r="1312">
      <c r="A1312" s="6"/>
      <c r="B1312" s="6"/>
      <c r="C1312" s="7"/>
      <c r="D1312" s="7"/>
      <c r="I1312" s="6"/>
      <c r="J1312" s="5"/>
      <c r="K1312" s="7"/>
      <c r="M1312" s="9">
        <v>327.75</v>
      </c>
    </row>
    <row r="1313">
      <c r="A1313" s="6"/>
      <c r="B1313" s="6"/>
      <c r="C1313" s="7"/>
      <c r="D1313" s="7"/>
      <c r="I1313" s="6"/>
      <c r="J1313" s="5"/>
      <c r="K1313" s="7"/>
      <c r="M1313" s="9">
        <v>328.0</v>
      </c>
    </row>
    <row r="1314">
      <c r="A1314" s="6"/>
      <c r="B1314" s="6"/>
      <c r="C1314" s="7"/>
      <c r="D1314" s="7"/>
      <c r="I1314" s="6"/>
      <c r="J1314" s="5"/>
      <c r="K1314" s="7"/>
      <c r="M1314" s="9">
        <v>328.25</v>
      </c>
    </row>
    <row r="1315">
      <c r="A1315" s="6"/>
      <c r="B1315" s="6"/>
      <c r="C1315" s="7"/>
      <c r="D1315" s="7"/>
      <c r="I1315" s="6"/>
      <c r="J1315" s="5"/>
      <c r="K1315" s="7"/>
      <c r="M1315" s="9">
        <v>328.5</v>
      </c>
    </row>
    <row r="1316">
      <c r="A1316" s="6"/>
      <c r="B1316" s="6"/>
      <c r="C1316" s="7"/>
      <c r="D1316" s="7"/>
      <c r="I1316" s="6"/>
      <c r="J1316" s="5"/>
      <c r="K1316" s="7"/>
      <c r="M1316" s="9">
        <v>328.75</v>
      </c>
    </row>
    <row r="1317">
      <c r="A1317" s="6"/>
      <c r="B1317" s="6"/>
      <c r="C1317" s="7"/>
      <c r="D1317" s="7"/>
      <c r="I1317" s="6"/>
      <c r="J1317" s="5"/>
      <c r="K1317" s="7"/>
      <c r="M1317" s="9">
        <v>329.0</v>
      </c>
    </row>
    <row r="1318">
      <c r="A1318" s="6"/>
      <c r="B1318" s="6"/>
      <c r="C1318" s="7"/>
      <c r="D1318" s="7"/>
      <c r="I1318" s="6"/>
      <c r="J1318" s="5"/>
      <c r="K1318" s="7"/>
      <c r="M1318" s="9">
        <v>329.25</v>
      </c>
    </row>
    <row r="1319">
      <c r="A1319" s="6"/>
      <c r="B1319" s="6"/>
      <c r="C1319" s="7"/>
      <c r="D1319" s="7"/>
      <c r="I1319" s="6"/>
      <c r="J1319" s="5"/>
      <c r="K1319" s="7"/>
      <c r="M1319" s="9">
        <v>329.5</v>
      </c>
    </row>
    <row r="1320">
      <c r="A1320" s="6"/>
      <c r="B1320" s="6"/>
      <c r="C1320" s="7"/>
      <c r="D1320" s="7"/>
      <c r="I1320" s="6"/>
      <c r="J1320" s="5"/>
      <c r="K1320" s="7"/>
      <c r="M1320" s="9">
        <v>329.75</v>
      </c>
    </row>
    <row r="1321">
      <c r="A1321" s="6"/>
      <c r="B1321" s="6"/>
      <c r="C1321" s="7"/>
      <c r="D1321" s="7"/>
      <c r="I1321" s="6"/>
      <c r="J1321" s="5"/>
      <c r="K1321" s="7"/>
      <c r="M1321" s="9">
        <v>330.0</v>
      </c>
    </row>
    <row r="1322">
      <c r="A1322" s="6"/>
      <c r="B1322" s="6"/>
      <c r="C1322" s="7"/>
      <c r="D1322" s="7"/>
      <c r="I1322" s="6"/>
      <c r="J1322" s="5"/>
      <c r="K1322" s="7"/>
      <c r="M1322" s="9">
        <v>330.25</v>
      </c>
    </row>
    <row r="1323">
      <c r="A1323" s="6"/>
      <c r="B1323" s="6"/>
      <c r="C1323" s="7"/>
      <c r="D1323" s="7"/>
      <c r="I1323" s="6"/>
      <c r="J1323" s="5"/>
      <c r="K1323" s="7"/>
      <c r="M1323" s="9">
        <v>330.5</v>
      </c>
    </row>
    <row r="1324">
      <c r="A1324" s="6"/>
      <c r="B1324" s="6"/>
      <c r="C1324" s="7"/>
      <c r="D1324" s="7"/>
      <c r="I1324" s="6"/>
      <c r="J1324" s="5"/>
      <c r="K1324" s="7"/>
      <c r="M1324" s="9">
        <v>330.75</v>
      </c>
    </row>
    <row r="1325">
      <c r="A1325" s="6"/>
      <c r="B1325" s="6"/>
      <c r="C1325" s="7"/>
      <c r="D1325" s="7"/>
      <c r="I1325" s="6"/>
      <c r="J1325" s="5"/>
      <c r="K1325" s="7"/>
      <c r="M1325" s="9">
        <v>331.0</v>
      </c>
    </row>
    <row r="1326">
      <c r="A1326" s="6"/>
      <c r="B1326" s="6"/>
      <c r="C1326" s="7"/>
      <c r="D1326" s="7"/>
      <c r="I1326" s="6"/>
      <c r="J1326" s="5"/>
      <c r="K1326" s="7"/>
      <c r="M1326" s="9">
        <v>331.25</v>
      </c>
    </row>
    <row r="1327">
      <c r="A1327" s="6"/>
      <c r="B1327" s="6"/>
      <c r="C1327" s="7"/>
      <c r="D1327" s="7"/>
      <c r="I1327" s="6"/>
      <c r="J1327" s="5"/>
      <c r="K1327" s="7"/>
      <c r="M1327" s="9">
        <v>331.5</v>
      </c>
    </row>
    <row r="1328">
      <c r="A1328" s="6"/>
      <c r="B1328" s="6"/>
      <c r="C1328" s="7"/>
      <c r="D1328" s="7"/>
      <c r="I1328" s="6"/>
      <c r="J1328" s="5"/>
      <c r="K1328" s="7"/>
      <c r="M1328" s="9">
        <v>331.75</v>
      </c>
    </row>
    <row r="1329">
      <c r="A1329" s="6"/>
      <c r="B1329" s="6"/>
      <c r="C1329" s="7"/>
      <c r="D1329" s="7"/>
      <c r="I1329" s="6"/>
      <c r="J1329" s="5"/>
      <c r="K1329" s="7"/>
      <c r="M1329" s="9">
        <v>332.0</v>
      </c>
    </row>
    <row r="1330">
      <c r="A1330" s="6"/>
      <c r="B1330" s="6"/>
      <c r="C1330" s="7"/>
      <c r="D1330" s="7"/>
      <c r="I1330" s="6"/>
      <c r="J1330" s="5"/>
      <c r="K1330" s="7"/>
      <c r="M1330" s="9">
        <v>332.25</v>
      </c>
    </row>
    <row r="1331">
      <c r="A1331" s="6"/>
      <c r="B1331" s="6"/>
      <c r="C1331" s="7"/>
      <c r="D1331" s="7"/>
      <c r="I1331" s="6"/>
      <c r="J1331" s="5"/>
      <c r="K1331" s="7"/>
      <c r="M1331" s="9">
        <v>332.5</v>
      </c>
    </row>
    <row r="1332">
      <c r="A1332" s="6"/>
      <c r="B1332" s="6"/>
      <c r="C1332" s="7"/>
      <c r="D1332" s="7"/>
      <c r="I1332" s="6"/>
      <c r="J1332" s="5"/>
      <c r="K1332" s="7"/>
      <c r="M1332" s="9">
        <v>332.75</v>
      </c>
    </row>
    <row r="1333">
      <c r="A1333" s="6"/>
      <c r="B1333" s="6"/>
      <c r="C1333" s="7"/>
      <c r="D1333" s="7"/>
      <c r="I1333" s="6"/>
      <c r="J1333" s="5"/>
      <c r="K1333" s="7"/>
      <c r="M1333" s="9">
        <v>333.0</v>
      </c>
    </row>
    <row r="1334">
      <c r="A1334" s="6"/>
      <c r="B1334" s="6"/>
      <c r="C1334" s="7"/>
      <c r="D1334" s="7"/>
      <c r="I1334" s="6"/>
      <c r="J1334" s="5"/>
      <c r="K1334" s="7"/>
      <c r="M1334" s="9">
        <v>333.25</v>
      </c>
    </row>
    <row r="1335">
      <c r="A1335" s="6"/>
      <c r="B1335" s="6"/>
      <c r="C1335" s="7"/>
      <c r="D1335" s="7"/>
      <c r="I1335" s="6"/>
      <c r="J1335" s="5"/>
      <c r="K1335" s="7"/>
      <c r="M1335" s="9">
        <v>333.5</v>
      </c>
    </row>
    <row r="1336">
      <c r="A1336" s="6"/>
      <c r="B1336" s="6"/>
      <c r="C1336" s="7"/>
      <c r="D1336" s="7"/>
      <c r="I1336" s="6"/>
      <c r="J1336" s="5"/>
      <c r="K1336" s="7"/>
      <c r="M1336" s="9">
        <v>333.75</v>
      </c>
    </row>
    <row r="1337">
      <c r="A1337" s="6"/>
      <c r="B1337" s="6"/>
      <c r="C1337" s="7"/>
      <c r="D1337" s="7"/>
      <c r="I1337" s="6"/>
      <c r="J1337" s="5"/>
      <c r="K1337" s="7"/>
      <c r="M1337" s="9">
        <v>334.0</v>
      </c>
    </row>
    <row r="1338">
      <c r="A1338" s="6"/>
      <c r="B1338" s="6"/>
      <c r="C1338" s="7"/>
      <c r="D1338" s="7"/>
      <c r="I1338" s="6"/>
      <c r="J1338" s="5"/>
      <c r="K1338" s="7"/>
      <c r="M1338" s="9">
        <v>334.25</v>
      </c>
    </row>
    <row r="1339">
      <c r="A1339" s="6"/>
      <c r="B1339" s="6"/>
      <c r="C1339" s="7"/>
      <c r="D1339" s="7"/>
      <c r="I1339" s="6"/>
      <c r="J1339" s="5"/>
      <c r="K1339" s="7"/>
      <c r="M1339" s="9">
        <v>334.5</v>
      </c>
    </row>
    <row r="1340">
      <c r="A1340" s="6"/>
      <c r="B1340" s="6"/>
      <c r="C1340" s="7"/>
      <c r="D1340" s="7"/>
      <c r="I1340" s="6"/>
      <c r="J1340" s="5"/>
      <c r="K1340" s="7"/>
      <c r="M1340" s="9">
        <v>334.75</v>
      </c>
    </row>
    <row r="1341">
      <c r="A1341" s="6"/>
      <c r="B1341" s="6"/>
      <c r="C1341" s="7"/>
      <c r="D1341" s="7"/>
      <c r="I1341" s="6"/>
      <c r="J1341" s="5"/>
      <c r="K1341" s="7"/>
      <c r="M1341" s="9">
        <v>335.0</v>
      </c>
    </row>
    <row r="1342">
      <c r="A1342" s="6"/>
      <c r="B1342" s="6"/>
      <c r="C1342" s="7"/>
      <c r="D1342" s="7"/>
      <c r="I1342" s="6"/>
      <c r="J1342" s="5"/>
      <c r="K1342" s="7"/>
      <c r="M1342" s="9">
        <v>335.25</v>
      </c>
    </row>
    <row r="1343">
      <c r="A1343" s="6"/>
      <c r="B1343" s="6"/>
      <c r="C1343" s="7"/>
      <c r="D1343" s="7"/>
      <c r="I1343" s="6"/>
      <c r="J1343" s="5"/>
      <c r="K1343" s="7"/>
      <c r="M1343" s="9">
        <v>335.5</v>
      </c>
    </row>
    <row r="1344">
      <c r="A1344" s="6"/>
      <c r="B1344" s="6"/>
      <c r="C1344" s="7"/>
      <c r="D1344" s="7"/>
      <c r="I1344" s="6"/>
      <c r="J1344" s="5"/>
      <c r="K1344" s="7"/>
      <c r="M1344" s="9">
        <v>335.75</v>
      </c>
    </row>
    <row r="1345">
      <c r="A1345" s="6"/>
      <c r="B1345" s="6"/>
      <c r="C1345" s="7"/>
      <c r="D1345" s="7"/>
      <c r="I1345" s="6"/>
      <c r="J1345" s="5"/>
      <c r="K1345" s="7"/>
      <c r="M1345" s="9">
        <v>336.0</v>
      </c>
    </row>
    <row r="1346">
      <c r="A1346" s="6"/>
      <c r="B1346" s="6"/>
      <c r="C1346" s="7"/>
      <c r="D1346" s="7"/>
      <c r="I1346" s="6"/>
      <c r="J1346" s="5"/>
      <c r="K1346" s="7"/>
      <c r="M1346" s="9">
        <v>336.25</v>
      </c>
    </row>
    <row r="1347">
      <c r="A1347" s="6"/>
      <c r="B1347" s="6"/>
      <c r="C1347" s="7"/>
      <c r="D1347" s="7"/>
      <c r="I1347" s="6"/>
      <c r="J1347" s="5"/>
      <c r="K1347" s="7"/>
      <c r="M1347" s="9">
        <v>336.5</v>
      </c>
    </row>
    <row r="1348">
      <c r="A1348" s="6"/>
      <c r="B1348" s="6"/>
      <c r="C1348" s="7"/>
      <c r="D1348" s="7"/>
      <c r="I1348" s="6"/>
      <c r="J1348" s="5"/>
      <c r="K1348" s="7"/>
      <c r="M1348" s="9">
        <v>336.75</v>
      </c>
    </row>
    <row r="1349">
      <c r="A1349" s="6"/>
      <c r="B1349" s="6"/>
      <c r="C1349" s="7"/>
      <c r="D1349" s="7"/>
      <c r="I1349" s="6"/>
      <c r="J1349" s="5"/>
      <c r="K1349" s="7"/>
      <c r="M1349" s="9">
        <v>337.0</v>
      </c>
    </row>
    <row r="1350">
      <c r="A1350" s="6"/>
      <c r="B1350" s="6"/>
      <c r="C1350" s="7"/>
      <c r="D1350" s="7"/>
      <c r="I1350" s="6"/>
      <c r="J1350" s="5"/>
      <c r="K1350" s="7"/>
      <c r="M1350" s="9">
        <v>337.25</v>
      </c>
    </row>
    <row r="1351">
      <c r="A1351" s="6"/>
      <c r="B1351" s="6"/>
      <c r="C1351" s="7"/>
      <c r="D1351" s="7"/>
      <c r="I1351" s="6"/>
      <c r="J1351" s="5"/>
      <c r="K1351" s="7"/>
      <c r="M1351" s="9">
        <v>337.5</v>
      </c>
    </row>
    <row r="1352">
      <c r="A1352" s="6"/>
      <c r="B1352" s="6"/>
      <c r="C1352" s="7"/>
      <c r="D1352" s="7"/>
      <c r="I1352" s="6"/>
      <c r="J1352" s="5"/>
      <c r="K1352" s="7"/>
      <c r="M1352" s="9">
        <v>337.75</v>
      </c>
    </row>
    <row r="1353">
      <c r="A1353" s="6"/>
      <c r="B1353" s="6"/>
      <c r="C1353" s="7"/>
      <c r="D1353" s="7"/>
      <c r="I1353" s="6"/>
      <c r="J1353" s="5"/>
      <c r="K1353" s="7"/>
      <c r="M1353" s="9">
        <v>338.0</v>
      </c>
    </row>
    <row r="1354">
      <c r="A1354" s="6"/>
      <c r="B1354" s="6"/>
      <c r="C1354" s="7"/>
      <c r="D1354" s="7"/>
      <c r="I1354" s="6"/>
      <c r="J1354" s="5"/>
      <c r="K1354" s="7"/>
      <c r="M1354" s="9">
        <v>338.25</v>
      </c>
    </row>
    <row r="1355">
      <c r="A1355" s="6"/>
      <c r="B1355" s="6"/>
      <c r="C1355" s="7"/>
      <c r="D1355" s="7"/>
      <c r="I1355" s="6"/>
      <c r="J1355" s="5"/>
      <c r="K1355" s="7"/>
      <c r="M1355" s="9">
        <v>338.5</v>
      </c>
    </row>
    <row r="1356">
      <c r="A1356" s="6"/>
      <c r="B1356" s="6"/>
      <c r="C1356" s="7"/>
      <c r="D1356" s="7"/>
      <c r="I1356" s="6"/>
      <c r="J1356" s="5"/>
      <c r="K1356" s="7"/>
      <c r="M1356" s="9">
        <v>338.75</v>
      </c>
    </row>
    <row r="1357">
      <c r="A1357" s="6"/>
      <c r="B1357" s="6"/>
      <c r="C1357" s="7"/>
      <c r="D1357" s="7"/>
      <c r="I1357" s="6"/>
      <c r="J1357" s="5"/>
      <c r="K1357" s="7"/>
      <c r="M1357" s="9">
        <v>339.0</v>
      </c>
    </row>
    <row r="1358">
      <c r="A1358" s="6"/>
      <c r="B1358" s="6"/>
      <c r="C1358" s="7"/>
      <c r="D1358" s="7"/>
      <c r="I1358" s="6"/>
      <c r="J1358" s="5"/>
      <c r="K1358" s="7"/>
      <c r="M1358" s="9">
        <v>339.25</v>
      </c>
    </row>
    <row r="1359">
      <c r="A1359" s="6"/>
      <c r="B1359" s="6"/>
      <c r="C1359" s="7"/>
      <c r="D1359" s="7"/>
      <c r="I1359" s="6"/>
      <c r="J1359" s="5"/>
      <c r="K1359" s="7"/>
      <c r="M1359" s="9">
        <v>339.5</v>
      </c>
    </row>
    <row r="1360">
      <c r="A1360" s="6"/>
      <c r="B1360" s="6"/>
      <c r="C1360" s="7"/>
      <c r="D1360" s="7"/>
      <c r="I1360" s="6"/>
      <c r="J1360" s="5"/>
      <c r="K1360" s="7"/>
      <c r="M1360" s="9">
        <v>339.75</v>
      </c>
    </row>
    <row r="1361">
      <c r="A1361" s="6"/>
      <c r="B1361" s="6"/>
      <c r="C1361" s="7"/>
      <c r="D1361" s="7"/>
      <c r="I1361" s="6"/>
      <c r="J1361" s="5"/>
      <c r="K1361" s="7"/>
      <c r="M1361" s="9">
        <v>340.0</v>
      </c>
    </row>
    <row r="1362">
      <c r="A1362" s="6"/>
      <c r="B1362" s="6"/>
      <c r="C1362" s="7"/>
      <c r="D1362" s="7"/>
      <c r="I1362" s="6"/>
      <c r="J1362" s="5"/>
      <c r="K1362" s="7"/>
      <c r="M1362" s="9">
        <v>340.25</v>
      </c>
    </row>
    <row r="1363">
      <c r="A1363" s="6"/>
      <c r="B1363" s="6"/>
      <c r="C1363" s="7"/>
      <c r="D1363" s="7"/>
      <c r="I1363" s="6"/>
      <c r="J1363" s="5"/>
      <c r="K1363" s="7"/>
      <c r="M1363" s="9">
        <v>340.5</v>
      </c>
    </row>
    <row r="1364">
      <c r="A1364" s="6"/>
      <c r="B1364" s="6"/>
      <c r="C1364" s="7"/>
      <c r="D1364" s="7"/>
      <c r="I1364" s="6"/>
      <c r="J1364" s="5"/>
      <c r="K1364" s="7"/>
      <c r="M1364" s="9">
        <v>340.75</v>
      </c>
    </row>
    <row r="1365">
      <c r="A1365" s="6"/>
      <c r="B1365" s="6"/>
      <c r="C1365" s="7"/>
      <c r="D1365" s="7"/>
      <c r="I1365" s="6"/>
      <c r="J1365" s="5"/>
      <c r="K1365" s="7"/>
      <c r="M1365" s="9">
        <v>341.0</v>
      </c>
    </row>
    <row r="1366">
      <c r="A1366" s="6"/>
      <c r="B1366" s="6"/>
      <c r="C1366" s="7"/>
      <c r="D1366" s="7"/>
      <c r="I1366" s="6"/>
      <c r="J1366" s="5"/>
      <c r="K1366" s="7"/>
      <c r="M1366" s="9">
        <v>341.25</v>
      </c>
    </row>
    <row r="1367">
      <c r="A1367" s="6"/>
      <c r="B1367" s="6"/>
      <c r="C1367" s="7"/>
      <c r="D1367" s="7"/>
      <c r="I1367" s="6"/>
      <c r="J1367" s="5"/>
      <c r="K1367" s="7"/>
      <c r="M1367" s="9">
        <v>341.5</v>
      </c>
    </row>
    <row r="1368">
      <c r="A1368" s="6"/>
      <c r="B1368" s="6"/>
      <c r="C1368" s="7"/>
      <c r="D1368" s="7"/>
      <c r="I1368" s="6"/>
      <c r="J1368" s="5"/>
      <c r="K1368" s="7"/>
      <c r="M1368" s="9">
        <v>341.75</v>
      </c>
    </row>
    <row r="1369">
      <c r="A1369" s="6"/>
      <c r="B1369" s="6"/>
      <c r="C1369" s="7"/>
      <c r="D1369" s="7"/>
      <c r="I1369" s="6"/>
      <c r="J1369" s="5"/>
      <c r="K1369" s="7"/>
      <c r="M1369" s="9">
        <v>342.0</v>
      </c>
    </row>
    <row r="1370">
      <c r="A1370" s="6"/>
      <c r="B1370" s="6"/>
      <c r="C1370" s="7"/>
      <c r="D1370" s="7"/>
      <c r="I1370" s="6"/>
      <c r="J1370" s="5"/>
      <c r="K1370" s="7"/>
      <c r="M1370" s="9">
        <v>342.25</v>
      </c>
    </row>
    <row r="1371">
      <c r="A1371" s="6"/>
      <c r="B1371" s="6"/>
      <c r="C1371" s="7"/>
      <c r="D1371" s="7"/>
      <c r="I1371" s="6"/>
      <c r="J1371" s="5"/>
      <c r="K1371" s="7"/>
      <c r="M1371" s="9">
        <v>342.5</v>
      </c>
    </row>
    <row r="1372">
      <c r="A1372" s="6"/>
      <c r="B1372" s="6"/>
      <c r="C1372" s="7"/>
      <c r="D1372" s="7"/>
      <c r="I1372" s="6"/>
      <c r="J1372" s="5"/>
      <c r="K1372" s="7"/>
      <c r="M1372" s="9">
        <v>342.75</v>
      </c>
    </row>
    <row r="1373">
      <c r="A1373" s="6"/>
      <c r="B1373" s="6"/>
      <c r="C1373" s="7"/>
      <c r="D1373" s="7"/>
      <c r="I1373" s="6"/>
      <c r="J1373" s="5"/>
      <c r="K1373" s="7"/>
      <c r="M1373" s="9">
        <v>343.0</v>
      </c>
    </row>
    <row r="1374">
      <c r="A1374" s="6"/>
      <c r="B1374" s="6"/>
      <c r="C1374" s="7"/>
      <c r="D1374" s="7"/>
      <c r="I1374" s="6"/>
      <c r="J1374" s="5"/>
      <c r="K1374" s="7"/>
      <c r="M1374" s="9">
        <v>343.25</v>
      </c>
    </row>
    <row r="1375">
      <c r="A1375" s="6"/>
      <c r="B1375" s="6"/>
      <c r="C1375" s="7"/>
      <c r="D1375" s="7"/>
      <c r="I1375" s="6"/>
      <c r="J1375" s="5"/>
      <c r="K1375" s="7"/>
      <c r="M1375" s="9">
        <v>343.5</v>
      </c>
    </row>
    <row r="1376">
      <c r="A1376" s="6"/>
      <c r="B1376" s="6"/>
      <c r="C1376" s="7"/>
      <c r="D1376" s="7"/>
      <c r="I1376" s="6"/>
      <c r="J1376" s="5"/>
      <c r="K1376" s="7"/>
      <c r="M1376" s="9">
        <v>343.75</v>
      </c>
    </row>
    <row r="1377">
      <c r="A1377" s="6"/>
      <c r="B1377" s="6"/>
      <c r="C1377" s="7"/>
      <c r="D1377" s="7"/>
      <c r="I1377" s="6"/>
      <c r="J1377" s="5"/>
      <c r="K1377" s="7"/>
      <c r="M1377" s="9">
        <v>344.0</v>
      </c>
    </row>
    <row r="1378">
      <c r="A1378" s="6"/>
      <c r="B1378" s="6"/>
      <c r="C1378" s="7"/>
      <c r="D1378" s="7"/>
      <c r="I1378" s="6"/>
      <c r="J1378" s="5"/>
      <c r="K1378" s="7"/>
      <c r="M1378" s="9">
        <v>344.25</v>
      </c>
    </row>
    <row r="1379">
      <c r="A1379" s="6"/>
      <c r="B1379" s="6"/>
      <c r="C1379" s="7"/>
      <c r="D1379" s="7"/>
      <c r="I1379" s="6"/>
      <c r="J1379" s="5"/>
      <c r="K1379" s="7"/>
      <c r="M1379" s="9">
        <v>344.5</v>
      </c>
    </row>
    <row r="1380">
      <c r="A1380" s="6"/>
      <c r="B1380" s="6"/>
      <c r="C1380" s="7"/>
      <c r="D1380" s="7"/>
      <c r="I1380" s="6"/>
      <c r="J1380" s="5"/>
      <c r="K1380" s="7"/>
      <c r="M1380" s="9">
        <v>344.75</v>
      </c>
    </row>
    <row r="1381">
      <c r="A1381" s="6"/>
      <c r="B1381" s="6"/>
      <c r="C1381" s="7"/>
      <c r="D1381" s="7"/>
      <c r="I1381" s="6"/>
      <c r="J1381" s="5"/>
      <c r="K1381" s="7"/>
      <c r="M1381" s="9">
        <v>345.0</v>
      </c>
    </row>
    <row r="1382">
      <c r="A1382" s="6"/>
      <c r="B1382" s="6"/>
      <c r="C1382" s="7"/>
      <c r="D1382" s="7"/>
      <c r="I1382" s="6"/>
      <c r="J1382" s="5"/>
      <c r="K1382" s="7"/>
      <c r="M1382" s="9">
        <v>345.25</v>
      </c>
    </row>
    <row r="1383">
      <c r="A1383" s="6"/>
      <c r="B1383" s="6"/>
      <c r="C1383" s="7"/>
      <c r="D1383" s="7"/>
      <c r="I1383" s="6"/>
      <c r="J1383" s="5"/>
      <c r="K1383" s="7"/>
      <c r="M1383" s="9">
        <v>345.5</v>
      </c>
    </row>
    <row r="1384">
      <c r="A1384" s="6"/>
      <c r="B1384" s="6"/>
      <c r="C1384" s="7"/>
      <c r="D1384" s="7"/>
      <c r="I1384" s="6"/>
      <c r="J1384" s="5"/>
      <c r="K1384" s="7"/>
      <c r="M1384" s="9">
        <v>345.75</v>
      </c>
    </row>
    <row r="1385">
      <c r="A1385" s="6"/>
      <c r="B1385" s="6"/>
      <c r="C1385" s="7"/>
      <c r="D1385" s="7"/>
      <c r="I1385" s="6"/>
      <c r="J1385" s="5"/>
      <c r="K1385" s="7"/>
      <c r="M1385" s="9">
        <v>346.0</v>
      </c>
    </row>
    <row r="1386">
      <c r="A1386" s="6"/>
      <c r="B1386" s="6"/>
      <c r="C1386" s="7"/>
      <c r="D1386" s="7"/>
      <c r="I1386" s="6"/>
      <c r="J1386" s="5"/>
      <c r="K1386" s="7"/>
      <c r="M1386" s="9">
        <v>346.25</v>
      </c>
    </row>
    <row r="1387">
      <c r="A1387" s="6"/>
      <c r="B1387" s="6"/>
      <c r="C1387" s="7"/>
      <c r="D1387" s="7"/>
      <c r="I1387" s="6"/>
      <c r="J1387" s="5"/>
      <c r="K1387" s="7"/>
      <c r="M1387" s="9">
        <v>346.5</v>
      </c>
    </row>
    <row r="1388">
      <c r="A1388" s="6"/>
      <c r="B1388" s="6"/>
      <c r="C1388" s="7"/>
      <c r="D1388" s="7"/>
      <c r="I1388" s="6"/>
      <c r="J1388" s="5"/>
      <c r="K1388" s="7"/>
      <c r="M1388" s="9">
        <v>346.75</v>
      </c>
    </row>
    <row r="1389">
      <c r="A1389" s="6"/>
      <c r="B1389" s="6"/>
      <c r="C1389" s="7"/>
      <c r="D1389" s="7"/>
      <c r="I1389" s="6"/>
      <c r="J1389" s="5"/>
      <c r="K1389" s="7"/>
      <c r="M1389" s="9">
        <v>347.0</v>
      </c>
    </row>
    <row r="1390">
      <c r="A1390" s="6"/>
      <c r="B1390" s="6"/>
      <c r="C1390" s="7"/>
      <c r="D1390" s="7"/>
      <c r="I1390" s="6"/>
      <c r="J1390" s="5"/>
      <c r="K1390" s="7"/>
      <c r="M1390" s="9">
        <v>347.25</v>
      </c>
    </row>
    <row r="1391">
      <c r="A1391" s="6"/>
      <c r="B1391" s="6"/>
      <c r="C1391" s="7"/>
      <c r="D1391" s="7"/>
      <c r="I1391" s="6"/>
      <c r="J1391" s="5"/>
      <c r="K1391" s="7"/>
      <c r="M1391" s="9">
        <v>347.5</v>
      </c>
    </row>
    <row r="1392">
      <c r="A1392" s="6"/>
      <c r="B1392" s="6"/>
      <c r="C1392" s="7"/>
      <c r="D1392" s="7"/>
      <c r="I1392" s="6"/>
      <c r="J1392" s="5"/>
      <c r="K1392" s="7"/>
      <c r="M1392" s="9">
        <v>347.75</v>
      </c>
    </row>
    <row r="1393">
      <c r="A1393" s="6"/>
      <c r="B1393" s="6"/>
      <c r="C1393" s="7"/>
      <c r="D1393" s="7"/>
      <c r="I1393" s="6"/>
      <c r="J1393" s="5"/>
      <c r="K1393" s="7"/>
      <c r="M1393" s="9">
        <v>348.0</v>
      </c>
    </row>
    <row r="1394">
      <c r="A1394" s="6"/>
      <c r="B1394" s="6"/>
      <c r="C1394" s="7"/>
      <c r="D1394" s="7"/>
      <c r="I1394" s="6"/>
      <c r="J1394" s="5"/>
      <c r="K1394" s="7"/>
      <c r="M1394" s="9">
        <v>348.25</v>
      </c>
    </row>
    <row r="1395">
      <c r="A1395" s="6"/>
      <c r="B1395" s="6"/>
      <c r="C1395" s="7"/>
      <c r="D1395" s="7"/>
      <c r="I1395" s="6"/>
      <c r="J1395" s="5"/>
      <c r="K1395" s="7"/>
      <c r="M1395" s="9">
        <v>348.5</v>
      </c>
    </row>
    <row r="1396">
      <c r="A1396" s="6"/>
      <c r="B1396" s="6"/>
      <c r="C1396" s="7"/>
      <c r="D1396" s="7"/>
      <c r="I1396" s="6"/>
      <c r="J1396" s="5"/>
      <c r="K1396" s="7"/>
      <c r="M1396" s="9">
        <v>348.75</v>
      </c>
    </row>
    <row r="1397">
      <c r="A1397" s="6"/>
      <c r="B1397" s="6"/>
      <c r="C1397" s="7"/>
      <c r="D1397" s="7"/>
      <c r="I1397" s="6"/>
      <c r="J1397" s="5"/>
      <c r="K1397" s="7"/>
      <c r="M1397" s="9">
        <v>349.0</v>
      </c>
    </row>
    <row r="1398">
      <c r="A1398" s="6"/>
      <c r="B1398" s="6"/>
      <c r="C1398" s="7"/>
      <c r="D1398" s="7"/>
      <c r="I1398" s="6"/>
      <c r="J1398" s="5"/>
      <c r="K1398" s="7"/>
      <c r="M1398" s="9">
        <v>349.25</v>
      </c>
    </row>
    <row r="1399">
      <c r="A1399" s="6"/>
      <c r="B1399" s="6"/>
      <c r="C1399" s="7"/>
      <c r="D1399" s="7"/>
      <c r="I1399" s="6"/>
      <c r="J1399" s="5"/>
      <c r="K1399" s="7"/>
      <c r="M1399" s="9">
        <v>349.5</v>
      </c>
    </row>
    <row r="1400">
      <c r="A1400" s="6"/>
      <c r="B1400" s="6"/>
      <c r="C1400" s="7"/>
      <c r="D1400" s="7"/>
      <c r="I1400" s="6"/>
      <c r="J1400" s="5"/>
      <c r="K1400" s="7"/>
      <c r="M1400" s="9">
        <v>349.75</v>
      </c>
    </row>
    <row r="1401">
      <c r="A1401" s="6"/>
      <c r="B1401" s="6"/>
      <c r="C1401" s="7"/>
      <c r="D1401" s="7"/>
      <c r="I1401" s="6"/>
      <c r="J1401" s="5"/>
      <c r="K1401" s="7"/>
      <c r="M1401" s="9">
        <v>350.0</v>
      </c>
    </row>
    <row r="1402">
      <c r="A1402" s="6"/>
      <c r="B1402" s="6"/>
      <c r="C1402" s="7"/>
      <c r="D1402" s="7"/>
      <c r="I1402" s="6"/>
      <c r="J1402" s="5"/>
      <c r="K1402" s="7"/>
      <c r="M1402" s="9"/>
    </row>
    <row r="1403">
      <c r="A1403" s="6"/>
      <c r="B1403" s="6"/>
      <c r="C1403" s="7"/>
      <c r="D1403" s="7"/>
      <c r="I1403" s="6"/>
      <c r="J1403" s="5"/>
      <c r="K1403" s="7"/>
      <c r="M1403" s="9"/>
    </row>
    <row r="1404">
      <c r="A1404" s="6"/>
      <c r="B1404" s="6"/>
      <c r="C1404" s="7"/>
      <c r="D1404" s="7"/>
      <c r="I1404" s="6"/>
      <c r="J1404" s="5"/>
      <c r="K1404" s="7"/>
      <c r="M1404" s="9"/>
    </row>
    <row r="1405">
      <c r="A1405" s="6"/>
      <c r="B1405" s="6"/>
      <c r="C1405" s="7"/>
      <c r="D1405" s="7"/>
      <c r="I1405" s="6"/>
      <c r="J1405" s="5"/>
      <c r="K1405" s="7"/>
      <c r="M1405" s="9"/>
    </row>
    <row r="1406">
      <c r="A1406" s="6"/>
      <c r="B1406" s="6"/>
      <c r="C1406" s="7"/>
      <c r="D1406" s="7"/>
      <c r="I1406" s="6"/>
      <c r="J1406" s="5"/>
      <c r="K1406" s="7"/>
      <c r="M1406" s="9"/>
    </row>
    <row r="1407">
      <c r="A1407" s="6"/>
      <c r="B1407" s="6"/>
      <c r="C1407" s="7"/>
      <c r="D1407" s="7"/>
      <c r="I1407" s="6"/>
      <c r="J1407" s="5"/>
      <c r="K1407" s="7"/>
      <c r="M1407" s="9"/>
    </row>
    <row r="1408">
      <c r="A1408" s="6"/>
      <c r="B1408" s="6"/>
      <c r="C1408" s="7"/>
      <c r="D1408" s="7"/>
      <c r="I1408" s="6"/>
      <c r="J1408" s="5"/>
      <c r="K1408" s="7"/>
      <c r="M1408" s="9"/>
    </row>
    <row r="1409">
      <c r="A1409" s="6"/>
      <c r="B1409" s="6"/>
      <c r="C1409" s="7"/>
      <c r="D1409" s="7"/>
      <c r="I1409" s="6"/>
      <c r="J1409" s="5"/>
      <c r="K1409" s="7"/>
      <c r="M1409" s="9"/>
    </row>
    <row r="1410">
      <c r="A1410" s="6"/>
      <c r="B1410" s="6"/>
      <c r="C1410" s="7"/>
      <c r="D1410" s="7"/>
      <c r="I1410" s="6"/>
      <c r="J1410" s="5"/>
      <c r="K1410" s="7"/>
      <c r="M1410" s="9"/>
    </row>
    <row r="1411">
      <c r="A1411" s="6"/>
      <c r="B1411" s="6"/>
      <c r="C1411" s="7"/>
      <c r="D1411" s="7"/>
      <c r="I1411" s="6"/>
      <c r="J1411" s="5"/>
      <c r="K1411" s="7"/>
      <c r="M1411" s="9"/>
    </row>
    <row r="1412">
      <c r="A1412" s="6"/>
      <c r="B1412" s="6"/>
      <c r="C1412" s="7"/>
      <c r="D1412" s="7"/>
      <c r="I1412" s="6"/>
      <c r="J1412" s="5"/>
      <c r="K1412" s="7"/>
      <c r="M1412" s="9"/>
    </row>
    <row r="1413">
      <c r="A1413" s="6"/>
      <c r="B1413" s="6"/>
      <c r="C1413" s="7"/>
      <c r="D1413" s="7"/>
      <c r="I1413" s="6"/>
      <c r="J1413" s="5"/>
      <c r="K1413" s="7"/>
      <c r="M1413" s="9"/>
    </row>
    <row r="1414">
      <c r="A1414" s="6"/>
      <c r="B1414" s="6"/>
      <c r="C1414" s="7"/>
      <c r="D1414" s="7"/>
      <c r="I1414" s="6"/>
      <c r="J1414" s="5"/>
      <c r="K1414" s="7"/>
      <c r="M1414" s="9"/>
    </row>
    <row r="1415">
      <c r="A1415" s="6"/>
      <c r="B1415" s="6"/>
      <c r="C1415" s="7"/>
      <c r="D1415" s="7"/>
      <c r="I1415" s="6"/>
      <c r="J1415" s="5"/>
      <c r="K1415" s="7"/>
      <c r="M1415" s="9"/>
    </row>
    <row r="1416">
      <c r="A1416" s="6"/>
      <c r="B1416" s="6"/>
      <c r="C1416" s="7"/>
      <c r="D1416" s="7"/>
      <c r="I1416" s="6"/>
      <c r="J1416" s="5"/>
      <c r="K1416" s="7"/>
      <c r="M1416" s="9"/>
    </row>
    <row r="1417">
      <c r="A1417" s="6"/>
      <c r="B1417" s="6"/>
      <c r="C1417" s="7"/>
      <c r="D1417" s="7"/>
      <c r="I1417" s="6"/>
      <c r="J1417" s="5"/>
      <c r="K1417" s="7"/>
      <c r="M1417" s="9"/>
    </row>
    <row r="1418">
      <c r="A1418" s="6"/>
      <c r="B1418" s="6"/>
      <c r="C1418" s="7"/>
      <c r="D1418" s="7"/>
      <c r="I1418" s="6"/>
      <c r="J1418" s="5"/>
      <c r="K1418" s="7"/>
      <c r="M1418" s="9"/>
    </row>
    <row r="1419">
      <c r="A1419" s="6"/>
      <c r="B1419" s="6"/>
      <c r="C1419" s="7"/>
      <c r="D1419" s="7"/>
      <c r="I1419" s="6"/>
      <c r="J1419" s="5"/>
      <c r="K1419" s="7"/>
      <c r="M1419" s="9"/>
    </row>
    <row r="1420">
      <c r="A1420" s="6"/>
      <c r="B1420" s="6"/>
      <c r="C1420" s="7"/>
      <c r="D1420" s="7"/>
      <c r="I1420" s="6"/>
      <c r="J1420" s="5"/>
      <c r="K1420" s="7"/>
      <c r="M1420" s="9"/>
    </row>
    <row r="1421">
      <c r="A1421" s="6"/>
      <c r="B1421" s="6"/>
      <c r="C1421" s="7"/>
      <c r="D1421" s="7"/>
      <c r="I1421" s="6"/>
      <c r="J1421" s="5"/>
      <c r="K1421" s="7"/>
      <c r="M1421" s="9"/>
    </row>
    <row r="1422">
      <c r="A1422" s="6"/>
      <c r="B1422" s="6"/>
      <c r="C1422" s="7"/>
      <c r="D1422" s="7"/>
      <c r="I1422" s="6"/>
      <c r="J1422" s="5"/>
      <c r="K1422" s="7"/>
      <c r="M1422" s="9"/>
    </row>
    <row r="1423">
      <c r="A1423" s="6"/>
      <c r="B1423" s="6"/>
      <c r="C1423" s="7"/>
      <c r="D1423" s="7"/>
      <c r="I1423" s="6"/>
      <c r="J1423" s="5"/>
      <c r="K1423" s="7"/>
      <c r="M1423" s="9"/>
    </row>
    <row r="1424">
      <c r="A1424" s="6"/>
      <c r="B1424" s="6"/>
      <c r="C1424" s="7"/>
      <c r="D1424" s="7"/>
      <c r="I1424" s="6"/>
      <c r="J1424" s="5"/>
      <c r="K1424" s="7"/>
      <c r="M1424" s="9"/>
    </row>
    <row r="1425">
      <c r="A1425" s="6"/>
      <c r="B1425" s="6"/>
      <c r="C1425" s="7"/>
      <c r="D1425" s="7"/>
      <c r="I1425" s="6"/>
      <c r="J1425" s="5"/>
      <c r="K1425" s="7"/>
      <c r="M1425" s="9"/>
    </row>
    <row r="1426">
      <c r="A1426" s="6"/>
      <c r="B1426" s="6"/>
      <c r="C1426" s="7"/>
      <c r="D1426" s="7"/>
      <c r="I1426" s="6"/>
      <c r="J1426" s="5"/>
      <c r="K1426" s="7"/>
      <c r="M1426" s="9"/>
    </row>
    <row r="1427">
      <c r="A1427" s="6"/>
      <c r="B1427" s="6"/>
      <c r="C1427" s="7"/>
      <c r="D1427" s="7"/>
      <c r="I1427" s="6"/>
      <c r="J1427" s="5"/>
      <c r="K1427" s="7"/>
      <c r="M1427" s="9"/>
    </row>
    <row r="1428">
      <c r="A1428" s="6"/>
      <c r="B1428" s="6"/>
      <c r="C1428" s="7"/>
      <c r="D1428" s="7"/>
      <c r="I1428" s="6"/>
      <c r="J1428" s="5"/>
      <c r="K1428" s="7"/>
      <c r="M1428" s="9"/>
    </row>
    <row r="1429">
      <c r="A1429" s="6"/>
      <c r="B1429" s="6"/>
      <c r="C1429" s="7"/>
      <c r="D1429" s="7"/>
      <c r="I1429" s="6"/>
      <c r="J1429" s="5"/>
      <c r="K1429" s="7"/>
      <c r="M1429" s="9"/>
    </row>
    <row r="1430">
      <c r="A1430" s="6"/>
      <c r="B1430" s="6"/>
      <c r="C1430" s="7"/>
      <c r="D1430" s="7"/>
      <c r="I1430" s="6"/>
      <c r="J1430" s="5"/>
      <c r="K1430" s="7"/>
      <c r="M1430" s="9"/>
    </row>
    <row r="1431">
      <c r="A1431" s="6"/>
      <c r="B1431" s="6"/>
      <c r="C1431" s="7"/>
      <c r="D1431" s="7"/>
      <c r="I1431" s="6"/>
      <c r="J1431" s="5"/>
      <c r="K1431" s="7"/>
      <c r="M1431" s="9"/>
    </row>
    <row r="1432">
      <c r="A1432" s="6"/>
      <c r="B1432" s="6"/>
      <c r="C1432" s="7"/>
      <c r="D1432" s="7"/>
      <c r="I1432" s="6"/>
      <c r="J1432" s="5"/>
      <c r="K1432" s="7"/>
      <c r="M1432" s="9"/>
    </row>
    <row r="1433">
      <c r="A1433" s="6"/>
      <c r="B1433" s="6"/>
      <c r="C1433" s="7"/>
      <c r="D1433" s="7"/>
      <c r="I1433" s="6"/>
      <c r="J1433" s="5"/>
      <c r="K1433" s="7"/>
      <c r="M1433" s="9"/>
    </row>
    <row r="1434">
      <c r="A1434" s="6"/>
      <c r="B1434" s="6"/>
      <c r="C1434" s="7"/>
      <c r="D1434" s="7"/>
      <c r="I1434" s="6"/>
      <c r="J1434" s="5"/>
      <c r="K1434" s="7"/>
      <c r="M1434" s="9"/>
    </row>
    <row r="1435">
      <c r="A1435" s="6"/>
      <c r="B1435" s="6"/>
      <c r="C1435" s="7"/>
      <c r="D1435" s="7"/>
      <c r="I1435" s="6"/>
      <c r="J1435" s="5"/>
      <c r="K1435" s="7"/>
      <c r="M1435" s="9"/>
    </row>
    <row r="1436">
      <c r="A1436" s="6"/>
      <c r="B1436" s="6"/>
      <c r="C1436" s="7"/>
      <c r="D1436" s="7"/>
      <c r="I1436" s="6"/>
      <c r="J1436" s="5"/>
      <c r="K1436" s="7"/>
      <c r="M1436" s="9"/>
    </row>
    <row r="1437">
      <c r="A1437" s="6"/>
      <c r="B1437" s="6"/>
      <c r="C1437" s="7"/>
      <c r="D1437" s="7"/>
      <c r="I1437" s="6"/>
      <c r="J1437" s="5"/>
      <c r="K1437" s="7"/>
      <c r="M1437" s="9"/>
    </row>
    <row r="1438">
      <c r="A1438" s="6"/>
      <c r="B1438" s="6"/>
      <c r="C1438" s="7"/>
      <c r="D1438" s="7"/>
      <c r="I1438" s="6"/>
      <c r="J1438" s="5"/>
      <c r="K1438" s="7"/>
      <c r="M1438" s="9"/>
    </row>
    <row r="1439">
      <c r="A1439" s="6"/>
      <c r="B1439" s="6"/>
      <c r="C1439" s="7"/>
      <c r="D1439" s="7"/>
      <c r="I1439" s="6"/>
      <c r="J1439" s="5"/>
      <c r="K1439" s="7"/>
      <c r="M1439" s="9"/>
    </row>
    <row r="1440">
      <c r="A1440" s="6"/>
      <c r="B1440" s="6"/>
      <c r="C1440" s="7"/>
      <c r="D1440" s="7"/>
      <c r="I1440" s="6"/>
      <c r="J1440" s="5"/>
      <c r="K1440" s="7"/>
      <c r="M1440" s="9"/>
    </row>
    <row r="1441">
      <c r="A1441" s="6"/>
      <c r="B1441" s="6"/>
      <c r="C1441" s="7"/>
      <c r="D1441" s="7"/>
      <c r="I1441" s="6"/>
      <c r="J1441" s="5"/>
      <c r="K1441" s="7"/>
      <c r="M1441" s="9"/>
    </row>
    <row r="1442">
      <c r="A1442" s="6"/>
      <c r="B1442" s="6"/>
      <c r="C1442" s="7"/>
      <c r="D1442" s="7"/>
      <c r="I1442" s="6"/>
      <c r="J1442" s="5"/>
      <c r="K1442" s="7"/>
      <c r="M1442" s="9"/>
    </row>
    <row r="1443">
      <c r="A1443" s="6"/>
      <c r="B1443" s="6"/>
      <c r="C1443" s="7"/>
      <c r="D1443" s="7"/>
      <c r="I1443" s="6"/>
      <c r="J1443" s="5"/>
      <c r="K1443" s="7"/>
      <c r="M1443" s="9"/>
    </row>
    <row r="1444">
      <c r="A1444" s="6"/>
      <c r="B1444" s="6"/>
      <c r="C1444" s="7"/>
      <c r="D1444" s="7"/>
      <c r="I1444" s="6"/>
      <c r="J1444" s="5"/>
      <c r="K1444" s="7"/>
      <c r="M1444" s="9"/>
    </row>
    <row r="1445">
      <c r="A1445" s="6"/>
      <c r="B1445" s="6"/>
      <c r="C1445" s="7"/>
      <c r="D1445" s="7"/>
      <c r="I1445" s="6"/>
      <c r="J1445" s="5"/>
      <c r="K1445" s="7"/>
      <c r="M1445" s="9"/>
    </row>
    <row r="1446">
      <c r="A1446" s="6"/>
      <c r="B1446" s="6"/>
      <c r="C1446" s="7"/>
      <c r="D1446" s="7"/>
      <c r="I1446" s="6"/>
      <c r="J1446" s="5"/>
      <c r="K1446" s="7"/>
      <c r="M1446" s="9"/>
    </row>
    <row r="1447">
      <c r="A1447" s="6"/>
      <c r="B1447" s="6"/>
      <c r="C1447" s="7"/>
      <c r="D1447" s="7"/>
      <c r="I1447" s="6"/>
      <c r="J1447" s="5"/>
      <c r="K1447" s="7"/>
      <c r="M1447" s="9"/>
    </row>
    <row r="1448">
      <c r="A1448" s="6"/>
      <c r="B1448" s="6"/>
      <c r="C1448" s="7"/>
      <c r="D1448" s="7"/>
      <c r="I1448" s="6"/>
      <c r="J1448" s="5"/>
      <c r="K1448" s="7"/>
      <c r="M1448" s="9"/>
    </row>
    <row r="1449">
      <c r="A1449" s="6"/>
      <c r="B1449" s="6"/>
      <c r="C1449" s="7"/>
      <c r="D1449" s="7"/>
      <c r="I1449" s="6"/>
      <c r="J1449" s="5"/>
      <c r="K1449" s="7"/>
      <c r="M1449" s="9"/>
    </row>
    <row r="1450">
      <c r="A1450" s="6"/>
      <c r="B1450" s="6"/>
      <c r="C1450" s="7"/>
      <c r="D1450" s="7"/>
      <c r="I1450" s="6"/>
      <c r="J1450" s="5"/>
      <c r="K1450" s="7"/>
      <c r="M1450" s="9"/>
    </row>
    <row r="1451">
      <c r="A1451" s="6"/>
      <c r="B1451" s="6"/>
      <c r="C1451" s="7"/>
      <c r="D1451" s="7"/>
      <c r="I1451" s="6"/>
      <c r="J1451" s="5"/>
      <c r="K1451" s="7"/>
      <c r="M1451" s="9"/>
    </row>
    <row r="1452">
      <c r="A1452" s="6"/>
      <c r="B1452" s="6"/>
      <c r="C1452" s="7"/>
      <c r="D1452" s="7"/>
      <c r="I1452" s="6"/>
      <c r="J1452" s="5"/>
      <c r="K1452" s="7"/>
      <c r="M1452" s="9"/>
    </row>
    <row r="1453">
      <c r="A1453" s="6"/>
      <c r="B1453" s="6"/>
      <c r="C1453" s="7"/>
      <c r="D1453" s="7"/>
      <c r="I1453" s="6"/>
      <c r="J1453" s="5"/>
      <c r="K1453" s="7"/>
      <c r="M1453" s="9"/>
    </row>
    <row r="1454">
      <c r="A1454" s="6"/>
      <c r="B1454" s="6"/>
      <c r="C1454" s="7"/>
      <c r="D1454" s="7"/>
      <c r="I1454" s="6"/>
      <c r="J1454" s="5"/>
      <c r="K1454" s="7"/>
      <c r="M1454" s="9"/>
    </row>
    <row r="1455">
      <c r="A1455" s="6"/>
      <c r="B1455" s="6"/>
      <c r="C1455" s="7"/>
      <c r="D1455" s="7"/>
      <c r="I1455" s="6"/>
      <c r="J1455" s="5"/>
      <c r="K1455" s="7"/>
      <c r="M1455" s="9"/>
    </row>
    <row r="1456">
      <c r="A1456" s="6"/>
      <c r="B1456" s="6"/>
      <c r="C1456" s="7"/>
      <c r="D1456" s="7"/>
      <c r="I1456" s="6"/>
      <c r="J1456" s="5"/>
      <c r="K1456" s="7"/>
      <c r="M1456" s="9"/>
    </row>
    <row r="1457">
      <c r="A1457" s="6"/>
      <c r="B1457" s="6"/>
      <c r="C1457" s="7"/>
      <c r="D1457" s="7"/>
      <c r="I1457" s="6"/>
      <c r="J1457" s="5"/>
      <c r="K1457" s="7"/>
      <c r="M1457" s="9"/>
    </row>
    <row r="1458">
      <c r="A1458" s="6"/>
      <c r="B1458" s="6"/>
      <c r="C1458" s="7"/>
      <c r="D1458" s="7"/>
      <c r="I1458" s="6"/>
      <c r="J1458" s="5"/>
      <c r="K1458" s="7"/>
      <c r="M1458" s="9"/>
    </row>
    <row r="1459">
      <c r="A1459" s="6"/>
      <c r="B1459" s="6"/>
      <c r="C1459" s="7"/>
      <c r="D1459" s="7"/>
      <c r="I1459" s="6"/>
      <c r="J1459" s="5"/>
      <c r="K1459" s="7"/>
      <c r="M1459" s="9"/>
    </row>
    <row r="1460">
      <c r="A1460" s="6"/>
      <c r="B1460" s="6"/>
      <c r="C1460" s="7"/>
      <c r="D1460" s="7"/>
      <c r="I1460" s="6"/>
      <c r="J1460" s="5"/>
      <c r="K1460" s="7"/>
      <c r="M1460" s="9"/>
    </row>
    <row r="1461">
      <c r="A1461" s="6"/>
      <c r="B1461" s="6"/>
      <c r="C1461" s="7"/>
      <c r="D1461" s="7"/>
      <c r="I1461" s="6"/>
      <c r="J1461" s="5"/>
      <c r="K1461" s="7"/>
      <c r="M1461" s="9"/>
    </row>
    <row r="1462">
      <c r="A1462" s="6"/>
      <c r="B1462" s="6"/>
      <c r="C1462" s="7"/>
      <c r="D1462" s="7"/>
      <c r="I1462" s="6"/>
      <c r="J1462" s="5"/>
      <c r="K1462" s="7"/>
      <c r="M1462" s="9"/>
    </row>
    <row r="1463">
      <c r="A1463" s="6"/>
      <c r="B1463" s="6"/>
      <c r="C1463" s="7"/>
      <c r="D1463" s="7"/>
      <c r="I1463" s="6"/>
      <c r="J1463" s="5"/>
      <c r="K1463" s="7"/>
      <c r="M1463" s="9"/>
    </row>
    <row r="1464">
      <c r="A1464" s="6"/>
      <c r="B1464" s="6"/>
      <c r="C1464" s="7"/>
      <c r="D1464" s="7"/>
      <c r="I1464" s="6"/>
      <c r="J1464" s="5"/>
      <c r="K1464" s="7"/>
      <c r="M1464" s="9"/>
    </row>
    <row r="1465">
      <c r="A1465" s="6"/>
      <c r="B1465" s="6"/>
      <c r="C1465" s="7"/>
      <c r="D1465" s="7"/>
      <c r="I1465" s="6"/>
      <c r="J1465" s="5"/>
      <c r="K1465" s="7"/>
      <c r="M1465" s="9"/>
    </row>
    <row r="1466">
      <c r="A1466" s="6"/>
      <c r="B1466" s="6"/>
      <c r="C1466" s="7"/>
      <c r="D1466" s="7"/>
      <c r="I1466" s="6"/>
      <c r="J1466" s="5"/>
      <c r="K1466" s="7"/>
      <c r="M1466" s="9"/>
    </row>
    <row r="1467">
      <c r="A1467" s="6"/>
      <c r="B1467" s="6"/>
      <c r="C1467" s="7"/>
      <c r="D1467" s="7"/>
      <c r="I1467" s="6"/>
      <c r="J1467" s="5"/>
      <c r="K1467" s="7"/>
      <c r="M1467" s="9"/>
    </row>
    <row r="1468">
      <c r="A1468" s="6"/>
      <c r="B1468" s="6"/>
      <c r="C1468" s="7"/>
      <c r="D1468" s="7"/>
      <c r="I1468" s="6"/>
      <c r="J1468" s="5"/>
      <c r="K1468" s="7"/>
      <c r="M1468" s="9"/>
    </row>
    <row r="1469">
      <c r="A1469" s="6"/>
      <c r="B1469" s="6"/>
      <c r="C1469" s="7"/>
      <c r="D1469" s="7"/>
      <c r="I1469" s="6"/>
      <c r="J1469" s="5"/>
      <c r="K1469" s="7"/>
      <c r="M1469" s="9"/>
    </row>
    <row r="1470">
      <c r="A1470" s="6"/>
      <c r="B1470" s="6"/>
      <c r="C1470" s="7"/>
      <c r="D1470" s="7"/>
      <c r="I1470" s="6"/>
      <c r="J1470" s="5"/>
      <c r="K1470" s="7"/>
      <c r="M1470" s="9"/>
    </row>
    <row r="1471">
      <c r="A1471" s="6"/>
      <c r="B1471" s="6"/>
      <c r="C1471" s="7"/>
      <c r="D1471" s="7"/>
      <c r="I1471" s="6"/>
      <c r="J1471" s="5"/>
      <c r="K1471" s="7"/>
      <c r="M1471" s="9"/>
    </row>
    <row r="1472">
      <c r="A1472" s="6"/>
      <c r="B1472" s="6"/>
      <c r="C1472" s="7"/>
      <c r="D1472" s="7"/>
      <c r="I1472" s="6"/>
      <c r="J1472" s="5"/>
      <c r="K1472" s="7"/>
      <c r="M1472" s="9"/>
    </row>
    <row r="1473">
      <c r="A1473" s="6"/>
      <c r="B1473" s="6"/>
      <c r="C1473" s="7"/>
      <c r="D1473" s="7"/>
      <c r="I1473" s="6"/>
      <c r="J1473" s="5"/>
      <c r="K1473" s="7"/>
      <c r="M1473" s="9"/>
    </row>
    <row r="1474">
      <c r="A1474" s="6"/>
      <c r="B1474" s="6"/>
      <c r="C1474" s="7"/>
      <c r="D1474" s="7"/>
      <c r="I1474" s="6"/>
      <c r="J1474" s="5"/>
      <c r="K1474" s="7"/>
      <c r="M1474" s="9"/>
    </row>
    <row r="1475">
      <c r="A1475" s="6"/>
      <c r="B1475" s="6"/>
      <c r="C1475" s="7"/>
      <c r="D1475" s="7"/>
      <c r="I1475" s="6"/>
      <c r="J1475" s="5"/>
      <c r="K1475" s="7"/>
      <c r="M1475" s="9"/>
    </row>
    <row r="1476">
      <c r="A1476" s="6"/>
      <c r="B1476" s="6"/>
      <c r="C1476" s="7"/>
      <c r="D1476" s="7"/>
      <c r="I1476" s="6"/>
      <c r="J1476" s="5"/>
      <c r="K1476" s="7"/>
      <c r="M1476" s="9"/>
    </row>
    <row r="1477">
      <c r="A1477" s="6"/>
      <c r="B1477" s="6"/>
      <c r="C1477" s="7"/>
      <c r="D1477" s="7"/>
      <c r="I1477" s="6"/>
      <c r="J1477" s="5"/>
      <c r="K1477" s="7"/>
      <c r="M1477" s="9"/>
    </row>
    <row r="1478">
      <c r="A1478" s="6"/>
      <c r="B1478" s="6"/>
      <c r="C1478" s="7"/>
      <c r="D1478" s="7"/>
      <c r="I1478" s="6"/>
      <c r="J1478" s="5"/>
      <c r="K1478" s="7"/>
      <c r="M1478" s="9"/>
    </row>
    <row r="1479">
      <c r="A1479" s="6"/>
      <c r="B1479" s="6"/>
      <c r="C1479" s="7"/>
      <c r="D1479" s="7"/>
      <c r="I1479" s="6"/>
      <c r="J1479" s="5"/>
      <c r="K1479" s="7"/>
      <c r="M1479" s="9"/>
    </row>
    <row r="1480">
      <c r="A1480" s="6"/>
      <c r="B1480" s="6"/>
      <c r="C1480" s="7"/>
      <c r="D1480" s="7"/>
      <c r="I1480" s="6"/>
      <c r="J1480" s="5"/>
      <c r="K1480" s="7"/>
      <c r="M1480" s="9"/>
    </row>
    <row r="1481">
      <c r="A1481" s="6"/>
      <c r="B1481" s="6"/>
      <c r="C1481" s="7"/>
      <c r="D1481" s="7"/>
      <c r="I1481" s="6"/>
      <c r="J1481" s="5"/>
      <c r="K1481" s="7"/>
      <c r="M1481" s="9"/>
    </row>
    <row r="1482">
      <c r="A1482" s="6"/>
      <c r="B1482" s="6"/>
      <c r="C1482" s="7"/>
      <c r="D1482" s="7"/>
      <c r="I1482" s="6"/>
      <c r="J1482" s="5"/>
      <c r="K1482" s="7"/>
      <c r="M1482" s="9"/>
    </row>
    <row r="1483">
      <c r="A1483" s="6"/>
      <c r="B1483" s="6"/>
      <c r="C1483" s="7"/>
      <c r="D1483" s="7"/>
      <c r="I1483" s="6"/>
      <c r="J1483" s="5"/>
      <c r="K1483" s="7"/>
      <c r="M1483" s="9"/>
    </row>
    <row r="1484">
      <c r="A1484" s="6"/>
      <c r="B1484" s="6"/>
      <c r="C1484" s="7"/>
      <c r="D1484" s="7"/>
      <c r="I1484" s="6"/>
      <c r="J1484" s="5"/>
      <c r="K1484" s="7"/>
      <c r="M1484" s="9"/>
    </row>
    <row r="1485">
      <c r="A1485" s="6"/>
      <c r="B1485" s="6"/>
      <c r="C1485" s="7"/>
      <c r="D1485" s="7"/>
      <c r="I1485" s="6"/>
      <c r="J1485" s="5"/>
      <c r="K1485" s="7"/>
      <c r="M1485" s="9"/>
    </row>
    <row r="1486">
      <c r="A1486" s="6"/>
      <c r="B1486" s="6"/>
      <c r="C1486" s="7"/>
      <c r="D1486" s="7"/>
      <c r="I1486" s="6"/>
      <c r="J1486" s="5"/>
      <c r="K1486" s="7"/>
      <c r="M1486" s="9"/>
    </row>
    <row r="1487">
      <c r="A1487" s="6"/>
      <c r="B1487" s="6"/>
      <c r="C1487" s="7"/>
      <c r="D1487" s="7"/>
      <c r="I1487" s="6"/>
      <c r="J1487" s="5"/>
      <c r="K1487" s="7"/>
      <c r="M1487" s="9"/>
    </row>
    <row r="1488">
      <c r="A1488" s="6"/>
      <c r="B1488" s="6"/>
      <c r="C1488" s="7"/>
      <c r="D1488" s="7"/>
      <c r="I1488" s="6"/>
      <c r="J1488" s="5"/>
      <c r="K1488" s="7"/>
      <c r="M1488" s="9"/>
    </row>
    <row r="1489">
      <c r="A1489" s="6"/>
      <c r="B1489" s="6"/>
      <c r="C1489" s="7"/>
      <c r="D1489" s="7"/>
      <c r="I1489" s="6"/>
      <c r="J1489" s="5"/>
      <c r="K1489" s="7"/>
      <c r="M1489" s="9"/>
    </row>
    <row r="1490">
      <c r="A1490" s="6"/>
      <c r="B1490" s="6"/>
      <c r="C1490" s="7"/>
      <c r="D1490" s="7"/>
      <c r="I1490" s="6"/>
      <c r="J1490" s="5"/>
      <c r="K1490" s="7"/>
      <c r="M1490" s="9"/>
    </row>
    <row r="1491">
      <c r="A1491" s="6"/>
      <c r="B1491" s="6"/>
      <c r="C1491" s="7"/>
      <c r="D1491" s="7"/>
      <c r="I1491" s="6"/>
      <c r="J1491" s="5"/>
      <c r="K1491" s="7"/>
      <c r="M1491" s="9"/>
    </row>
    <row r="1492">
      <c r="A1492" s="6"/>
      <c r="B1492" s="6"/>
      <c r="C1492" s="7"/>
      <c r="D1492" s="7"/>
      <c r="I1492" s="6"/>
      <c r="J1492" s="5"/>
      <c r="K1492" s="7"/>
      <c r="M1492" s="9"/>
    </row>
    <row r="1493">
      <c r="A1493" s="6"/>
      <c r="B1493" s="6"/>
      <c r="C1493" s="7"/>
      <c r="D1493" s="7"/>
      <c r="I1493" s="6"/>
      <c r="J1493" s="5"/>
      <c r="K1493" s="7"/>
      <c r="M1493" s="9"/>
    </row>
    <row r="1494">
      <c r="A1494" s="6"/>
      <c r="B1494" s="6"/>
      <c r="C1494" s="7"/>
      <c r="D1494" s="7"/>
      <c r="I1494" s="6"/>
      <c r="J1494" s="5"/>
      <c r="K1494" s="7"/>
      <c r="M1494" s="9"/>
    </row>
    <row r="1495">
      <c r="A1495" s="6"/>
      <c r="B1495" s="6"/>
      <c r="C1495" s="7"/>
      <c r="D1495" s="7"/>
      <c r="I1495" s="6"/>
      <c r="J1495" s="5"/>
      <c r="K1495" s="7"/>
      <c r="M1495" s="9"/>
    </row>
    <row r="1496">
      <c r="A1496" s="6"/>
      <c r="B1496" s="6"/>
      <c r="C1496" s="7"/>
      <c r="D1496" s="7"/>
      <c r="I1496" s="6"/>
      <c r="J1496" s="5"/>
      <c r="K1496" s="7"/>
      <c r="M1496" s="9"/>
    </row>
    <row r="1497">
      <c r="A1497" s="6"/>
      <c r="B1497" s="6"/>
      <c r="C1497" s="7"/>
      <c r="D1497" s="7"/>
      <c r="I1497" s="6"/>
      <c r="J1497" s="5"/>
      <c r="K1497" s="7"/>
      <c r="M1497" s="9"/>
    </row>
    <row r="1498">
      <c r="A1498" s="6"/>
      <c r="B1498" s="6"/>
      <c r="C1498" s="7"/>
      <c r="D1498" s="7"/>
      <c r="I1498" s="6"/>
      <c r="J1498" s="5"/>
      <c r="K1498" s="7"/>
      <c r="M1498" s="9"/>
    </row>
    <row r="1499">
      <c r="A1499" s="6"/>
      <c r="B1499" s="6"/>
      <c r="C1499" s="7"/>
      <c r="D1499" s="7"/>
      <c r="I1499" s="6"/>
      <c r="J1499" s="5"/>
      <c r="K1499" s="7"/>
      <c r="M1499" s="9"/>
    </row>
    <row r="1500">
      <c r="A1500" s="6"/>
      <c r="B1500" s="6"/>
      <c r="C1500" s="7"/>
      <c r="D1500" s="7"/>
      <c r="I1500" s="6"/>
      <c r="J1500" s="5"/>
      <c r="K1500" s="7"/>
      <c r="M1500" s="9"/>
    </row>
    <row r="1501">
      <c r="A1501" s="6"/>
      <c r="B1501" s="6"/>
      <c r="C1501" s="7"/>
      <c r="D1501" s="7"/>
      <c r="I1501" s="6"/>
      <c r="J1501" s="5"/>
      <c r="K1501" s="7"/>
      <c r="M1501" s="9"/>
    </row>
    <row r="1502">
      <c r="A1502" s="6"/>
      <c r="B1502" s="6"/>
      <c r="C1502" s="7"/>
      <c r="D1502" s="7"/>
      <c r="I1502" s="6"/>
      <c r="J1502" s="5"/>
      <c r="K1502" s="7"/>
      <c r="M1502" s="9"/>
    </row>
    <row r="1503">
      <c r="A1503" s="6"/>
      <c r="B1503" s="6"/>
      <c r="C1503" s="7"/>
      <c r="D1503" s="7"/>
      <c r="I1503" s="6"/>
      <c r="J1503" s="5"/>
      <c r="K1503" s="7"/>
      <c r="M1503" s="9"/>
    </row>
    <row r="1504">
      <c r="A1504" s="6"/>
      <c r="B1504" s="6"/>
      <c r="C1504" s="7"/>
      <c r="D1504" s="7"/>
      <c r="I1504" s="6"/>
      <c r="J1504" s="5"/>
      <c r="K1504" s="7"/>
      <c r="M1504" s="9"/>
    </row>
    <row r="1505">
      <c r="A1505" s="6"/>
      <c r="B1505" s="6"/>
      <c r="C1505" s="7"/>
      <c r="D1505" s="7"/>
      <c r="I1505" s="6"/>
      <c r="J1505" s="5"/>
      <c r="K1505" s="7"/>
      <c r="M1505" s="9"/>
    </row>
    <row r="1506">
      <c r="A1506" s="6"/>
      <c r="B1506" s="6"/>
      <c r="C1506" s="7"/>
      <c r="D1506" s="7"/>
      <c r="I1506" s="6"/>
      <c r="J1506" s="5"/>
      <c r="K1506" s="7"/>
      <c r="M1506" s="9"/>
    </row>
    <row r="1507">
      <c r="A1507" s="6"/>
      <c r="B1507" s="6"/>
      <c r="C1507" s="7"/>
      <c r="D1507" s="7"/>
      <c r="I1507" s="6"/>
      <c r="J1507" s="5"/>
      <c r="K1507" s="7"/>
      <c r="M1507" s="9"/>
    </row>
    <row r="1508">
      <c r="A1508" s="6"/>
      <c r="B1508" s="6"/>
      <c r="C1508" s="7"/>
      <c r="D1508" s="7"/>
      <c r="I1508" s="6"/>
      <c r="J1508" s="5"/>
      <c r="K1508" s="7"/>
      <c r="M1508" s="9"/>
    </row>
    <row r="1509">
      <c r="A1509" s="6"/>
      <c r="B1509" s="6"/>
      <c r="C1509" s="7"/>
      <c r="D1509" s="7"/>
      <c r="I1509" s="6"/>
      <c r="J1509" s="5"/>
      <c r="K1509" s="7"/>
      <c r="M1509" s="9"/>
    </row>
    <row r="1510">
      <c r="A1510" s="6"/>
      <c r="B1510" s="6"/>
      <c r="C1510" s="7"/>
      <c r="D1510" s="7"/>
      <c r="I1510" s="6"/>
      <c r="J1510" s="5"/>
      <c r="K1510" s="7"/>
      <c r="M1510" s="9"/>
    </row>
    <row r="1511">
      <c r="A1511" s="6"/>
      <c r="B1511" s="6"/>
      <c r="C1511" s="7"/>
      <c r="D1511" s="7"/>
      <c r="I1511" s="6"/>
      <c r="J1511" s="5"/>
      <c r="K1511" s="7"/>
      <c r="M1511" s="9"/>
    </row>
    <row r="1512">
      <c r="A1512" s="6"/>
      <c r="B1512" s="6"/>
      <c r="C1512" s="7"/>
      <c r="D1512" s="7"/>
      <c r="I1512" s="6"/>
      <c r="J1512" s="5"/>
      <c r="K1512" s="7"/>
      <c r="M1512" s="9"/>
    </row>
    <row r="1513">
      <c r="A1513" s="6"/>
      <c r="B1513" s="6"/>
      <c r="C1513" s="7"/>
      <c r="D1513" s="7"/>
      <c r="I1513" s="6"/>
      <c r="J1513" s="5"/>
      <c r="K1513" s="7"/>
      <c r="M1513" s="9"/>
    </row>
    <row r="1514">
      <c r="A1514" s="6"/>
      <c r="B1514" s="6"/>
      <c r="C1514" s="7"/>
      <c r="D1514" s="7"/>
      <c r="I1514" s="6"/>
      <c r="J1514" s="5"/>
      <c r="K1514" s="7"/>
      <c r="M1514" s="9"/>
    </row>
    <row r="1515">
      <c r="A1515" s="6"/>
      <c r="B1515" s="6"/>
      <c r="C1515" s="7"/>
      <c r="D1515" s="7"/>
      <c r="I1515" s="6"/>
      <c r="J1515" s="5"/>
      <c r="K1515" s="7"/>
      <c r="M1515" s="9"/>
    </row>
    <row r="1516">
      <c r="A1516" s="6"/>
      <c r="B1516" s="6"/>
      <c r="C1516" s="7"/>
      <c r="D1516" s="7"/>
      <c r="I1516" s="6"/>
      <c r="J1516" s="5"/>
      <c r="K1516" s="7"/>
      <c r="M1516" s="9"/>
    </row>
    <row r="1517">
      <c r="A1517" s="6"/>
      <c r="B1517" s="6"/>
      <c r="C1517" s="7"/>
      <c r="D1517" s="7"/>
      <c r="I1517" s="6"/>
      <c r="J1517" s="5"/>
      <c r="K1517" s="7"/>
      <c r="M1517" s="9"/>
    </row>
    <row r="1518">
      <c r="A1518" s="6"/>
      <c r="B1518" s="6"/>
      <c r="C1518" s="7"/>
      <c r="D1518" s="7"/>
      <c r="I1518" s="6"/>
      <c r="J1518" s="5"/>
      <c r="K1518" s="7"/>
      <c r="M1518" s="9"/>
    </row>
    <row r="1519">
      <c r="A1519" s="6"/>
      <c r="B1519" s="6"/>
      <c r="C1519" s="7"/>
      <c r="D1519" s="7"/>
      <c r="I1519" s="6"/>
      <c r="J1519" s="5"/>
      <c r="K1519" s="7"/>
      <c r="M1519" s="9"/>
    </row>
    <row r="1520">
      <c r="A1520" s="6"/>
      <c r="B1520" s="6"/>
      <c r="C1520" s="7"/>
      <c r="D1520" s="7"/>
      <c r="I1520" s="6"/>
      <c r="J1520" s="5"/>
      <c r="K1520" s="7"/>
      <c r="M1520" s="9"/>
    </row>
    <row r="1521">
      <c r="A1521" s="6"/>
      <c r="B1521" s="6"/>
      <c r="C1521" s="7"/>
      <c r="D1521" s="7"/>
      <c r="I1521" s="6"/>
      <c r="J1521" s="5"/>
      <c r="K1521" s="7"/>
      <c r="M1521" s="9"/>
    </row>
    <row r="1522">
      <c r="A1522" s="6"/>
      <c r="B1522" s="6"/>
      <c r="C1522" s="7"/>
      <c r="D1522" s="7"/>
      <c r="I1522" s="6"/>
      <c r="J1522" s="5"/>
      <c r="K1522" s="7"/>
      <c r="M1522" s="9"/>
    </row>
    <row r="1523">
      <c r="A1523" s="6"/>
      <c r="B1523" s="6"/>
      <c r="C1523" s="7"/>
      <c r="D1523" s="7"/>
      <c r="I1523" s="6"/>
      <c r="J1523" s="5"/>
      <c r="K1523" s="7"/>
      <c r="M1523" s="9"/>
    </row>
    <row r="1524">
      <c r="A1524" s="6"/>
      <c r="B1524" s="6"/>
      <c r="C1524" s="7"/>
      <c r="D1524" s="7"/>
      <c r="I1524" s="6"/>
      <c r="J1524" s="5"/>
      <c r="K1524" s="7"/>
      <c r="M1524" s="9"/>
    </row>
    <row r="1525">
      <c r="A1525" s="6"/>
      <c r="B1525" s="6"/>
      <c r="C1525" s="7"/>
      <c r="D1525" s="7"/>
      <c r="I1525" s="6"/>
      <c r="J1525" s="5"/>
      <c r="K1525" s="7"/>
      <c r="M1525" s="9"/>
    </row>
    <row r="1526">
      <c r="A1526" s="6"/>
      <c r="B1526" s="6"/>
      <c r="C1526" s="7"/>
      <c r="D1526" s="7"/>
      <c r="I1526" s="6"/>
      <c r="J1526" s="5"/>
      <c r="K1526" s="7"/>
      <c r="M1526" s="9"/>
    </row>
    <row r="1527">
      <c r="A1527" s="6"/>
      <c r="B1527" s="6"/>
      <c r="C1527" s="7"/>
      <c r="D1527" s="7"/>
      <c r="I1527" s="6"/>
      <c r="J1527" s="5"/>
      <c r="K1527" s="7"/>
      <c r="M1527" s="9"/>
    </row>
    <row r="1528">
      <c r="A1528" s="6"/>
      <c r="B1528" s="6"/>
      <c r="C1528" s="7"/>
      <c r="D1528" s="7"/>
      <c r="I1528" s="6"/>
      <c r="J1528" s="5"/>
      <c r="K1528" s="7"/>
      <c r="M1528" s="9"/>
    </row>
    <row r="1529">
      <c r="A1529" s="6"/>
      <c r="B1529" s="6"/>
      <c r="C1529" s="7"/>
      <c r="D1529" s="7"/>
      <c r="I1529" s="6"/>
      <c r="J1529" s="5"/>
      <c r="K1529" s="7"/>
      <c r="M1529" s="9"/>
    </row>
    <row r="1530">
      <c r="A1530" s="6"/>
      <c r="B1530" s="6"/>
      <c r="C1530" s="7"/>
      <c r="D1530" s="7"/>
      <c r="I1530" s="6"/>
      <c r="J1530" s="5"/>
      <c r="K1530" s="7"/>
      <c r="M1530" s="9"/>
    </row>
    <row r="1531">
      <c r="A1531" s="6"/>
      <c r="B1531" s="6"/>
      <c r="C1531" s="7"/>
      <c r="D1531" s="7"/>
      <c r="I1531" s="6"/>
      <c r="J1531" s="5"/>
      <c r="K1531" s="7"/>
      <c r="M1531" s="9"/>
    </row>
    <row r="1532">
      <c r="A1532" s="6"/>
      <c r="B1532" s="6"/>
      <c r="C1532" s="7"/>
      <c r="D1532" s="7"/>
      <c r="I1532" s="6"/>
      <c r="J1532" s="5"/>
      <c r="K1532" s="7"/>
      <c r="M1532" s="9"/>
    </row>
    <row r="1533">
      <c r="A1533" s="6"/>
      <c r="B1533" s="6"/>
      <c r="C1533" s="7"/>
      <c r="D1533" s="7"/>
      <c r="I1533" s="6"/>
      <c r="J1533" s="5"/>
      <c r="K1533" s="7"/>
      <c r="M1533" s="9"/>
    </row>
    <row r="1534">
      <c r="A1534" s="6"/>
      <c r="B1534" s="6"/>
      <c r="C1534" s="7"/>
      <c r="D1534" s="7"/>
      <c r="I1534" s="6"/>
      <c r="J1534" s="5"/>
      <c r="K1534" s="7"/>
      <c r="M1534" s="9"/>
    </row>
    <row r="1535">
      <c r="A1535" s="6"/>
      <c r="B1535" s="6"/>
      <c r="C1535" s="7"/>
      <c r="D1535" s="7"/>
      <c r="I1535" s="6"/>
      <c r="J1535" s="5"/>
      <c r="K1535" s="7"/>
      <c r="M1535" s="9"/>
    </row>
    <row r="1536">
      <c r="A1536" s="6"/>
      <c r="B1536" s="6"/>
      <c r="C1536" s="7"/>
      <c r="D1536" s="7"/>
      <c r="I1536" s="6"/>
      <c r="J1536" s="5"/>
      <c r="K1536" s="7"/>
      <c r="M1536" s="9"/>
    </row>
    <row r="1537">
      <c r="A1537" s="6"/>
      <c r="B1537" s="6"/>
      <c r="C1537" s="7"/>
      <c r="D1537" s="7"/>
      <c r="I1537" s="6"/>
      <c r="J1537" s="5"/>
      <c r="K1537" s="7"/>
      <c r="M1537" s="9"/>
    </row>
    <row r="1538">
      <c r="A1538" s="6"/>
      <c r="B1538" s="6"/>
      <c r="C1538" s="7"/>
      <c r="D1538" s="7"/>
      <c r="I1538" s="6"/>
      <c r="J1538" s="5"/>
      <c r="K1538" s="7"/>
      <c r="M1538" s="9"/>
    </row>
    <row r="1539">
      <c r="A1539" s="6"/>
      <c r="B1539" s="6"/>
      <c r="C1539" s="7"/>
      <c r="D1539" s="7"/>
      <c r="I1539" s="6"/>
      <c r="J1539" s="5"/>
      <c r="K1539" s="7"/>
      <c r="M1539" s="9"/>
    </row>
    <row r="1540">
      <c r="A1540" s="6"/>
      <c r="B1540" s="6"/>
      <c r="C1540" s="7"/>
      <c r="D1540" s="7"/>
      <c r="I1540" s="6"/>
      <c r="J1540" s="5"/>
      <c r="K1540" s="7"/>
      <c r="M1540" s="9"/>
    </row>
    <row r="1541">
      <c r="A1541" s="6"/>
      <c r="B1541" s="6"/>
      <c r="C1541" s="7"/>
      <c r="D1541" s="7"/>
      <c r="I1541" s="6"/>
      <c r="J1541" s="5"/>
      <c r="K1541" s="7"/>
      <c r="M1541" s="9"/>
    </row>
    <row r="1542">
      <c r="A1542" s="6"/>
      <c r="B1542" s="6"/>
      <c r="C1542" s="7"/>
      <c r="D1542" s="7"/>
      <c r="I1542" s="6"/>
      <c r="J1542" s="5"/>
      <c r="K1542" s="7"/>
      <c r="M1542" s="9"/>
    </row>
    <row r="1543">
      <c r="A1543" s="6"/>
      <c r="B1543" s="6"/>
      <c r="C1543" s="7"/>
      <c r="D1543" s="7"/>
      <c r="I1543" s="6"/>
      <c r="J1543" s="5"/>
      <c r="K1543" s="7"/>
      <c r="M1543" s="9"/>
    </row>
    <row r="1544">
      <c r="A1544" s="6"/>
      <c r="B1544" s="6"/>
      <c r="C1544" s="7"/>
      <c r="D1544" s="7"/>
      <c r="I1544" s="6"/>
      <c r="J1544" s="5"/>
      <c r="K1544" s="7"/>
      <c r="M1544" s="9"/>
    </row>
    <row r="1545">
      <c r="A1545" s="6"/>
      <c r="B1545" s="6"/>
      <c r="C1545" s="7"/>
      <c r="D1545" s="7"/>
      <c r="I1545" s="6"/>
      <c r="J1545" s="5"/>
      <c r="K1545" s="7"/>
      <c r="M1545" s="9"/>
    </row>
    <row r="1546">
      <c r="A1546" s="6"/>
      <c r="B1546" s="6"/>
      <c r="C1546" s="7"/>
      <c r="D1546" s="7"/>
      <c r="I1546" s="6"/>
      <c r="J1546" s="5"/>
      <c r="K1546" s="7"/>
      <c r="M1546" s="9"/>
    </row>
    <row r="1547">
      <c r="A1547" s="6"/>
      <c r="B1547" s="6"/>
      <c r="C1547" s="7"/>
      <c r="D1547" s="7"/>
      <c r="I1547" s="6"/>
      <c r="J1547" s="5"/>
      <c r="K1547" s="7"/>
      <c r="M1547" s="9"/>
    </row>
    <row r="1548">
      <c r="A1548" s="6"/>
      <c r="B1548" s="6"/>
      <c r="C1548" s="7"/>
      <c r="D1548" s="7"/>
      <c r="I1548" s="6"/>
      <c r="J1548" s="5"/>
      <c r="K1548" s="7"/>
      <c r="M1548" s="9"/>
    </row>
    <row r="1549">
      <c r="A1549" s="6"/>
      <c r="B1549" s="6"/>
      <c r="C1549" s="7"/>
      <c r="D1549" s="7"/>
      <c r="I1549" s="6"/>
      <c r="J1549" s="5"/>
      <c r="K1549" s="7"/>
      <c r="M1549" s="9"/>
    </row>
    <row r="1550">
      <c r="A1550" s="6"/>
      <c r="B1550" s="6"/>
      <c r="C1550" s="7"/>
      <c r="D1550" s="7"/>
      <c r="I1550" s="6"/>
      <c r="J1550" s="5"/>
      <c r="K1550" s="7"/>
      <c r="M1550" s="9"/>
    </row>
    <row r="1551">
      <c r="A1551" s="6"/>
      <c r="B1551" s="6"/>
      <c r="C1551" s="7"/>
      <c r="D1551" s="7"/>
      <c r="I1551" s="6"/>
      <c r="J1551" s="5"/>
      <c r="K1551" s="7"/>
      <c r="M1551" s="9"/>
    </row>
    <row r="1552">
      <c r="A1552" s="6"/>
      <c r="B1552" s="6"/>
      <c r="C1552" s="7"/>
      <c r="D1552" s="7"/>
      <c r="I1552" s="6"/>
      <c r="J1552" s="5"/>
      <c r="K1552" s="7"/>
      <c r="M1552" s="9"/>
    </row>
    <row r="1553">
      <c r="A1553" s="6"/>
      <c r="B1553" s="6"/>
      <c r="C1553" s="7"/>
      <c r="D1553" s="7"/>
      <c r="I1553" s="6"/>
      <c r="J1553" s="5"/>
      <c r="K1553" s="7"/>
      <c r="M1553" s="9"/>
    </row>
    <row r="1554">
      <c r="A1554" s="6"/>
      <c r="B1554" s="6"/>
      <c r="C1554" s="7"/>
      <c r="D1554" s="7"/>
      <c r="I1554" s="6"/>
      <c r="J1554" s="5"/>
      <c r="K1554" s="7"/>
      <c r="M1554" s="9"/>
    </row>
    <row r="1555">
      <c r="A1555" s="6"/>
      <c r="B1555" s="6"/>
      <c r="C1555" s="7"/>
      <c r="D1555" s="7"/>
      <c r="I1555" s="6"/>
      <c r="J1555" s="5"/>
      <c r="K1555" s="7"/>
      <c r="M1555" s="9"/>
    </row>
    <row r="1556">
      <c r="A1556" s="6"/>
      <c r="B1556" s="6"/>
      <c r="C1556" s="7"/>
      <c r="D1556" s="7"/>
      <c r="I1556" s="6"/>
      <c r="J1556" s="5"/>
      <c r="K1556" s="7"/>
      <c r="M1556" s="9"/>
    </row>
    <row r="1557">
      <c r="A1557" s="6"/>
      <c r="B1557" s="6"/>
      <c r="C1557" s="7"/>
      <c r="D1557" s="7"/>
      <c r="I1557" s="6"/>
      <c r="J1557" s="5"/>
      <c r="K1557" s="7"/>
      <c r="M1557" s="9"/>
    </row>
    <row r="1558">
      <c r="A1558" s="6"/>
      <c r="B1558" s="6"/>
      <c r="C1558" s="7"/>
      <c r="D1558" s="7"/>
      <c r="I1558" s="6"/>
      <c r="J1558" s="5"/>
      <c r="K1558" s="7"/>
      <c r="M1558" s="9"/>
    </row>
    <row r="1559">
      <c r="A1559" s="6"/>
      <c r="B1559" s="6"/>
      <c r="C1559" s="7"/>
      <c r="D1559" s="7"/>
      <c r="I1559" s="6"/>
      <c r="J1559" s="5"/>
      <c r="K1559" s="7"/>
      <c r="M1559" s="9"/>
    </row>
    <row r="1560">
      <c r="A1560" s="6"/>
      <c r="B1560" s="6"/>
      <c r="C1560" s="7"/>
      <c r="D1560" s="7"/>
      <c r="I1560" s="6"/>
      <c r="J1560" s="5"/>
      <c r="K1560" s="7"/>
      <c r="M1560" s="9"/>
    </row>
    <row r="1561">
      <c r="A1561" s="6"/>
      <c r="B1561" s="6"/>
      <c r="C1561" s="7"/>
      <c r="D1561" s="7"/>
      <c r="I1561" s="6"/>
      <c r="J1561" s="5"/>
      <c r="K1561" s="7"/>
      <c r="M1561" s="9"/>
    </row>
    <row r="1562">
      <c r="A1562" s="6"/>
      <c r="B1562" s="6"/>
      <c r="C1562" s="7"/>
      <c r="D1562" s="7"/>
      <c r="I1562" s="6"/>
      <c r="J1562" s="5"/>
      <c r="K1562" s="7"/>
      <c r="M1562" s="9"/>
    </row>
    <row r="1563">
      <c r="A1563" s="6"/>
      <c r="B1563" s="6"/>
      <c r="C1563" s="7"/>
      <c r="D1563" s="7"/>
      <c r="I1563" s="6"/>
      <c r="J1563" s="5"/>
      <c r="K1563" s="7"/>
      <c r="M1563" s="9"/>
    </row>
    <row r="1564">
      <c r="A1564" s="6"/>
      <c r="B1564" s="6"/>
      <c r="C1564" s="7"/>
      <c r="D1564" s="7"/>
      <c r="I1564" s="6"/>
      <c r="J1564" s="5"/>
      <c r="K1564" s="7"/>
      <c r="M1564" s="9"/>
    </row>
    <row r="1565">
      <c r="A1565" s="6"/>
      <c r="B1565" s="6"/>
      <c r="C1565" s="7"/>
      <c r="D1565" s="7"/>
      <c r="I1565" s="6"/>
      <c r="J1565" s="5"/>
      <c r="K1565" s="7"/>
      <c r="M1565" s="9"/>
    </row>
    <row r="1566">
      <c r="A1566" s="6"/>
      <c r="B1566" s="6"/>
      <c r="C1566" s="7"/>
      <c r="D1566" s="7"/>
      <c r="I1566" s="6"/>
      <c r="J1566" s="5"/>
      <c r="K1566" s="7"/>
      <c r="M1566" s="9"/>
    </row>
    <row r="1567">
      <c r="A1567" s="6"/>
      <c r="B1567" s="6"/>
      <c r="C1567" s="7"/>
      <c r="D1567" s="7"/>
      <c r="I1567" s="6"/>
      <c r="J1567" s="5"/>
      <c r="K1567" s="7"/>
      <c r="M1567" s="9"/>
    </row>
    <row r="1568">
      <c r="A1568" s="6"/>
      <c r="B1568" s="6"/>
      <c r="C1568" s="7"/>
      <c r="D1568" s="7"/>
      <c r="I1568" s="6"/>
      <c r="J1568" s="5"/>
      <c r="K1568" s="7"/>
      <c r="M1568" s="9"/>
    </row>
    <row r="1569">
      <c r="A1569" s="6"/>
      <c r="B1569" s="6"/>
      <c r="C1569" s="7"/>
      <c r="D1569" s="7"/>
      <c r="I1569" s="6"/>
      <c r="J1569" s="5"/>
      <c r="K1569" s="7"/>
      <c r="M1569" s="9"/>
    </row>
    <row r="1570">
      <c r="A1570" s="6"/>
      <c r="B1570" s="6"/>
      <c r="C1570" s="7"/>
      <c r="D1570" s="7"/>
      <c r="I1570" s="6"/>
      <c r="J1570" s="5"/>
      <c r="K1570" s="7"/>
      <c r="M1570" s="9"/>
    </row>
    <row r="1571">
      <c r="A1571" s="6"/>
      <c r="B1571" s="6"/>
      <c r="C1571" s="7"/>
      <c r="D1571" s="7"/>
      <c r="I1571" s="6"/>
      <c r="J1571" s="5"/>
      <c r="K1571" s="7"/>
      <c r="M1571" s="9"/>
    </row>
    <row r="1572">
      <c r="A1572" s="6"/>
      <c r="B1572" s="6"/>
      <c r="C1572" s="7"/>
      <c r="D1572" s="7"/>
      <c r="I1572" s="6"/>
      <c r="J1572" s="5"/>
      <c r="K1572" s="7"/>
      <c r="M1572" s="9"/>
    </row>
    <row r="1573">
      <c r="A1573" s="6"/>
      <c r="B1573" s="6"/>
      <c r="C1573" s="7"/>
      <c r="D1573" s="7"/>
      <c r="I1573" s="6"/>
      <c r="J1573" s="5"/>
      <c r="K1573" s="7"/>
      <c r="M1573" s="9"/>
    </row>
    <row r="1574">
      <c r="A1574" s="6"/>
      <c r="B1574" s="6"/>
      <c r="C1574" s="7"/>
      <c r="D1574" s="7"/>
      <c r="I1574" s="6"/>
      <c r="J1574" s="5"/>
      <c r="K1574" s="7"/>
      <c r="M1574" s="9"/>
    </row>
    <row r="1575">
      <c r="A1575" s="6"/>
      <c r="B1575" s="6"/>
      <c r="C1575" s="7"/>
      <c r="D1575" s="7"/>
      <c r="I1575" s="6"/>
      <c r="J1575" s="5"/>
      <c r="K1575" s="7"/>
      <c r="M1575" s="9"/>
    </row>
    <row r="1576">
      <c r="A1576" s="6"/>
      <c r="B1576" s="6"/>
      <c r="C1576" s="7"/>
      <c r="D1576" s="7"/>
      <c r="I1576" s="6"/>
      <c r="J1576" s="5"/>
      <c r="K1576" s="7"/>
      <c r="M1576" s="9"/>
    </row>
    <row r="1577">
      <c r="A1577" s="6"/>
      <c r="B1577" s="6"/>
      <c r="C1577" s="7"/>
      <c r="D1577" s="7"/>
      <c r="I1577" s="6"/>
      <c r="J1577" s="5"/>
      <c r="K1577" s="7"/>
      <c r="M1577" s="9"/>
    </row>
    <row r="1578">
      <c r="A1578" s="6"/>
      <c r="B1578" s="6"/>
      <c r="C1578" s="7"/>
      <c r="D1578" s="7"/>
      <c r="I1578" s="6"/>
      <c r="J1578" s="5"/>
      <c r="K1578" s="7"/>
      <c r="M1578" s="9"/>
    </row>
    <row r="1579">
      <c r="A1579" s="6"/>
      <c r="B1579" s="6"/>
      <c r="C1579" s="7"/>
      <c r="D1579" s="7"/>
      <c r="I1579" s="6"/>
      <c r="J1579" s="5"/>
      <c r="K1579" s="7"/>
      <c r="M1579" s="9"/>
    </row>
    <row r="1580">
      <c r="A1580" s="6"/>
      <c r="B1580" s="6"/>
      <c r="C1580" s="7"/>
      <c r="D1580" s="7"/>
      <c r="I1580" s="6"/>
      <c r="J1580" s="5"/>
      <c r="K1580" s="7"/>
      <c r="M1580" s="9"/>
    </row>
    <row r="1581">
      <c r="A1581" s="6"/>
      <c r="B1581" s="6"/>
      <c r="C1581" s="7"/>
      <c r="D1581" s="7"/>
      <c r="I1581" s="6"/>
      <c r="J1581" s="5"/>
      <c r="K1581" s="7"/>
      <c r="M1581" s="9"/>
    </row>
    <row r="1582">
      <c r="A1582" s="6"/>
      <c r="B1582" s="6"/>
      <c r="C1582" s="7"/>
      <c r="D1582" s="7"/>
      <c r="I1582" s="6"/>
      <c r="J1582" s="5"/>
      <c r="K1582" s="7"/>
      <c r="M1582" s="9"/>
    </row>
    <row r="1583">
      <c r="A1583" s="6"/>
      <c r="B1583" s="6"/>
      <c r="C1583" s="7"/>
      <c r="D1583" s="7"/>
      <c r="I1583" s="6"/>
      <c r="J1583" s="5"/>
      <c r="K1583" s="7"/>
      <c r="M1583" s="9"/>
    </row>
    <row r="1584">
      <c r="A1584" s="6"/>
      <c r="B1584" s="6"/>
      <c r="C1584" s="7"/>
      <c r="D1584" s="7"/>
      <c r="I1584" s="6"/>
      <c r="J1584" s="5"/>
      <c r="K1584" s="7"/>
      <c r="M1584" s="9"/>
    </row>
    <row r="1585">
      <c r="A1585" s="6"/>
      <c r="B1585" s="6"/>
      <c r="C1585" s="7"/>
      <c r="D1585" s="7"/>
      <c r="I1585" s="6"/>
      <c r="J1585" s="5"/>
      <c r="K1585" s="7"/>
      <c r="M1585" s="9"/>
    </row>
    <row r="1586">
      <c r="A1586" s="6"/>
      <c r="B1586" s="6"/>
      <c r="C1586" s="7"/>
      <c r="D1586" s="7"/>
      <c r="I1586" s="6"/>
      <c r="J1586" s="5"/>
      <c r="K1586" s="7"/>
      <c r="M1586" s="9"/>
    </row>
    <row r="1587">
      <c r="A1587" s="6"/>
      <c r="B1587" s="6"/>
      <c r="C1587" s="7"/>
      <c r="D1587" s="7"/>
      <c r="I1587" s="6"/>
      <c r="J1587" s="5"/>
      <c r="K1587" s="7"/>
      <c r="M1587" s="9"/>
    </row>
    <row r="1588">
      <c r="A1588" s="6"/>
      <c r="B1588" s="6"/>
      <c r="C1588" s="7"/>
      <c r="D1588" s="7"/>
      <c r="I1588" s="6"/>
      <c r="J1588" s="5"/>
      <c r="K1588" s="7"/>
      <c r="M1588" s="9"/>
    </row>
    <row r="1589">
      <c r="A1589" s="6"/>
      <c r="B1589" s="6"/>
      <c r="C1589" s="7"/>
      <c r="D1589" s="7"/>
      <c r="I1589" s="6"/>
      <c r="J1589" s="5"/>
      <c r="K1589" s="7"/>
      <c r="M1589" s="9"/>
    </row>
    <row r="1590">
      <c r="A1590" s="6"/>
      <c r="B1590" s="6"/>
      <c r="C1590" s="7"/>
      <c r="D1590" s="7"/>
      <c r="I1590" s="6"/>
      <c r="J1590" s="5"/>
      <c r="K1590" s="7"/>
      <c r="M1590" s="9"/>
    </row>
    <row r="1591">
      <c r="A1591" s="6"/>
      <c r="B1591" s="6"/>
      <c r="C1591" s="7"/>
      <c r="D1591" s="7"/>
      <c r="I1591" s="6"/>
      <c r="J1591" s="5"/>
      <c r="K1591" s="7"/>
      <c r="M1591" s="9"/>
    </row>
    <row r="1592">
      <c r="A1592" s="6"/>
      <c r="B1592" s="6"/>
      <c r="C1592" s="7"/>
      <c r="D1592" s="7"/>
      <c r="I1592" s="6"/>
      <c r="J1592" s="5"/>
      <c r="K1592" s="7"/>
      <c r="M1592" s="9"/>
    </row>
    <row r="1593">
      <c r="A1593" s="6"/>
      <c r="B1593" s="6"/>
      <c r="C1593" s="7"/>
      <c r="D1593" s="7"/>
      <c r="I1593" s="6"/>
      <c r="J1593" s="5"/>
      <c r="K1593" s="7"/>
      <c r="M1593" s="9"/>
    </row>
    <row r="1594">
      <c r="A1594" s="6"/>
      <c r="B1594" s="6"/>
      <c r="C1594" s="7"/>
      <c r="D1594" s="7"/>
      <c r="I1594" s="6"/>
      <c r="J1594" s="5"/>
      <c r="K1594" s="7"/>
      <c r="M1594" s="9"/>
    </row>
    <row r="1595">
      <c r="A1595" s="6"/>
      <c r="B1595" s="6"/>
      <c r="C1595" s="7"/>
      <c r="D1595" s="7"/>
      <c r="I1595" s="6"/>
      <c r="J1595" s="5"/>
      <c r="K1595" s="7"/>
      <c r="M1595" s="9"/>
    </row>
    <row r="1596">
      <c r="A1596" s="6"/>
      <c r="B1596" s="6"/>
      <c r="C1596" s="7"/>
      <c r="D1596" s="7"/>
      <c r="I1596" s="6"/>
      <c r="J1596" s="5"/>
      <c r="K1596" s="7"/>
      <c r="M1596" s="9"/>
    </row>
    <row r="1597">
      <c r="A1597" s="6"/>
      <c r="B1597" s="6"/>
      <c r="C1597" s="7"/>
      <c r="D1597" s="7"/>
      <c r="I1597" s="6"/>
      <c r="J1597" s="5"/>
      <c r="K1597" s="7"/>
      <c r="M1597" s="9"/>
    </row>
    <row r="1598">
      <c r="A1598" s="6"/>
      <c r="B1598" s="6"/>
      <c r="C1598" s="7"/>
      <c r="D1598" s="7"/>
      <c r="I1598" s="6"/>
      <c r="J1598" s="5"/>
      <c r="K1598" s="7"/>
      <c r="M1598" s="9"/>
    </row>
    <row r="1599">
      <c r="A1599" s="6"/>
      <c r="B1599" s="6"/>
      <c r="C1599" s="7"/>
      <c r="D1599" s="7"/>
      <c r="I1599" s="6"/>
      <c r="J1599" s="5"/>
      <c r="K1599" s="7"/>
      <c r="M1599" s="9"/>
    </row>
    <row r="1600">
      <c r="A1600" s="6"/>
      <c r="B1600" s="6"/>
      <c r="C1600" s="7"/>
      <c r="D1600" s="7"/>
      <c r="I1600" s="6"/>
      <c r="J1600" s="5"/>
      <c r="K1600" s="7"/>
      <c r="M1600" s="9"/>
    </row>
    <row r="1601">
      <c r="A1601" s="6"/>
      <c r="B1601" s="6"/>
      <c r="C1601" s="7"/>
      <c r="D1601" s="7"/>
      <c r="I1601" s="6"/>
      <c r="J1601" s="5"/>
      <c r="K1601" s="7"/>
      <c r="M1601" s="9"/>
    </row>
    <row r="1602">
      <c r="A1602" s="6"/>
      <c r="B1602" s="6"/>
      <c r="C1602" s="7"/>
      <c r="D1602" s="7"/>
      <c r="I1602" s="6"/>
      <c r="J1602" s="5"/>
      <c r="K1602" s="7"/>
      <c r="M1602" s="9"/>
    </row>
    <row r="1603">
      <c r="A1603" s="6"/>
      <c r="B1603" s="6"/>
      <c r="C1603" s="7"/>
      <c r="D1603" s="7"/>
      <c r="I1603" s="6"/>
      <c r="J1603" s="5"/>
      <c r="K1603" s="7"/>
      <c r="M1603" s="9"/>
    </row>
    <row r="1604">
      <c r="A1604" s="6"/>
      <c r="B1604" s="6"/>
      <c r="C1604" s="7"/>
      <c r="D1604" s="7"/>
      <c r="I1604" s="6"/>
      <c r="J1604" s="5"/>
      <c r="K1604" s="7"/>
      <c r="M1604" s="9"/>
    </row>
    <row r="1605">
      <c r="A1605" s="6"/>
      <c r="B1605" s="6"/>
      <c r="C1605" s="7"/>
      <c r="D1605" s="7"/>
      <c r="I1605" s="6"/>
      <c r="J1605" s="5"/>
      <c r="K1605" s="7"/>
      <c r="M1605" s="9"/>
    </row>
    <row r="1606">
      <c r="A1606" s="6"/>
      <c r="B1606" s="6"/>
      <c r="C1606" s="7"/>
      <c r="D1606" s="7"/>
      <c r="I1606" s="6"/>
      <c r="J1606" s="5"/>
      <c r="K1606" s="7"/>
      <c r="M1606" s="9"/>
    </row>
    <row r="1607">
      <c r="A1607" s="6"/>
      <c r="B1607" s="6"/>
      <c r="C1607" s="7"/>
      <c r="D1607" s="7"/>
      <c r="I1607" s="6"/>
      <c r="J1607" s="5"/>
      <c r="K1607" s="7"/>
      <c r="M1607" s="9"/>
    </row>
    <row r="1608">
      <c r="A1608" s="6"/>
      <c r="B1608" s="6"/>
      <c r="C1608" s="7"/>
      <c r="D1608" s="7"/>
      <c r="I1608" s="6"/>
      <c r="J1608" s="5"/>
      <c r="K1608" s="7"/>
      <c r="M1608" s="9"/>
    </row>
    <row r="1609">
      <c r="A1609" s="6"/>
      <c r="B1609" s="6"/>
      <c r="C1609" s="7"/>
      <c r="D1609" s="7"/>
      <c r="I1609" s="6"/>
      <c r="J1609" s="5"/>
      <c r="K1609" s="7"/>
      <c r="M1609" s="9"/>
    </row>
    <row r="1610">
      <c r="A1610" s="6"/>
      <c r="B1610" s="6"/>
      <c r="C1610" s="7"/>
      <c r="D1610" s="7"/>
      <c r="I1610" s="6"/>
      <c r="J1610" s="5"/>
      <c r="K1610" s="7"/>
      <c r="M1610" s="9"/>
    </row>
    <row r="1611">
      <c r="A1611" s="6"/>
      <c r="B1611" s="6"/>
      <c r="C1611" s="7"/>
      <c r="D1611" s="7"/>
      <c r="I1611" s="6"/>
      <c r="J1611" s="5"/>
      <c r="K1611" s="7"/>
      <c r="M1611" s="9"/>
    </row>
    <row r="1612">
      <c r="A1612" s="6"/>
      <c r="B1612" s="6"/>
      <c r="C1612" s="7"/>
      <c r="D1612" s="7"/>
      <c r="I1612" s="6"/>
      <c r="J1612" s="5"/>
      <c r="K1612" s="7"/>
      <c r="M1612" s="9"/>
    </row>
    <row r="1613">
      <c r="A1613" s="6"/>
      <c r="B1613" s="6"/>
      <c r="C1613" s="7"/>
      <c r="D1613" s="7"/>
      <c r="I1613" s="6"/>
      <c r="J1613" s="5"/>
      <c r="K1613" s="7"/>
      <c r="M1613" s="9"/>
    </row>
    <row r="1614">
      <c r="A1614" s="6"/>
      <c r="B1614" s="6"/>
      <c r="C1614" s="7"/>
      <c r="D1614" s="7"/>
      <c r="I1614" s="6"/>
      <c r="J1614" s="5"/>
      <c r="K1614" s="7"/>
      <c r="M1614" s="9"/>
    </row>
    <row r="1615">
      <c r="A1615" s="6"/>
      <c r="B1615" s="6"/>
      <c r="C1615" s="7"/>
      <c r="D1615" s="7"/>
      <c r="I1615" s="6"/>
      <c r="J1615" s="5"/>
      <c r="K1615" s="7"/>
      <c r="M1615" s="9"/>
    </row>
    <row r="1616">
      <c r="A1616" s="6"/>
      <c r="B1616" s="6"/>
      <c r="C1616" s="7"/>
      <c r="D1616" s="7"/>
      <c r="I1616" s="6"/>
      <c r="J1616" s="5"/>
      <c r="K1616" s="7"/>
      <c r="M1616" s="9"/>
    </row>
    <row r="1617">
      <c r="A1617" s="6"/>
      <c r="B1617" s="6"/>
      <c r="C1617" s="7"/>
      <c r="D1617" s="7"/>
      <c r="I1617" s="6"/>
      <c r="J1617" s="5"/>
      <c r="K1617" s="7"/>
      <c r="M1617" s="9"/>
    </row>
    <row r="1618">
      <c r="A1618" s="6"/>
      <c r="B1618" s="6"/>
      <c r="C1618" s="7"/>
      <c r="D1618" s="7"/>
      <c r="I1618" s="6"/>
      <c r="J1618" s="5"/>
      <c r="K1618" s="7"/>
      <c r="M1618" s="9"/>
    </row>
    <row r="1619">
      <c r="A1619" s="6"/>
      <c r="B1619" s="6"/>
      <c r="C1619" s="7"/>
      <c r="D1619" s="7"/>
      <c r="I1619" s="6"/>
      <c r="J1619" s="5"/>
      <c r="K1619" s="7"/>
      <c r="M1619" s="9"/>
    </row>
    <row r="1620">
      <c r="A1620" s="6"/>
      <c r="B1620" s="6"/>
      <c r="C1620" s="7"/>
      <c r="D1620" s="7"/>
      <c r="I1620" s="6"/>
      <c r="J1620" s="5"/>
      <c r="K1620" s="7"/>
      <c r="M1620" s="9"/>
    </row>
    <row r="1621">
      <c r="A1621" s="6"/>
      <c r="B1621" s="6"/>
      <c r="C1621" s="7"/>
      <c r="D1621" s="7"/>
      <c r="I1621" s="6"/>
      <c r="J1621" s="5"/>
      <c r="K1621" s="7"/>
      <c r="M1621" s="9"/>
    </row>
    <row r="1622">
      <c r="A1622" s="6"/>
      <c r="B1622" s="6"/>
      <c r="C1622" s="7"/>
      <c r="D1622" s="7"/>
      <c r="I1622" s="6"/>
      <c r="J1622" s="5"/>
      <c r="K1622" s="7"/>
      <c r="M1622" s="9"/>
    </row>
    <row r="1623">
      <c r="A1623" s="6"/>
      <c r="B1623" s="6"/>
      <c r="C1623" s="7"/>
      <c r="D1623" s="7"/>
      <c r="I1623" s="6"/>
      <c r="J1623" s="5"/>
      <c r="K1623" s="7"/>
      <c r="M1623" s="9"/>
    </row>
    <row r="1624">
      <c r="A1624" s="6"/>
      <c r="B1624" s="6"/>
      <c r="C1624" s="7"/>
      <c r="D1624" s="7"/>
      <c r="I1624" s="6"/>
      <c r="J1624" s="5"/>
      <c r="K1624" s="7"/>
      <c r="M1624" s="9"/>
    </row>
    <row r="1625">
      <c r="A1625" s="6"/>
      <c r="B1625" s="6"/>
      <c r="C1625" s="7"/>
      <c r="D1625" s="7"/>
      <c r="I1625" s="6"/>
      <c r="J1625" s="5"/>
      <c r="K1625" s="7"/>
      <c r="M1625" s="9"/>
    </row>
    <row r="1626">
      <c r="A1626" s="6"/>
      <c r="B1626" s="6"/>
      <c r="C1626" s="7"/>
      <c r="D1626" s="7"/>
      <c r="I1626" s="6"/>
      <c r="J1626" s="5"/>
      <c r="K1626" s="7"/>
      <c r="M1626" s="9"/>
    </row>
    <row r="1627">
      <c r="A1627" s="6"/>
      <c r="B1627" s="6"/>
      <c r="C1627" s="7"/>
      <c r="D1627" s="7"/>
      <c r="I1627" s="6"/>
      <c r="J1627" s="5"/>
      <c r="K1627" s="7"/>
      <c r="M1627" s="9"/>
    </row>
    <row r="1628">
      <c r="A1628" s="6"/>
      <c r="B1628" s="6"/>
      <c r="C1628" s="7"/>
      <c r="D1628" s="7"/>
      <c r="I1628" s="6"/>
      <c r="J1628" s="5"/>
      <c r="K1628" s="7"/>
      <c r="M1628" s="9"/>
    </row>
    <row r="1629">
      <c r="A1629" s="6"/>
      <c r="B1629" s="6"/>
      <c r="C1629" s="7"/>
      <c r="D1629" s="7"/>
      <c r="I1629" s="6"/>
      <c r="J1629" s="5"/>
      <c r="K1629" s="7"/>
      <c r="M1629" s="9"/>
    </row>
    <row r="1630">
      <c r="A1630" s="6"/>
      <c r="B1630" s="6"/>
      <c r="C1630" s="7"/>
      <c r="D1630" s="7"/>
      <c r="I1630" s="6"/>
      <c r="J1630" s="5"/>
      <c r="K1630" s="7"/>
      <c r="M1630" s="9"/>
    </row>
    <row r="1631">
      <c r="A1631" s="6"/>
      <c r="B1631" s="6"/>
      <c r="C1631" s="7"/>
      <c r="D1631" s="7"/>
      <c r="I1631" s="6"/>
      <c r="J1631" s="5"/>
      <c r="K1631" s="7"/>
      <c r="M1631" s="9"/>
    </row>
    <row r="1632">
      <c r="A1632" s="6"/>
      <c r="B1632" s="6"/>
      <c r="C1632" s="7"/>
      <c r="D1632" s="7"/>
      <c r="I1632" s="6"/>
      <c r="J1632" s="5"/>
      <c r="K1632" s="7"/>
      <c r="M1632" s="9"/>
    </row>
    <row r="1633">
      <c r="A1633" s="6"/>
      <c r="B1633" s="6"/>
      <c r="C1633" s="7"/>
      <c r="D1633" s="7"/>
      <c r="I1633" s="6"/>
      <c r="J1633" s="5"/>
      <c r="K1633" s="7"/>
      <c r="M1633" s="9"/>
    </row>
    <row r="1634">
      <c r="A1634" s="6"/>
      <c r="B1634" s="6"/>
      <c r="C1634" s="7"/>
      <c r="D1634" s="7"/>
      <c r="I1634" s="6"/>
      <c r="J1634" s="5"/>
      <c r="K1634" s="7"/>
      <c r="M1634" s="9"/>
    </row>
    <row r="1635">
      <c r="A1635" s="6"/>
      <c r="B1635" s="6"/>
      <c r="C1635" s="7"/>
      <c r="D1635" s="7"/>
      <c r="I1635" s="6"/>
      <c r="J1635" s="5"/>
      <c r="K1635" s="7"/>
      <c r="M1635" s="9"/>
    </row>
    <row r="1636">
      <c r="A1636" s="6"/>
      <c r="B1636" s="6"/>
      <c r="C1636" s="7"/>
      <c r="D1636" s="7"/>
      <c r="I1636" s="6"/>
      <c r="J1636" s="5"/>
      <c r="K1636" s="7"/>
      <c r="M1636" s="9"/>
    </row>
    <row r="1637">
      <c r="A1637" s="6"/>
      <c r="B1637" s="6"/>
      <c r="C1637" s="7"/>
      <c r="D1637" s="7"/>
      <c r="I1637" s="6"/>
      <c r="J1637" s="5"/>
      <c r="K1637" s="7"/>
      <c r="M1637" s="9"/>
    </row>
    <row r="1638">
      <c r="A1638" s="6"/>
      <c r="B1638" s="6"/>
      <c r="C1638" s="7"/>
      <c r="D1638" s="7"/>
      <c r="I1638" s="6"/>
      <c r="J1638" s="5"/>
      <c r="K1638" s="7"/>
      <c r="M1638" s="9"/>
    </row>
    <row r="1639">
      <c r="A1639" s="6"/>
      <c r="B1639" s="6"/>
      <c r="C1639" s="7"/>
      <c r="D1639" s="7"/>
      <c r="I1639" s="6"/>
      <c r="J1639" s="5"/>
      <c r="K1639" s="7"/>
      <c r="M1639" s="9"/>
    </row>
    <row r="1640">
      <c r="A1640" s="6"/>
      <c r="B1640" s="6"/>
      <c r="C1640" s="7"/>
      <c r="D1640" s="7"/>
      <c r="I1640" s="6"/>
      <c r="J1640" s="5"/>
      <c r="K1640" s="7"/>
      <c r="M1640" s="9"/>
    </row>
    <row r="1641">
      <c r="A1641" s="6"/>
      <c r="B1641" s="6"/>
      <c r="C1641" s="7"/>
      <c r="D1641" s="7"/>
      <c r="I1641" s="6"/>
      <c r="J1641" s="5"/>
      <c r="K1641" s="7"/>
      <c r="M1641" s="9"/>
    </row>
    <row r="1642">
      <c r="A1642" s="6"/>
      <c r="B1642" s="6"/>
      <c r="C1642" s="7"/>
      <c r="D1642" s="7"/>
      <c r="I1642" s="6"/>
      <c r="J1642" s="5"/>
      <c r="K1642" s="7"/>
      <c r="M1642" s="9"/>
    </row>
    <row r="1643">
      <c r="A1643" s="6"/>
      <c r="B1643" s="6"/>
      <c r="C1643" s="7"/>
      <c r="D1643" s="7"/>
      <c r="I1643" s="6"/>
      <c r="J1643" s="5"/>
      <c r="K1643" s="7"/>
      <c r="M1643" s="9"/>
    </row>
    <row r="1644">
      <c r="A1644" s="6"/>
      <c r="B1644" s="6"/>
      <c r="C1644" s="7"/>
      <c r="D1644" s="7"/>
      <c r="I1644" s="6"/>
      <c r="J1644" s="5"/>
      <c r="K1644" s="7"/>
      <c r="M1644" s="9"/>
    </row>
    <row r="1645">
      <c r="A1645" s="6"/>
      <c r="B1645" s="6"/>
      <c r="C1645" s="7"/>
      <c r="D1645" s="7"/>
      <c r="I1645" s="6"/>
      <c r="J1645" s="5"/>
      <c r="K1645" s="7"/>
      <c r="M1645" s="9"/>
    </row>
    <row r="1646">
      <c r="A1646" s="6"/>
      <c r="B1646" s="6"/>
      <c r="C1646" s="7"/>
      <c r="D1646" s="7"/>
      <c r="I1646" s="6"/>
      <c r="J1646" s="5"/>
      <c r="K1646" s="7"/>
      <c r="M1646" s="9"/>
    </row>
    <row r="1647">
      <c r="A1647" s="6"/>
      <c r="B1647" s="6"/>
      <c r="C1647" s="7"/>
      <c r="D1647" s="7"/>
      <c r="I1647" s="6"/>
      <c r="J1647" s="5"/>
      <c r="K1647" s="7"/>
      <c r="M1647" s="9"/>
    </row>
    <row r="1648">
      <c r="A1648" s="6"/>
      <c r="B1648" s="6"/>
      <c r="C1648" s="7"/>
      <c r="D1648" s="7"/>
      <c r="I1648" s="6"/>
      <c r="J1648" s="5"/>
      <c r="K1648" s="7"/>
      <c r="M1648" s="9"/>
    </row>
    <row r="1649">
      <c r="A1649" s="6"/>
      <c r="B1649" s="6"/>
      <c r="C1649" s="7"/>
      <c r="D1649" s="7"/>
      <c r="I1649" s="6"/>
      <c r="J1649" s="5"/>
      <c r="K1649" s="7"/>
      <c r="M1649" s="9"/>
    </row>
    <row r="1650">
      <c r="A1650" s="6"/>
      <c r="B1650" s="6"/>
      <c r="C1650" s="7"/>
      <c r="D1650" s="7"/>
      <c r="I1650" s="6"/>
      <c r="J1650" s="5"/>
      <c r="K1650" s="7"/>
      <c r="M1650" s="9"/>
    </row>
    <row r="1651">
      <c r="A1651" s="6"/>
      <c r="B1651" s="6"/>
      <c r="C1651" s="7"/>
      <c r="D1651" s="7"/>
      <c r="I1651" s="6"/>
      <c r="J1651" s="5"/>
      <c r="K1651" s="7"/>
      <c r="M1651" s="9"/>
    </row>
    <row r="1652">
      <c r="A1652" s="6"/>
      <c r="B1652" s="6"/>
      <c r="C1652" s="7"/>
      <c r="D1652" s="7"/>
      <c r="I1652" s="6"/>
      <c r="J1652" s="5"/>
      <c r="K1652" s="7"/>
      <c r="M1652" s="9"/>
    </row>
    <row r="1653">
      <c r="A1653" s="6"/>
      <c r="B1653" s="6"/>
      <c r="C1653" s="7"/>
      <c r="D1653" s="7"/>
      <c r="I1653" s="6"/>
      <c r="J1653" s="5"/>
      <c r="K1653" s="7"/>
      <c r="M1653" s="9"/>
    </row>
    <row r="1654">
      <c r="A1654" s="6"/>
      <c r="B1654" s="6"/>
      <c r="C1654" s="7"/>
      <c r="D1654" s="7"/>
      <c r="I1654" s="6"/>
      <c r="J1654" s="5"/>
      <c r="K1654" s="7"/>
      <c r="M1654" s="9"/>
    </row>
    <row r="1655">
      <c r="A1655" s="6"/>
      <c r="B1655" s="6"/>
      <c r="C1655" s="7"/>
      <c r="D1655" s="7"/>
      <c r="I1655" s="6"/>
      <c r="J1655" s="5"/>
      <c r="K1655" s="7"/>
      <c r="M1655" s="9"/>
    </row>
    <row r="1656">
      <c r="A1656" s="6"/>
      <c r="B1656" s="6"/>
      <c r="C1656" s="7"/>
      <c r="D1656" s="7"/>
      <c r="I1656" s="6"/>
      <c r="J1656" s="5"/>
      <c r="K1656" s="7"/>
      <c r="M1656" s="9"/>
    </row>
    <row r="1657">
      <c r="A1657" s="6"/>
      <c r="B1657" s="6"/>
      <c r="C1657" s="7"/>
      <c r="D1657" s="7"/>
      <c r="I1657" s="6"/>
      <c r="J1657" s="5"/>
      <c r="K1657" s="7"/>
      <c r="M1657" s="9"/>
    </row>
    <row r="1658">
      <c r="A1658" s="6"/>
      <c r="B1658" s="6"/>
      <c r="C1658" s="7"/>
      <c r="D1658" s="7"/>
      <c r="I1658" s="6"/>
      <c r="J1658" s="5"/>
      <c r="K1658" s="7"/>
      <c r="M1658" s="9"/>
    </row>
    <row r="1659">
      <c r="A1659" s="6"/>
      <c r="B1659" s="6"/>
      <c r="C1659" s="7"/>
      <c r="D1659" s="7"/>
      <c r="I1659" s="6"/>
      <c r="J1659" s="5"/>
      <c r="K1659" s="7"/>
      <c r="M1659" s="9"/>
    </row>
    <row r="1660">
      <c r="A1660" s="6"/>
      <c r="B1660" s="6"/>
      <c r="C1660" s="7"/>
      <c r="D1660" s="7"/>
      <c r="I1660" s="6"/>
      <c r="J1660" s="5"/>
      <c r="K1660" s="7"/>
      <c r="M1660" s="9"/>
    </row>
    <row r="1661">
      <c r="A1661" s="6"/>
      <c r="B1661" s="6"/>
      <c r="C1661" s="7"/>
      <c r="D1661" s="7"/>
      <c r="I1661" s="6"/>
      <c r="J1661" s="5"/>
      <c r="K1661" s="7"/>
      <c r="M1661" s="9"/>
    </row>
    <row r="1662">
      <c r="A1662" s="6"/>
      <c r="B1662" s="6"/>
      <c r="C1662" s="7"/>
      <c r="D1662" s="7"/>
      <c r="I1662" s="6"/>
      <c r="J1662" s="5"/>
      <c r="K1662" s="7"/>
      <c r="M1662" s="9"/>
    </row>
    <row r="1663">
      <c r="A1663" s="6"/>
      <c r="B1663" s="6"/>
      <c r="C1663" s="7"/>
      <c r="D1663" s="7"/>
      <c r="I1663" s="6"/>
      <c r="J1663" s="5"/>
      <c r="K1663" s="7"/>
      <c r="M1663" s="9"/>
    </row>
    <row r="1664">
      <c r="A1664" s="6"/>
      <c r="B1664" s="6"/>
      <c r="C1664" s="7"/>
      <c r="D1664" s="7"/>
      <c r="I1664" s="6"/>
      <c r="J1664" s="5"/>
      <c r="K1664" s="7"/>
      <c r="M1664" s="9"/>
    </row>
    <row r="1665">
      <c r="A1665" s="6"/>
      <c r="B1665" s="6"/>
      <c r="C1665" s="7"/>
      <c r="D1665" s="7"/>
      <c r="I1665" s="6"/>
      <c r="J1665" s="5"/>
      <c r="K1665" s="7"/>
      <c r="M1665" s="9"/>
    </row>
    <row r="1666">
      <c r="A1666" s="6"/>
      <c r="B1666" s="6"/>
      <c r="C1666" s="7"/>
      <c r="D1666" s="7"/>
      <c r="I1666" s="6"/>
      <c r="J1666" s="5"/>
      <c r="K1666" s="7"/>
      <c r="M1666" s="9"/>
    </row>
    <row r="1667">
      <c r="A1667" s="6"/>
      <c r="B1667" s="6"/>
      <c r="C1667" s="7"/>
      <c r="D1667" s="7"/>
      <c r="I1667" s="6"/>
      <c r="J1667" s="5"/>
      <c r="K1667" s="7"/>
      <c r="M1667" s="9"/>
    </row>
    <row r="1668">
      <c r="A1668" s="6"/>
      <c r="B1668" s="6"/>
      <c r="C1668" s="7"/>
      <c r="D1668" s="7"/>
      <c r="I1668" s="6"/>
      <c r="J1668" s="5"/>
      <c r="K1668" s="7"/>
      <c r="M1668" s="9"/>
    </row>
    <row r="1669">
      <c r="A1669" s="6"/>
      <c r="B1669" s="6"/>
      <c r="C1669" s="7"/>
      <c r="D1669" s="7"/>
      <c r="I1669" s="6"/>
      <c r="J1669" s="5"/>
      <c r="K1669" s="7"/>
      <c r="M1669" s="9"/>
    </row>
    <row r="1670">
      <c r="A1670" s="6"/>
      <c r="B1670" s="6"/>
      <c r="C1670" s="7"/>
      <c r="D1670" s="7"/>
      <c r="I1670" s="6"/>
      <c r="J1670" s="5"/>
      <c r="K1670" s="7"/>
      <c r="M1670" s="9"/>
    </row>
    <row r="1671">
      <c r="A1671" s="6"/>
      <c r="B1671" s="6"/>
      <c r="C1671" s="7"/>
      <c r="D1671" s="7"/>
      <c r="I1671" s="6"/>
      <c r="J1671" s="5"/>
      <c r="K1671" s="7"/>
      <c r="M1671" s="9"/>
    </row>
    <row r="1672">
      <c r="A1672" s="6"/>
      <c r="B1672" s="6"/>
      <c r="C1672" s="7"/>
      <c r="D1672" s="7"/>
      <c r="I1672" s="6"/>
      <c r="J1672" s="5"/>
      <c r="K1672" s="7"/>
      <c r="M1672" s="9"/>
    </row>
    <row r="1673">
      <c r="A1673" s="6"/>
      <c r="B1673" s="6"/>
      <c r="C1673" s="7"/>
      <c r="D1673" s="7"/>
      <c r="I1673" s="6"/>
      <c r="J1673" s="5"/>
      <c r="K1673" s="7"/>
      <c r="M1673" s="9"/>
    </row>
    <row r="1674">
      <c r="A1674" s="6"/>
      <c r="B1674" s="6"/>
      <c r="C1674" s="7"/>
      <c r="D1674" s="7"/>
      <c r="I1674" s="6"/>
      <c r="J1674" s="5"/>
      <c r="K1674" s="7"/>
      <c r="M1674" s="9"/>
    </row>
    <row r="1675">
      <c r="A1675" s="6"/>
      <c r="B1675" s="6"/>
      <c r="C1675" s="7"/>
      <c r="D1675" s="7"/>
      <c r="I1675" s="6"/>
      <c r="J1675" s="5"/>
      <c r="K1675" s="7"/>
      <c r="M1675" s="9"/>
    </row>
    <row r="1676">
      <c r="A1676" s="6"/>
      <c r="B1676" s="6"/>
      <c r="C1676" s="7"/>
      <c r="D1676" s="7"/>
      <c r="I1676" s="6"/>
      <c r="J1676" s="5"/>
      <c r="K1676" s="7"/>
      <c r="M1676" s="9"/>
    </row>
    <row r="1677">
      <c r="A1677" s="6"/>
      <c r="B1677" s="6"/>
      <c r="C1677" s="7"/>
      <c r="D1677" s="7"/>
      <c r="I1677" s="6"/>
      <c r="J1677" s="5"/>
      <c r="K1677" s="7"/>
      <c r="M1677" s="9"/>
    </row>
    <row r="1678">
      <c r="A1678" s="6"/>
      <c r="B1678" s="6"/>
      <c r="C1678" s="7"/>
      <c r="D1678" s="7"/>
      <c r="I1678" s="6"/>
      <c r="J1678" s="5"/>
      <c r="K1678" s="7"/>
      <c r="M1678" s="9"/>
    </row>
    <row r="1679">
      <c r="A1679" s="6"/>
      <c r="B1679" s="6"/>
      <c r="C1679" s="7"/>
      <c r="D1679" s="7"/>
      <c r="I1679" s="6"/>
      <c r="J1679" s="5"/>
      <c r="K1679" s="7"/>
      <c r="M1679" s="9"/>
    </row>
    <row r="1680">
      <c r="A1680" s="6"/>
      <c r="B1680" s="6"/>
      <c r="C1680" s="7"/>
      <c r="D1680" s="7"/>
      <c r="I1680" s="6"/>
      <c r="J1680" s="5"/>
      <c r="K1680" s="7"/>
      <c r="M1680" s="9"/>
    </row>
    <row r="1681">
      <c r="A1681" s="6"/>
      <c r="B1681" s="6"/>
      <c r="C1681" s="7"/>
      <c r="D1681" s="7"/>
      <c r="I1681" s="6"/>
      <c r="J1681" s="5"/>
      <c r="K1681" s="7"/>
      <c r="M1681" s="9"/>
    </row>
    <row r="1682">
      <c r="A1682" s="6"/>
      <c r="B1682" s="6"/>
      <c r="C1682" s="7"/>
      <c r="D1682" s="7"/>
      <c r="I1682" s="6"/>
      <c r="J1682" s="5"/>
      <c r="K1682" s="7"/>
      <c r="M1682" s="9"/>
    </row>
    <row r="1683">
      <c r="A1683" s="6"/>
      <c r="B1683" s="6"/>
      <c r="C1683" s="7"/>
      <c r="D1683" s="7"/>
      <c r="I1683" s="6"/>
      <c r="J1683" s="5"/>
      <c r="K1683" s="7"/>
      <c r="M1683" s="9"/>
    </row>
    <row r="1684">
      <c r="A1684" s="6"/>
      <c r="B1684" s="6"/>
      <c r="C1684" s="7"/>
      <c r="D1684" s="7"/>
      <c r="I1684" s="6"/>
      <c r="J1684" s="5"/>
      <c r="K1684" s="7"/>
      <c r="M1684" s="9"/>
    </row>
    <row r="1685">
      <c r="A1685" s="6"/>
      <c r="B1685" s="6"/>
      <c r="C1685" s="7"/>
      <c r="D1685" s="7"/>
      <c r="I1685" s="6"/>
      <c r="J1685" s="5"/>
      <c r="K1685" s="7"/>
      <c r="M1685" s="9"/>
    </row>
    <row r="1686">
      <c r="A1686" s="6"/>
      <c r="B1686" s="6"/>
      <c r="C1686" s="7"/>
      <c r="D1686" s="7"/>
      <c r="I1686" s="6"/>
      <c r="J1686" s="5"/>
      <c r="K1686" s="7"/>
      <c r="M1686" s="9"/>
    </row>
    <row r="1687">
      <c r="A1687" s="6"/>
      <c r="B1687" s="6"/>
      <c r="C1687" s="7"/>
      <c r="D1687" s="7"/>
      <c r="I1687" s="6"/>
      <c r="J1687" s="5"/>
      <c r="K1687" s="7"/>
      <c r="M1687" s="9"/>
    </row>
    <row r="1688">
      <c r="A1688" s="6"/>
      <c r="B1688" s="6"/>
      <c r="C1688" s="7"/>
      <c r="D1688" s="7"/>
      <c r="I1688" s="6"/>
      <c r="J1688" s="5"/>
      <c r="K1688" s="7"/>
      <c r="M1688" s="9"/>
    </row>
    <row r="1689">
      <c r="A1689" s="6"/>
      <c r="B1689" s="6"/>
      <c r="C1689" s="7"/>
      <c r="D1689" s="7"/>
      <c r="I1689" s="6"/>
      <c r="J1689" s="5"/>
      <c r="K1689" s="7"/>
      <c r="M1689" s="9"/>
    </row>
    <row r="1690">
      <c r="A1690" s="6"/>
      <c r="B1690" s="6"/>
      <c r="C1690" s="7"/>
      <c r="D1690" s="7"/>
      <c r="I1690" s="6"/>
      <c r="J1690" s="5"/>
      <c r="K1690" s="7"/>
      <c r="M1690" s="9"/>
    </row>
    <row r="1691">
      <c r="A1691" s="6"/>
      <c r="B1691" s="6"/>
      <c r="C1691" s="7"/>
      <c r="D1691" s="7"/>
      <c r="I1691" s="6"/>
      <c r="J1691" s="5"/>
      <c r="K1691" s="7"/>
      <c r="M1691" s="9"/>
    </row>
    <row r="1692">
      <c r="A1692" s="6"/>
      <c r="B1692" s="6"/>
      <c r="C1692" s="7"/>
      <c r="D1692" s="7"/>
      <c r="I1692" s="6"/>
      <c r="J1692" s="5"/>
      <c r="K1692" s="7"/>
      <c r="M1692" s="9"/>
    </row>
    <row r="1693">
      <c r="A1693" s="6"/>
      <c r="B1693" s="6"/>
      <c r="C1693" s="7"/>
      <c r="D1693" s="7"/>
      <c r="I1693" s="6"/>
      <c r="J1693" s="5"/>
      <c r="K1693" s="7"/>
      <c r="M1693" s="9"/>
    </row>
    <row r="1694">
      <c r="A1694" s="6"/>
      <c r="B1694" s="6"/>
      <c r="C1694" s="7"/>
      <c r="D1694" s="7"/>
      <c r="I1694" s="6"/>
      <c r="J1694" s="5"/>
      <c r="K1694" s="7"/>
      <c r="M1694" s="9"/>
    </row>
    <row r="1695">
      <c r="A1695" s="6"/>
      <c r="B1695" s="6"/>
      <c r="C1695" s="7"/>
      <c r="D1695" s="7"/>
      <c r="I1695" s="6"/>
      <c r="J1695" s="5"/>
      <c r="K1695" s="7"/>
      <c r="M1695" s="9"/>
    </row>
    <row r="1696">
      <c r="A1696" s="6"/>
      <c r="B1696" s="6"/>
      <c r="C1696" s="7"/>
      <c r="D1696" s="7"/>
      <c r="I1696" s="6"/>
      <c r="J1696" s="5"/>
      <c r="K1696" s="7"/>
      <c r="M1696" s="9"/>
    </row>
    <row r="1697">
      <c r="A1697" s="6"/>
      <c r="B1697" s="6"/>
      <c r="C1697" s="7"/>
      <c r="D1697" s="7"/>
      <c r="I1697" s="6"/>
      <c r="J1697" s="5"/>
      <c r="K1697" s="7"/>
      <c r="M1697" s="9"/>
    </row>
    <row r="1698">
      <c r="A1698" s="6"/>
      <c r="B1698" s="6"/>
      <c r="C1698" s="7"/>
      <c r="D1698" s="7"/>
      <c r="I1698" s="6"/>
      <c r="J1698" s="5"/>
      <c r="K1698" s="7"/>
      <c r="M1698" s="9"/>
    </row>
    <row r="1699">
      <c r="A1699" s="6"/>
      <c r="B1699" s="6"/>
      <c r="C1699" s="7"/>
      <c r="D1699" s="7"/>
      <c r="I1699" s="6"/>
      <c r="J1699" s="5"/>
      <c r="K1699" s="7"/>
      <c r="M1699" s="9"/>
    </row>
    <row r="1700">
      <c r="A1700" s="6"/>
      <c r="B1700" s="6"/>
      <c r="C1700" s="7"/>
      <c r="D1700" s="7"/>
      <c r="I1700" s="6"/>
      <c r="J1700" s="5"/>
      <c r="K1700" s="7"/>
      <c r="M1700" s="9"/>
    </row>
    <row r="1701">
      <c r="A1701" s="6"/>
      <c r="B1701" s="6"/>
      <c r="C1701" s="7"/>
      <c r="D1701" s="7"/>
      <c r="I1701" s="6"/>
      <c r="J1701" s="5"/>
      <c r="K1701" s="7"/>
      <c r="M1701" s="9"/>
    </row>
    <row r="1702">
      <c r="A1702" s="6"/>
      <c r="B1702" s="6"/>
      <c r="C1702" s="7"/>
      <c r="D1702" s="7"/>
      <c r="I1702" s="6"/>
      <c r="J1702" s="5"/>
      <c r="K1702" s="7"/>
      <c r="M1702" s="9"/>
    </row>
    <row r="1703">
      <c r="A1703" s="6"/>
      <c r="B1703" s="6"/>
      <c r="C1703" s="7"/>
      <c r="D1703" s="7"/>
      <c r="I1703" s="6"/>
      <c r="J1703" s="5"/>
      <c r="K1703" s="7"/>
      <c r="M1703" s="9"/>
    </row>
    <row r="1704">
      <c r="A1704" s="6"/>
      <c r="B1704" s="6"/>
      <c r="C1704" s="7"/>
      <c r="D1704" s="7"/>
      <c r="I1704" s="6"/>
      <c r="J1704" s="5"/>
      <c r="K1704" s="7"/>
      <c r="M1704" s="9"/>
    </row>
    <row r="1705">
      <c r="A1705" s="6"/>
      <c r="B1705" s="6"/>
      <c r="C1705" s="7"/>
      <c r="D1705" s="7"/>
      <c r="I1705" s="6"/>
      <c r="J1705" s="5"/>
      <c r="K1705" s="7"/>
      <c r="M1705" s="9"/>
    </row>
    <row r="1706">
      <c r="A1706" s="6"/>
      <c r="B1706" s="6"/>
      <c r="C1706" s="7"/>
      <c r="D1706" s="7"/>
      <c r="I1706" s="6"/>
      <c r="J1706" s="5"/>
      <c r="K1706" s="7"/>
      <c r="M1706" s="9"/>
    </row>
    <row r="1707">
      <c r="A1707" s="6"/>
      <c r="B1707" s="6"/>
      <c r="C1707" s="7"/>
      <c r="D1707" s="7"/>
      <c r="I1707" s="6"/>
      <c r="J1707" s="5"/>
      <c r="K1707" s="7"/>
      <c r="M1707" s="9"/>
    </row>
    <row r="1708">
      <c r="A1708" s="6"/>
      <c r="B1708" s="6"/>
      <c r="C1708" s="7"/>
      <c r="D1708" s="7"/>
      <c r="I1708" s="6"/>
      <c r="J1708" s="5"/>
      <c r="K1708" s="7"/>
      <c r="M1708" s="9"/>
    </row>
    <row r="1709">
      <c r="A1709" s="6"/>
      <c r="B1709" s="6"/>
      <c r="C1709" s="7"/>
      <c r="D1709" s="7"/>
      <c r="I1709" s="6"/>
      <c r="J1709" s="5"/>
      <c r="K1709" s="7"/>
      <c r="M1709" s="9"/>
    </row>
    <row r="1710">
      <c r="A1710" s="6"/>
      <c r="B1710" s="6"/>
      <c r="C1710" s="7"/>
      <c r="D1710" s="7"/>
      <c r="I1710" s="6"/>
      <c r="J1710" s="5"/>
      <c r="K1710" s="7"/>
      <c r="M1710" s="9"/>
    </row>
    <row r="1711">
      <c r="A1711" s="6"/>
      <c r="B1711" s="6"/>
      <c r="C1711" s="7"/>
      <c r="D1711" s="7"/>
      <c r="I1711" s="6"/>
      <c r="J1711" s="5"/>
      <c r="K1711" s="7"/>
      <c r="M1711" s="9"/>
    </row>
    <row r="1712">
      <c r="A1712" s="6"/>
      <c r="B1712" s="6"/>
      <c r="C1712" s="7"/>
      <c r="D1712" s="7"/>
      <c r="I1712" s="6"/>
      <c r="J1712" s="5"/>
      <c r="K1712" s="7"/>
      <c r="M1712" s="9"/>
    </row>
    <row r="1713">
      <c r="A1713" s="6"/>
      <c r="B1713" s="6"/>
      <c r="C1713" s="7"/>
      <c r="D1713" s="7"/>
      <c r="I1713" s="6"/>
      <c r="J1713" s="5"/>
      <c r="K1713" s="7"/>
      <c r="M1713" s="9"/>
    </row>
    <row r="1714">
      <c r="A1714" s="6"/>
      <c r="B1714" s="6"/>
      <c r="C1714" s="7"/>
      <c r="D1714" s="7"/>
      <c r="I1714" s="6"/>
      <c r="J1714" s="5"/>
      <c r="K1714" s="7"/>
      <c r="M1714" s="9"/>
    </row>
    <row r="1715">
      <c r="A1715" s="6"/>
      <c r="B1715" s="6"/>
      <c r="C1715" s="7"/>
      <c r="D1715" s="7"/>
      <c r="I1715" s="6"/>
      <c r="J1715" s="5"/>
      <c r="K1715" s="7"/>
      <c r="M1715" s="9"/>
    </row>
    <row r="1716">
      <c r="A1716" s="6"/>
      <c r="B1716" s="6"/>
      <c r="C1716" s="7"/>
      <c r="D1716" s="7"/>
      <c r="I1716" s="6"/>
      <c r="J1716" s="5"/>
      <c r="K1716" s="7"/>
      <c r="M1716" s="9"/>
    </row>
    <row r="1717">
      <c r="A1717" s="6"/>
      <c r="B1717" s="6"/>
      <c r="C1717" s="7"/>
      <c r="D1717" s="7"/>
      <c r="I1717" s="6"/>
      <c r="J1717" s="5"/>
      <c r="K1717" s="7"/>
      <c r="M1717" s="9"/>
    </row>
    <row r="1718">
      <c r="A1718" s="6"/>
      <c r="B1718" s="6"/>
      <c r="C1718" s="7"/>
      <c r="D1718" s="7"/>
      <c r="I1718" s="6"/>
      <c r="J1718" s="5"/>
      <c r="K1718" s="7"/>
      <c r="M1718" s="9"/>
    </row>
    <row r="1719">
      <c r="A1719" s="6"/>
      <c r="B1719" s="6"/>
      <c r="C1719" s="7"/>
      <c r="D1719" s="7"/>
      <c r="I1719" s="6"/>
      <c r="J1719" s="5"/>
      <c r="K1719" s="7"/>
      <c r="M1719" s="9"/>
    </row>
    <row r="1720">
      <c r="A1720" s="6"/>
      <c r="B1720" s="6"/>
      <c r="C1720" s="7"/>
      <c r="D1720" s="7"/>
      <c r="I1720" s="6"/>
      <c r="J1720" s="5"/>
      <c r="K1720" s="7"/>
      <c r="M1720" s="9"/>
    </row>
    <row r="1721">
      <c r="A1721" s="6"/>
      <c r="B1721" s="6"/>
      <c r="C1721" s="7"/>
      <c r="D1721" s="7"/>
      <c r="I1721" s="6"/>
      <c r="J1721" s="5"/>
      <c r="K1721" s="7"/>
      <c r="M1721" s="9"/>
    </row>
    <row r="1722">
      <c r="A1722" s="6"/>
      <c r="B1722" s="6"/>
      <c r="C1722" s="7"/>
      <c r="D1722" s="7"/>
      <c r="I1722" s="6"/>
      <c r="J1722" s="5"/>
      <c r="K1722" s="7"/>
      <c r="M1722" s="9"/>
    </row>
    <row r="1723">
      <c r="A1723" s="6"/>
      <c r="B1723" s="6"/>
      <c r="C1723" s="7"/>
      <c r="D1723" s="7"/>
      <c r="I1723" s="6"/>
      <c r="J1723" s="5"/>
      <c r="K1723" s="7"/>
      <c r="M1723" s="9"/>
    </row>
    <row r="1724">
      <c r="A1724" s="6"/>
      <c r="B1724" s="6"/>
      <c r="C1724" s="7"/>
      <c r="D1724" s="7"/>
      <c r="I1724" s="6"/>
      <c r="J1724" s="5"/>
      <c r="K1724" s="7"/>
      <c r="M1724" s="9"/>
    </row>
    <row r="1725">
      <c r="A1725" s="6"/>
      <c r="B1725" s="6"/>
      <c r="C1725" s="7"/>
      <c r="D1725" s="7"/>
      <c r="I1725" s="6"/>
      <c r="J1725" s="5"/>
      <c r="K1725" s="7"/>
      <c r="M1725" s="9"/>
    </row>
    <row r="1726">
      <c r="A1726" s="6"/>
      <c r="B1726" s="6"/>
      <c r="C1726" s="7"/>
      <c r="D1726" s="7"/>
      <c r="I1726" s="6"/>
      <c r="J1726" s="5"/>
      <c r="K1726" s="7"/>
      <c r="M1726" s="9"/>
    </row>
    <row r="1727">
      <c r="A1727" s="6"/>
      <c r="B1727" s="6"/>
      <c r="C1727" s="7"/>
      <c r="D1727" s="7"/>
      <c r="I1727" s="6"/>
      <c r="J1727" s="5"/>
      <c r="K1727" s="7"/>
      <c r="M1727" s="9"/>
    </row>
    <row r="1728">
      <c r="A1728" s="6"/>
      <c r="B1728" s="6"/>
      <c r="C1728" s="7"/>
      <c r="D1728" s="7"/>
      <c r="I1728" s="6"/>
      <c r="J1728" s="5"/>
      <c r="K1728" s="7"/>
      <c r="M1728" s="9"/>
    </row>
    <row r="1729">
      <c r="A1729" s="6"/>
      <c r="B1729" s="6"/>
      <c r="C1729" s="7"/>
      <c r="D1729" s="7"/>
      <c r="I1729" s="6"/>
      <c r="J1729" s="5"/>
      <c r="K1729" s="7"/>
      <c r="M1729" s="9"/>
    </row>
    <row r="1730">
      <c r="A1730" s="6"/>
      <c r="B1730" s="6"/>
      <c r="C1730" s="7"/>
      <c r="D1730" s="7"/>
      <c r="I1730" s="6"/>
      <c r="J1730" s="5"/>
      <c r="K1730" s="7"/>
      <c r="M1730" s="9"/>
    </row>
    <row r="1731">
      <c r="A1731" s="6"/>
      <c r="B1731" s="6"/>
      <c r="C1731" s="7"/>
      <c r="D1731" s="7"/>
      <c r="I1731" s="6"/>
      <c r="J1731" s="5"/>
      <c r="K1731" s="7"/>
      <c r="M1731" s="9"/>
    </row>
    <row r="1732">
      <c r="A1732" s="6"/>
      <c r="B1732" s="6"/>
      <c r="C1732" s="7"/>
      <c r="D1732" s="7"/>
      <c r="I1732" s="6"/>
      <c r="J1732" s="5"/>
      <c r="K1732" s="7"/>
      <c r="M1732" s="9"/>
    </row>
    <row r="1733">
      <c r="A1733" s="6"/>
      <c r="B1733" s="6"/>
      <c r="C1733" s="7"/>
      <c r="D1733" s="7"/>
      <c r="I1733" s="6"/>
      <c r="J1733" s="5"/>
      <c r="K1733" s="7"/>
      <c r="M1733" s="9"/>
    </row>
    <row r="1734">
      <c r="A1734" s="6"/>
      <c r="B1734" s="6"/>
      <c r="C1734" s="7"/>
      <c r="D1734" s="7"/>
      <c r="I1734" s="6"/>
      <c r="J1734" s="5"/>
      <c r="K1734" s="7"/>
      <c r="M1734" s="9"/>
    </row>
    <row r="1735">
      <c r="A1735" s="6"/>
      <c r="B1735" s="6"/>
      <c r="C1735" s="7"/>
      <c r="D1735" s="7"/>
      <c r="I1735" s="6"/>
      <c r="J1735" s="5"/>
      <c r="K1735" s="7"/>
      <c r="M1735" s="9"/>
    </row>
    <row r="1736">
      <c r="A1736" s="6"/>
      <c r="B1736" s="6"/>
      <c r="C1736" s="7"/>
      <c r="D1736" s="7"/>
      <c r="I1736" s="6"/>
      <c r="J1736" s="5"/>
      <c r="K1736" s="7"/>
      <c r="M1736" s="9"/>
    </row>
    <row r="1737">
      <c r="A1737" s="6"/>
      <c r="B1737" s="6"/>
      <c r="C1737" s="7"/>
      <c r="D1737" s="7"/>
      <c r="I1737" s="6"/>
      <c r="J1737" s="5"/>
      <c r="K1737" s="7"/>
      <c r="M1737" s="9"/>
    </row>
    <row r="1738">
      <c r="A1738" s="6"/>
      <c r="B1738" s="6"/>
      <c r="C1738" s="7"/>
      <c r="D1738" s="7"/>
      <c r="I1738" s="6"/>
      <c r="J1738" s="5"/>
      <c r="K1738" s="7"/>
      <c r="M1738" s="9"/>
    </row>
    <row r="1739">
      <c r="A1739" s="6"/>
      <c r="B1739" s="6"/>
      <c r="C1739" s="7"/>
      <c r="D1739" s="7"/>
      <c r="I1739" s="6"/>
      <c r="J1739" s="5"/>
      <c r="K1739" s="7"/>
      <c r="M1739" s="9"/>
    </row>
    <row r="1740">
      <c r="A1740" s="6"/>
      <c r="B1740" s="6"/>
      <c r="C1740" s="7"/>
      <c r="D1740" s="7"/>
      <c r="I1740" s="6"/>
      <c r="J1740" s="5"/>
      <c r="K1740" s="7"/>
      <c r="M1740" s="9"/>
    </row>
    <row r="1741">
      <c r="A1741" s="6"/>
      <c r="B1741" s="6"/>
      <c r="C1741" s="7"/>
      <c r="D1741" s="7"/>
      <c r="I1741" s="6"/>
      <c r="J1741" s="5"/>
      <c r="K1741" s="7"/>
      <c r="M1741" s="9"/>
    </row>
    <row r="1742">
      <c r="A1742" s="6"/>
      <c r="B1742" s="6"/>
      <c r="C1742" s="7"/>
      <c r="D1742" s="7"/>
      <c r="I1742" s="6"/>
      <c r="J1742" s="5"/>
      <c r="K1742" s="7"/>
      <c r="M1742" s="9"/>
    </row>
    <row r="1743">
      <c r="A1743" s="6"/>
      <c r="B1743" s="6"/>
      <c r="C1743" s="7"/>
      <c r="D1743" s="7"/>
      <c r="I1743" s="6"/>
      <c r="J1743" s="5"/>
      <c r="K1743" s="7"/>
      <c r="M1743" s="9"/>
    </row>
    <row r="1744">
      <c r="A1744" s="6"/>
      <c r="B1744" s="6"/>
      <c r="C1744" s="7"/>
      <c r="D1744" s="7"/>
      <c r="I1744" s="6"/>
      <c r="J1744" s="5"/>
      <c r="K1744" s="7"/>
      <c r="M1744" s="9"/>
    </row>
    <row r="1745">
      <c r="A1745" s="6"/>
      <c r="B1745" s="6"/>
      <c r="C1745" s="7"/>
      <c r="D1745" s="7"/>
      <c r="I1745" s="6"/>
      <c r="J1745" s="5"/>
      <c r="K1745" s="7"/>
      <c r="M1745" s="9"/>
    </row>
    <row r="1746">
      <c r="A1746" s="6"/>
      <c r="B1746" s="6"/>
      <c r="C1746" s="7"/>
      <c r="D1746" s="7"/>
      <c r="I1746" s="6"/>
      <c r="J1746" s="5"/>
      <c r="K1746" s="7"/>
      <c r="M1746" s="9"/>
    </row>
    <row r="1747">
      <c r="A1747" s="6"/>
      <c r="B1747" s="6"/>
      <c r="C1747" s="7"/>
      <c r="D1747" s="7"/>
      <c r="I1747" s="6"/>
      <c r="J1747" s="5"/>
      <c r="K1747" s="7"/>
      <c r="M1747" s="9"/>
    </row>
    <row r="1748">
      <c r="A1748" s="6"/>
      <c r="B1748" s="6"/>
      <c r="C1748" s="7"/>
      <c r="D1748" s="7"/>
      <c r="I1748" s="6"/>
      <c r="J1748" s="5"/>
      <c r="K1748" s="7"/>
      <c r="M1748" s="9"/>
    </row>
    <row r="1749">
      <c r="A1749" s="6"/>
      <c r="B1749" s="6"/>
      <c r="C1749" s="7"/>
      <c r="D1749" s="7"/>
      <c r="I1749" s="6"/>
      <c r="J1749" s="5"/>
      <c r="K1749" s="7"/>
      <c r="M1749" s="9"/>
    </row>
    <row r="1750">
      <c r="A1750" s="6"/>
      <c r="B1750" s="6"/>
      <c r="C1750" s="7"/>
      <c r="D1750" s="7"/>
      <c r="I1750" s="6"/>
      <c r="J1750" s="5"/>
      <c r="K1750" s="7"/>
      <c r="M1750" s="9"/>
    </row>
    <row r="1751">
      <c r="A1751" s="6"/>
      <c r="B1751" s="6"/>
      <c r="C1751" s="7"/>
      <c r="D1751" s="7"/>
      <c r="I1751" s="6"/>
      <c r="J1751" s="5"/>
      <c r="K1751" s="7"/>
      <c r="M1751" s="9"/>
    </row>
    <row r="1752">
      <c r="A1752" s="6"/>
      <c r="B1752" s="6"/>
      <c r="C1752" s="7"/>
      <c r="D1752" s="7"/>
      <c r="I1752" s="6"/>
      <c r="J1752" s="5"/>
      <c r="K1752" s="7"/>
      <c r="M1752" s="9"/>
    </row>
    <row r="1753">
      <c r="A1753" s="6"/>
      <c r="B1753" s="6"/>
      <c r="C1753" s="7"/>
      <c r="D1753" s="7"/>
      <c r="I1753" s="6"/>
      <c r="J1753" s="5"/>
      <c r="K1753" s="7"/>
      <c r="M1753" s="9"/>
    </row>
    <row r="1754">
      <c r="A1754" s="6"/>
      <c r="B1754" s="6"/>
      <c r="C1754" s="7"/>
      <c r="D1754" s="7"/>
      <c r="I1754" s="6"/>
      <c r="J1754" s="5"/>
      <c r="K1754" s="7"/>
      <c r="M1754" s="9"/>
    </row>
    <row r="1755">
      <c r="A1755" s="6"/>
      <c r="B1755" s="6"/>
      <c r="C1755" s="7"/>
      <c r="D1755" s="7"/>
      <c r="I1755" s="6"/>
      <c r="J1755" s="5"/>
      <c r="K1755" s="7"/>
      <c r="M1755" s="9"/>
    </row>
    <row r="1756">
      <c r="A1756" s="6"/>
      <c r="B1756" s="6"/>
      <c r="C1756" s="7"/>
      <c r="D1756" s="7"/>
      <c r="I1756" s="6"/>
      <c r="J1756" s="5"/>
      <c r="K1756" s="7"/>
      <c r="M1756" s="9"/>
    </row>
    <row r="1757">
      <c r="A1757" s="6"/>
      <c r="B1757" s="6"/>
      <c r="C1757" s="7"/>
      <c r="D1757" s="7"/>
      <c r="I1757" s="6"/>
      <c r="J1757" s="5"/>
      <c r="K1757" s="7"/>
      <c r="M1757" s="9"/>
    </row>
    <row r="1758">
      <c r="A1758" s="6"/>
      <c r="B1758" s="6"/>
      <c r="C1758" s="7"/>
      <c r="D1758" s="7"/>
      <c r="I1758" s="6"/>
      <c r="J1758" s="5"/>
      <c r="K1758" s="7"/>
      <c r="M1758" s="9"/>
    </row>
    <row r="1759">
      <c r="A1759" s="6"/>
      <c r="B1759" s="6"/>
      <c r="C1759" s="7"/>
      <c r="D1759" s="7"/>
      <c r="I1759" s="6"/>
      <c r="J1759" s="5"/>
      <c r="K1759" s="7"/>
      <c r="M1759" s="9"/>
    </row>
    <row r="1760">
      <c r="A1760" s="6"/>
      <c r="B1760" s="6"/>
      <c r="C1760" s="7"/>
      <c r="D1760" s="7"/>
      <c r="I1760" s="6"/>
      <c r="J1760" s="5"/>
      <c r="K1760" s="7"/>
      <c r="M1760" s="9"/>
    </row>
    <row r="1761">
      <c r="A1761" s="6"/>
      <c r="B1761" s="6"/>
      <c r="C1761" s="7"/>
      <c r="D1761" s="7"/>
      <c r="I1761" s="6"/>
      <c r="J1761" s="5"/>
      <c r="K1761" s="7"/>
      <c r="M1761" s="9"/>
    </row>
    <row r="1762">
      <c r="A1762" s="6"/>
      <c r="B1762" s="6"/>
      <c r="C1762" s="7"/>
      <c r="D1762" s="7"/>
      <c r="I1762" s="6"/>
      <c r="J1762" s="5"/>
      <c r="K1762" s="7"/>
      <c r="M1762" s="9"/>
    </row>
    <row r="1763">
      <c r="A1763" s="6"/>
      <c r="B1763" s="6"/>
      <c r="C1763" s="7"/>
      <c r="D1763" s="7"/>
      <c r="I1763" s="6"/>
      <c r="J1763" s="5"/>
      <c r="K1763" s="7"/>
      <c r="M1763" s="9"/>
    </row>
    <row r="1764">
      <c r="A1764" s="6"/>
      <c r="B1764" s="6"/>
      <c r="C1764" s="7"/>
      <c r="D1764" s="7"/>
      <c r="I1764" s="6"/>
      <c r="J1764" s="5"/>
      <c r="K1764" s="7"/>
      <c r="M1764" s="9"/>
    </row>
    <row r="1765">
      <c r="A1765" s="6"/>
      <c r="B1765" s="6"/>
      <c r="C1765" s="7"/>
      <c r="D1765" s="7"/>
      <c r="I1765" s="6"/>
      <c r="J1765" s="5"/>
      <c r="K1765" s="7"/>
      <c r="M1765" s="9"/>
    </row>
    <row r="1766">
      <c r="A1766" s="6"/>
      <c r="B1766" s="6"/>
      <c r="C1766" s="7"/>
      <c r="D1766" s="7"/>
      <c r="I1766" s="6"/>
      <c r="J1766" s="5"/>
      <c r="K1766" s="7"/>
      <c r="M1766" s="9"/>
    </row>
    <row r="1767">
      <c r="A1767" s="6"/>
      <c r="B1767" s="6"/>
      <c r="C1767" s="7"/>
      <c r="D1767" s="7"/>
      <c r="I1767" s="6"/>
      <c r="J1767" s="5"/>
      <c r="K1767" s="7"/>
      <c r="M1767" s="9"/>
    </row>
    <row r="1768">
      <c r="A1768" s="6"/>
      <c r="B1768" s="6"/>
      <c r="C1768" s="7"/>
      <c r="D1768" s="7"/>
      <c r="I1768" s="6"/>
      <c r="J1768" s="5"/>
      <c r="K1768" s="7"/>
      <c r="M1768" s="9"/>
    </row>
    <row r="1769">
      <c r="A1769" s="6"/>
      <c r="B1769" s="6"/>
      <c r="C1769" s="7"/>
      <c r="D1769" s="7"/>
      <c r="I1769" s="6"/>
      <c r="J1769" s="5"/>
      <c r="K1769" s="7"/>
      <c r="M1769" s="9"/>
    </row>
    <row r="1770">
      <c r="A1770" s="6"/>
      <c r="B1770" s="6"/>
      <c r="C1770" s="7"/>
      <c r="D1770" s="7"/>
      <c r="I1770" s="6"/>
      <c r="J1770" s="5"/>
      <c r="K1770" s="7"/>
      <c r="M1770" s="9"/>
    </row>
    <row r="1771">
      <c r="A1771" s="6"/>
      <c r="B1771" s="6"/>
      <c r="C1771" s="7"/>
      <c r="D1771" s="7"/>
      <c r="I1771" s="6"/>
      <c r="J1771" s="5"/>
      <c r="K1771" s="7"/>
      <c r="M1771" s="9"/>
    </row>
    <row r="1772">
      <c r="A1772" s="6"/>
      <c r="B1772" s="6"/>
      <c r="C1772" s="7"/>
      <c r="D1772" s="7"/>
      <c r="I1772" s="6"/>
      <c r="J1772" s="5"/>
      <c r="K1772" s="7"/>
      <c r="M1772" s="9"/>
    </row>
    <row r="1773">
      <c r="A1773" s="6"/>
      <c r="B1773" s="6"/>
      <c r="C1773" s="7"/>
      <c r="D1773" s="7"/>
      <c r="I1773" s="6"/>
      <c r="J1773" s="5"/>
      <c r="K1773" s="7"/>
      <c r="M1773" s="9"/>
    </row>
    <row r="1774">
      <c r="A1774" s="6"/>
      <c r="B1774" s="6"/>
      <c r="C1774" s="7"/>
      <c r="D1774" s="7"/>
      <c r="I1774" s="6"/>
      <c r="J1774" s="5"/>
      <c r="K1774" s="7"/>
      <c r="M1774" s="9"/>
    </row>
    <row r="1775">
      <c r="A1775" s="6"/>
      <c r="B1775" s="6"/>
      <c r="C1775" s="7"/>
      <c r="D1775" s="7"/>
      <c r="I1775" s="6"/>
      <c r="J1775" s="5"/>
      <c r="K1775" s="7"/>
      <c r="M1775" s="9"/>
    </row>
    <row r="1776">
      <c r="A1776" s="6"/>
      <c r="B1776" s="6"/>
      <c r="C1776" s="7"/>
      <c r="D1776" s="7"/>
      <c r="I1776" s="6"/>
      <c r="J1776" s="5"/>
      <c r="K1776" s="7"/>
      <c r="M1776" s="9"/>
    </row>
    <row r="1777">
      <c r="A1777" s="6"/>
      <c r="B1777" s="6"/>
      <c r="C1777" s="7"/>
      <c r="D1777" s="7"/>
      <c r="I1777" s="6"/>
      <c r="J1777" s="5"/>
      <c r="K1777" s="7"/>
      <c r="M1777" s="9"/>
    </row>
    <row r="1778">
      <c r="A1778" s="6"/>
      <c r="B1778" s="6"/>
      <c r="C1778" s="7"/>
      <c r="D1778" s="7"/>
      <c r="I1778" s="6"/>
      <c r="J1778" s="5"/>
      <c r="K1778" s="7"/>
      <c r="M1778" s="9"/>
    </row>
    <row r="1779">
      <c r="A1779" s="6"/>
      <c r="B1779" s="6"/>
      <c r="C1779" s="7"/>
      <c r="D1779" s="7"/>
      <c r="I1779" s="6"/>
      <c r="J1779" s="5"/>
      <c r="K1779" s="7"/>
      <c r="M1779" s="9"/>
    </row>
    <row r="1780">
      <c r="A1780" s="6"/>
      <c r="B1780" s="6"/>
      <c r="C1780" s="7"/>
      <c r="D1780" s="7"/>
      <c r="I1780" s="6"/>
      <c r="J1780" s="5"/>
      <c r="K1780" s="7"/>
      <c r="M1780" s="9"/>
    </row>
    <row r="1781">
      <c r="A1781" s="6"/>
      <c r="B1781" s="6"/>
      <c r="C1781" s="7"/>
      <c r="D1781" s="7"/>
      <c r="I1781" s="6"/>
      <c r="J1781" s="5"/>
      <c r="K1781" s="7"/>
      <c r="M1781" s="9"/>
    </row>
    <row r="1782">
      <c r="A1782" s="6"/>
      <c r="B1782" s="6"/>
      <c r="C1782" s="7"/>
      <c r="D1782" s="7"/>
      <c r="I1782" s="6"/>
      <c r="J1782" s="5"/>
      <c r="K1782" s="7"/>
      <c r="M1782" s="9"/>
    </row>
    <row r="1783">
      <c r="A1783" s="6"/>
      <c r="B1783" s="6"/>
      <c r="C1783" s="7"/>
      <c r="D1783" s="7"/>
      <c r="I1783" s="6"/>
      <c r="J1783" s="5"/>
      <c r="K1783" s="7"/>
      <c r="M1783" s="9"/>
    </row>
    <row r="1784">
      <c r="A1784" s="6"/>
      <c r="B1784" s="6"/>
      <c r="C1784" s="7"/>
      <c r="D1784" s="7"/>
      <c r="I1784" s="6"/>
      <c r="J1784" s="5"/>
      <c r="K1784" s="7"/>
      <c r="M1784" s="9"/>
    </row>
    <row r="1785">
      <c r="A1785" s="6"/>
      <c r="B1785" s="6"/>
      <c r="C1785" s="7"/>
      <c r="D1785" s="7"/>
      <c r="I1785" s="6"/>
      <c r="J1785" s="5"/>
      <c r="K1785" s="7"/>
      <c r="M1785" s="9"/>
    </row>
    <row r="1786">
      <c r="A1786" s="6"/>
      <c r="B1786" s="6"/>
      <c r="C1786" s="7"/>
      <c r="D1786" s="7"/>
      <c r="I1786" s="6"/>
      <c r="J1786" s="5"/>
      <c r="K1786" s="7"/>
      <c r="M1786" s="9"/>
    </row>
    <row r="1787">
      <c r="A1787" s="6"/>
      <c r="B1787" s="6"/>
      <c r="C1787" s="7"/>
      <c r="D1787" s="7"/>
      <c r="I1787" s="6"/>
      <c r="J1787" s="5"/>
      <c r="K1787" s="7"/>
      <c r="M1787" s="9"/>
    </row>
    <row r="1788">
      <c r="A1788" s="6"/>
      <c r="B1788" s="6"/>
      <c r="C1788" s="7"/>
      <c r="D1788" s="7"/>
      <c r="I1788" s="6"/>
      <c r="J1788" s="5"/>
      <c r="K1788" s="7"/>
      <c r="M1788" s="9"/>
    </row>
    <row r="1789">
      <c r="A1789" s="6"/>
      <c r="B1789" s="6"/>
      <c r="C1789" s="7"/>
      <c r="D1789" s="7"/>
      <c r="I1789" s="6"/>
      <c r="J1789" s="5"/>
      <c r="K1789" s="7"/>
      <c r="M1789" s="9"/>
    </row>
    <row r="1790">
      <c r="A1790" s="6"/>
      <c r="B1790" s="6"/>
      <c r="C1790" s="7"/>
      <c r="D1790" s="7"/>
      <c r="I1790" s="6"/>
      <c r="J1790" s="5"/>
      <c r="K1790" s="7"/>
      <c r="M1790" s="9"/>
    </row>
    <row r="1791">
      <c r="A1791" s="6"/>
      <c r="B1791" s="6"/>
      <c r="C1791" s="7"/>
      <c r="D1791" s="7"/>
      <c r="I1791" s="6"/>
      <c r="J1791" s="5"/>
      <c r="K1791" s="7"/>
      <c r="M1791" s="9"/>
    </row>
    <row r="1792">
      <c r="A1792" s="6"/>
      <c r="B1792" s="6"/>
      <c r="C1792" s="7"/>
      <c r="D1792" s="7"/>
      <c r="I1792" s="6"/>
      <c r="J1792" s="5"/>
      <c r="K1792" s="7"/>
      <c r="M1792" s="9"/>
    </row>
    <row r="1793">
      <c r="A1793" s="6"/>
      <c r="B1793" s="6"/>
      <c r="C1793" s="7"/>
      <c r="D1793" s="7"/>
      <c r="I1793" s="6"/>
      <c r="J1793" s="5"/>
      <c r="K1793" s="7"/>
      <c r="M1793" s="9"/>
    </row>
    <row r="1794">
      <c r="A1794" s="6"/>
      <c r="B1794" s="6"/>
      <c r="C1794" s="7"/>
      <c r="D1794" s="7"/>
      <c r="I1794" s="6"/>
      <c r="J1794" s="5"/>
      <c r="K1794" s="7"/>
      <c r="M1794" s="9"/>
    </row>
    <row r="1795">
      <c r="A1795" s="6"/>
      <c r="B1795" s="6"/>
      <c r="C1795" s="7"/>
      <c r="D1795" s="7"/>
      <c r="I1795" s="6"/>
      <c r="J1795" s="5"/>
      <c r="K1795" s="7"/>
      <c r="M1795" s="9"/>
    </row>
    <row r="1796">
      <c r="A1796" s="6"/>
      <c r="B1796" s="6"/>
      <c r="C1796" s="7"/>
      <c r="D1796" s="7"/>
      <c r="I1796" s="6"/>
      <c r="J1796" s="5"/>
      <c r="K1796" s="7"/>
      <c r="M1796" s="9"/>
    </row>
    <row r="1797">
      <c r="A1797" s="6"/>
      <c r="B1797" s="6"/>
      <c r="C1797" s="7"/>
      <c r="D1797" s="7"/>
      <c r="I1797" s="6"/>
      <c r="J1797" s="5"/>
      <c r="K1797" s="7"/>
      <c r="M1797" s="9"/>
    </row>
    <row r="1798">
      <c r="A1798" s="6"/>
      <c r="B1798" s="6"/>
      <c r="C1798" s="7"/>
      <c r="D1798" s="7"/>
      <c r="I1798" s="6"/>
      <c r="J1798" s="5"/>
      <c r="K1798" s="7"/>
      <c r="M1798" s="9"/>
    </row>
    <row r="1799">
      <c r="A1799" s="6"/>
      <c r="B1799" s="6"/>
      <c r="C1799" s="7"/>
      <c r="D1799" s="7"/>
      <c r="I1799" s="6"/>
      <c r="J1799" s="5"/>
      <c r="K1799" s="7"/>
      <c r="M1799" s="9"/>
    </row>
    <row r="1800">
      <c r="A1800" s="6"/>
      <c r="B1800" s="6"/>
      <c r="C1800" s="7"/>
      <c r="D1800" s="7"/>
      <c r="I1800" s="6"/>
      <c r="J1800" s="5"/>
      <c r="K1800" s="7"/>
      <c r="M1800" s="9"/>
    </row>
    <row r="1801">
      <c r="A1801" s="6"/>
      <c r="B1801" s="6"/>
      <c r="C1801" s="7"/>
      <c r="D1801" s="7"/>
      <c r="I1801" s="6"/>
      <c r="J1801" s="5"/>
      <c r="K1801" s="7"/>
      <c r="M1801" s="9"/>
    </row>
    <row r="1802">
      <c r="A1802" s="6"/>
      <c r="B1802" s="6"/>
      <c r="C1802" s="7"/>
      <c r="D1802" s="7"/>
      <c r="I1802" s="6"/>
      <c r="J1802" s="5"/>
      <c r="K1802" s="7"/>
      <c r="M1802" s="9"/>
    </row>
    <row r="1803">
      <c r="A1803" s="6"/>
      <c r="B1803" s="6"/>
      <c r="C1803" s="7"/>
      <c r="D1803" s="7"/>
      <c r="I1803" s="6"/>
      <c r="J1803" s="5"/>
      <c r="K1803" s="7"/>
      <c r="M1803" s="9"/>
    </row>
    <row r="1804">
      <c r="A1804" s="6"/>
      <c r="B1804" s="6"/>
      <c r="C1804" s="7"/>
      <c r="D1804" s="7"/>
      <c r="I1804" s="6"/>
      <c r="J1804" s="5"/>
      <c r="K1804" s="7"/>
      <c r="M1804" s="9"/>
    </row>
    <row r="1805">
      <c r="A1805" s="6"/>
      <c r="B1805" s="6"/>
      <c r="C1805" s="7"/>
      <c r="D1805" s="7"/>
      <c r="I1805" s="6"/>
      <c r="J1805" s="5"/>
      <c r="K1805" s="7"/>
      <c r="M1805" s="9"/>
    </row>
    <row r="1806">
      <c r="A1806" s="6"/>
      <c r="B1806" s="6"/>
      <c r="C1806" s="7"/>
      <c r="D1806" s="7"/>
      <c r="I1806" s="6"/>
      <c r="J1806" s="5"/>
      <c r="K1806" s="7"/>
      <c r="M1806" s="9"/>
    </row>
    <row r="1807">
      <c r="A1807" s="6"/>
      <c r="B1807" s="6"/>
      <c r="C1807" s="7"/>
      <c r="D1807" s="7"/>
      <c r="I1807" s="6"/>
      <c r="J1807" s="5"/>
      <c r="K1807" s="7"/>
      <c r="M1807" s="9"/>
    </row>
    <row r="1808">
      <c r="A1808" s="6"/>
      <c r="B1808" s="6"/>
      <c r="C1808" s="7"/>
      <c r="D1808" s="7"/>
      <c r="I1808" s="6"/>
      <c r="J1808" s="5"/>
      <c r="K1808" s="7"/>
      <c r="M1808" s="9"/>
    </row>
    <row r="1809">
      <c r="A1809" s="6"/>
      <c r="B1809" s="6"/>
      <c r="C1809" s="7"/>
      <c r="D1809" s="7"/>
      <c r="I1809" s="6"/>
      <c r="J1809" s="5"/>
      <c r="K1809" s="7"/>
      <c r="M1809" s="9"/>
    </row>
    <row r="1810">
      <c r="A1810" s="6"/>
      <c r="B1810" s="6"/>
      <c r="C1810" s="7"/>
      <c r="D1810" s="7"/>
      <c r="I1810" s="6"/>
      <c r="J1810" s="5"/>
      <c r="K1810" s="7"/>
      <c r="M1810" s="9"/>
    </row>
    <row r="1811">
      <c r="A1811" s="6"/>
      <c r="B1811" s="6"/>
      <c r="C1811" s="7"/>
      <c r="D1811" s="7"/>
      <c r="I1811" s="6"/>
      <c r="J1811" s="5"/>
      <c r="K1811" s="7"/>
      <c r="M1811" s="9"/>
    </row>
    <row r="1812">
      <c r="A1812" s="6"/>
      <c r="B1812" s="6"/>
      <c r="C1812" s="7"/>
      <c r="D1812" s="7"/>
      <c r="I1812" s="6"/>
      <c r="J1812" s="5"/>
      <c r="K1812" s="7"/>
      <c r="M1812" s="9"/>
    </row>
    <row r="1813">
      <c r="A1813" s="6"/>
      <c r="B1813" s="6"/>
      <c r="C1813" s="7"/>
      <c r="D1813" s="7"/>
      <c r="I1813" s="6"/>
      <c r="J1813" s="5"/>
      <c r="K1813" s="7"/>
      <c r="M1813" s="9"/>
    </row>
    <row r="1814">
      <c r="A1814" s="6"/>
      <c r="B1814" s="6"/>
      <c r="C1814" s="7"/>
      <c r="D1814" s="7"/>
      <c r="I1814" s="6"/>
      <c r="J1814" s="5"/>
      <c r="K1814" s="7"/>
      <c r="M1814" s="9"/>
    </row>
    <row r="1815">
      <c r="A1815" s="6"/>
      <c r="B1815" s="6"/>
      <c r="C1815" s="7"/>
      <c r="D1815" s="7"/>
      <c r="I1815" s="6"/>
      <c r="J1815" s="5"/>
      <c r="K1815" s="7"/>
      <c r="M1815" s="9"/>
    </row>
    <row r="1816">
      <c r="A1816" s="6"/>
      <c r="B1816" s="6"/>
      <c r="C1816" s="7"/>
      <c r="D1816" s="7"/>
      <c r="I1816" s="6"/>
      <c r="J1816" s="5"/>
      <c r="K1816" s="7"/>
      <c r="M1816" s="9"/>
    </row>
    <row r="1817">
      <c r="A1817" s="6"/>
      <c r="B1817" s="6"/>
      <c r="C1817" s="7"/>
      <c r="D1817" s="7"/>
      <c r="I1817" s="6"/>
      <c r="J1817" s="5"/>
      <c r="K1817" s="7"/>
      <c r="M1817" s="9"/>
    </row>
    <row r="1818">
      <c r="A1818" s="6"/>
      <c r="B1818" s="6"/>
      <c r="C1818" s="7"/>
      <c r="D1818" s="7"/>
      <c r="I1818" s="6"/>
      <c r="J1818" s="5"/>
      <c r="K1818" s="7"/>
      <c r="M1818" s="9"/>
    </row>
    <row r="1819">
      <c r="A1819" s="6"/>
      <c r="B1819" s="6"/>
      <c r="C1819" s="7"/>
      <c r="D1819" s="7"/>
      <c r="I1819" s="6"/>
      <c r="J1819" s="5"/>
      <c r="K1819" s="7"/>
      <c r="M1819" s="9"/>
    </row>
    <row r="1820">
      <c r="A1820" s="6"/>
      <c r="B1820" s="6"/>
      <c r="C1820" s="7"/>
      <c r="D1820" s="7"/>
      <c r="I1820" s="6"/>
      <c r="J1820" s="5"/>
      <c r="K1820" s="7"/>
      <c r="M1820" s="9"/>
    </row>
    <row r="1821">
      <c r="A1821" s="6"/>
      <c r="B1821" s="6"/>
      <c r="C1821" s="7"/>
      <c r="D1821" s="7"/>
      <c r="I1821" s="6"/>
      <c r="J1821" s="5"/>
      <c r="K1821" s="7"/>
      <c r="M1821" s="9"/>
    </row>
    <row r="1822">
      <c r="A1822" s="6"/>
      <c r="B1822" s="6"/>
      <c r="C1822" s="7"/>
      <c r="D1822" s="7"/>
      <c r="I1822" s="6"/>
      <c r="J1822" s="5"/>
      <c r="K1822" s="7"/>
      <c r="M1822" s="9"/>
    </row>
    <row r="1823">
      <c r="A1823" s="6"/>
      <c r="B1823" s="6"/>
      <c r="C1823" s="7"/>
      <c r="D1823" s="7"/>
      <c r="I1823" s="6"/>
      <c r="J1823" s="5"/>
      <c r="K1823" s="7"/>
      <c r="M1823" s="9"/>
    </row>
    <row r="1824">
      <c r="A1824" s="6"/>
      <c r="B1824" s="6"/>
      <c r="C1824" s="7"/>
      <c r="D1824" s="7"/>
      <c r="I1824" s="6"/>
      <c r="J1824" s="5"/>
      <c r="K1824" s="7"/>
      <c r="M1824" s="9"/>
    </row>
    <row r="1825">
      <c r="A1825" s="6"/>
      <c r="B1825" s="6"/>
      <c r="C1825" s="7"/>
      <c r="D1825" s="7"/>
      <c r="I1825" s="6"/>
      <c r="J1825" s="5"/>
      <c r="K1825" s="7"/>
      <c r="M1825" s="9"/>
    </row>
    <row r="1826">
      <c r="A1826" s="6"/>
      <c r="B1826" s="6"/>
      <c r="C1826" s="7"/>
      <c r="D1826" s="7"/>
      <c r="I1826" s="6"/>
      <c r="J1826" s="5"/>
      <c r="K1826" s="7"/>
      <c r="M1826" s="9"/>
    </row>
    <row r="1827">
      <c r="A1827" s="6"/>
      <c r="B1827" s="6"/>
      <c r="C1827" s="7"/>
      <c r="D1827" s="7"/>
      <c r="I1827" s="6"/>
      <c r="J1827" s="5"/>
      <c r="K1827" s="7"/>
      <c r="M1827" s="9"/>
    </row>
    <row r="1828">
      <c r="A1828" s="6"/>
      <c r="B1828" s="6"/>
      <c r="C1828" s="7"/>
      <c r="D1828" s="7"/>
      <c r="I1828" s="6"/>
      <c r="J1828" s="5"/>
      <c r="K1828" s="7"/>
      <c r="M1828" s="9"/>
    </row>
    <row r="1829">
      <c r="A1829" s="6"/>
      <c r="B1829" s="6"/>
      <c r="C1829" s="7"/>
      <c r="D1829" s="7"/>
      <c r="I1829" s="6"/>
      <c r="J1829" s="5"/>
      <c r="K1829" s="7"/>
      <c r="M1829" s="9"/>
    </row>
    <row r="1830">
      <c r="A1830" s="6"/>
      <c r="B1830" s="6"/>
      <c r="C1830" s="7"/>
      <c r="D1830" s="7"/>
      <c r="I1830" s="6"/>
      <c r="J1830" s="5"/>
      <c r="K1830" s="7"/>
      <c r="M1830" s="9"/>
    </row>
    <row r="1831">
      <c r="A1831" s="6"/>
      <c r="B1831" s="6"/>
      <c r="C1831" s="7"/>
      <c r="D1831" s="7"/>
      <c r="I1831" s="6"/>
      <c r="J1831" s="5"/>
      <c r="K1831" s="7"/>
      <c r="M1831" s="9"/>
    </row>
    <row r="1832">
      <c r="A1832" s="6"/>
      <c r="B1832" s="6"/>
      <c r="C1832" s="7"/>
      <c r="D1832" s="7"/>
      <c r="I1832" s="6"/>
      <c r="J1832" s="5"/>
      <c r="K1832" s="7"/>
      <c r="M1832" s="9"/>
    </row>
    <row r="1833">
      <c r="A1833" s="6"/>
      <c r="B1833" s="6"/>
      <c r="C1833" s="7"/>
      <c r="D1833" s="7"/>
      <c r="I1833" s="6"/>
      <c r="J1833" s="5"/>
      <c r="K1833" s="7"/>
      <c r="M1833" s="9"/>
    </row>
    <row r="1834">
      <c r="A1834" s="6"/>
      <c r="B1834" s="6"/>
      <c r="C1834" s="7"/>
      <c r="D1834" s="7"/>
      <c r="I1834" s="6"/>
      <c r="J1834" s="5"/>
      <c r="K1834" s="7"/>
      <c r="M1834" s="9"/>
    </row>
    <row r="1835">
      <c r="A1835" s="6"/>
      <c r="B1835" s="6"/>
      <c r="C1835" s="7"/>
      <c r="D1835" s="7"/>
      <c r="I1835" s="6"/>
      <c r="J1835" s="5"/>
      <c r="K1835" s="7"/>
      <c r="M1835" s="9"/>
    </row>
    <row r="1836">
      <c r="A1836" s="6"/>
      <c r="B1836" s="6"/>
      <c r="C1836" s="7"/>
      <c r="D1836" s="7"/>
      <c r="I1836" s="6"/>
      <c r="J1836" s="5"/>
      <c r="K1836" s="7"/>
      <c r="M1836" s="9"/>
    </row>
    <row r="1837">
      <c r="A1837" s="6"/>
      <c r="B1837" s="6"/>
      <c r="C1837" s="7"/>
      <c r="D1837" s="7"/>
      <c r="I1837" s="6"/>
      <c r="J1837" s="5"/>
      <c r="K1837" s="7"/>
      <c r="M1837" s="9"/>
    </row>
    <row r="1838">
      <c r="A1838" s="6"/>
      <c r="B1838" s="6"/>
      <c r="C1838" s="7"/>
      <c r="D1838" s="7"/>
      <c r="I1838" s="6"/>
      <c r="J1838" s="5"/>
      <c r="K1838" s="7"/>
      <c r="M1838" s="9"/>
    </row>
    <row r="1839">
      <c r="A1839" s="6"/>
      <c r="B1839" s="6"/>
      <c r="C1839" s="7"/>
      <c r="D1839" s="7"/>
      <c r="I1839" s="6"/>
      <c r="J1839" s="5"/>
      <c r="K1839" s="7"/>
      <c r="M1839" s="9"/>
    </row>
    <row r="1840">
      <c r="A1840" s="6"/>
      <c r="B1840" s="6"/>
      <c r="C1840" s="7"/>
      <c r="D1840" s="7"/>
      <c r="I1840" s="6"/>
      <c r="J1840" s="5"/>
      <c r="K1840" s="7"/>
      <c r="M1840" s="9"/>
    </row>
    <row r="1841">
      <c r="A1841" s="6"/>
      <c r="B1841" s="6"/>
      <c r="C1841" s="7"/>
      <c r="D1841" s="7"/>
      <c r="I1841" s="6"/>
      <c r="J1841" s="5"/>
      <c r="K1841" s="7"/>
      <c r="M1841" s="9"/>
    </row>
    <row r="1842">
      <c r="A1842" s="6"/>
      <c r="B1842" s="6"/>
      <c r="C1842" s="7"/>
      <c r="D1842" s="7"/>
      <c r="I1842" s="6"/>
      <c r="J1842" s="5"/>
      <c r="K1842" s="7"/>
      <c r="M1842" s="9"/>
    </row>
    <row r="1843">
      <c r="A1843" s="6"/>
      <c r="B1843" s="6"/>
      <c r="C1843" s="7"/>
      <c r="D1843" s="7"/>
      <c r="I1843" s="6"/>
      <c r="J1843" s="5"/>
      <c r="K1843" s="7"/>
      <c r="M1843" s="9"/>
    </row>
    <row r="1844">
      <c r="A1844" s="6"/>
      <c r="B1844" s="6"/>
      <c r="C1844" s="7"/>
      <c r="D1844" s="7"/>
      <c r="I1844" s="6"/>
      <c r="J1844" s="5"/>
      <c r="K1844" s="7"/>
      <c r="M1844" s="9"/>
    </row>
    <row r="1845">
      <c r="A1845" s="6"/>
      <c r="B1845" s="6"/>
      <c r="C1845" s="7"/>
      <c r="D1845" s="7"/>
      <c r="I1845" s="6"/>
      <c r="J1845" s="5"/>
      <c r="K1845" s="7"/>
      <c r="M1845" s="9"/>
    </row>
    <row r="1846">
      <c r="A1846" s="6"/>
      <c r="B1846" s="6"/>
      <c r="C1846" s="7"/>
      <c r="D1846" s="7"/>
      <c r="I1846" s="6"/>
      <c r="J1846" s="5"/>
      <c r="K1846" s="7"/>
      <c r="M1846" s="9"/>
    </row>
    <row r="1847">
      <c r="A1847" s="6"/>
      <c r="B1847" s="6"/>
      <c r="C1847" s="7"/>
      <c r="D1847" s="7"/>
      <c r="I1847" s="6"/>
      <c r="J1847" s="5"/>
      <c r="K1847" s="7"/>
      <c r="M1847" s="9"/>
    </row>
    <row r="1848">
      <c r="A1848" s="6"/>
      <c r="B1848" s="6"/>
      <c r="C1848" s="7"/>
      <c r="D1848" s="7"/>
      <c r="I1848" s="6"/>
      <c r="J1848" s="5"/>
      <c r="K1848" s="7"/>
      <c r="M1848" s="9"/>
    </row>
    <row r="1849">
      <c r="A1849" s="6"/>
      <c r="B1849" s="6"/>
      <c r="C1849" s="7"/>
      <c r="D1849" s="7"/>
      <c r="I1849" s="6"/>
      <c r="J1849" s="5"/>
      <c r="K1849" s="7"/>
      <c r="M1849" s="9"/>
    </row>
    <row r="1850">
      <c r="A1850" s="6"/>
      <c r="B1850" s="6"/>
      <c r="C1850" s="7"/>
      <c r="D1850" s="7"/>
      <c r="I1850" s="6"/>
      <c r="J1850" s="5"/>
      <c r="K1850" s="7"/>
      <c r="M1850" s="9"/>
    </row>
    <row r="1851">
      <c r="A1851" s="6"/>
      <c r="B1851" s="6"/>
      <c r="C1851" s="7"/>
      <c r="D1851" s="7"/>
      <c r="I1851" s="6"/>
      <c r="J1851" s="5"/>
      <c r="K1851" s="7"/>
      <c r="M1851" s="9"/>
    </row>
    <row r="1852">
      <c r="A1852" s="6"/>
      <c r="B1852" s="6"/>
      <c r="C1852" s="7"/>
      <c r="D1852" s="7"/>
      <c r="I1852" s="6"/>
      <c r="J1852" s="5"/>
      <c r="K1852" s="7"/>
      <c r="M1852" s="9"/>
    </row>
    <row r="1853">
      <c r="A1853" s="6"/>
      <c r="B1853" s="6"/>
      <c r="C1853" s="7"/>
      <c r="D1853" s="7"/>
      <c r="I1853" s="6"/>
      <c r="J1853" s="5"/>
      <c r="K1853" s="7"/>
      <c r="M1853" s="9"/>
    </row>
    <row r="1854">
      <c r="A1854" s="6"/>
      <c r="B1854" s="6"/>
      <c r="C1854" s="7"/>
      <c r="D1854" s="7"/>
      <c r="I1854" s="6"/>
      <c r="J1854" s="5"/>
      <c r="K1854" s="7"/>
      <c r="M1854" s="9"/>
    </row>
    <row r="1855">
      <c r="A1855" s="6"/>
      <c r="B1855" s="6"/>
      <c r="C1855" s="7"/>
      <c r="D1855" s="7"/>
      <c r="I1855" s="6"/>
      <c r="J1855" s="5"/>
      <c r="K1855" s="7"/>
      <c r="M1855" s="9"/>
    </row>
    <row r="1856">
      <c r="A1856" s="6"/>
      <c r="B1856" s="6"/>
      <c r="C1856" s="7"/>
      <c r="D1856" s="7"/>
      <c r="I1856" s="6"/>
      <c r="J1856" s="5"/>
      <c r="K1856" s="7"/>
      <c r="M1856" s="9"/>
    </row>
    <row r="1857">
      <c r="A1857" s="6"/>
      <c r="B1857" s="6"/>
      <c r="C1857" s="7"/>
      <c r="D1857" s="7"/>
      <c r="I1857" s="6"/>
      <c r="J1857" s="5"/>
      <c r="K1857" s="7"/>
      <c r="M1857" s="9"/>
    </row>
    <row r="1858">
      <c r="A1858" s="6"/>
      <c r="B1858" s="6"/>
      <c r="C1858" s="7"/>
      <c r="D1858" s="7"/>
      <c r="I1858" s="6"/>
      <c r="J1858" s="5"/>
      <c r="K1858" s="7"/>
      <c r="M1858" s="9"/>
    </row>
    <row r="1859">
      <c r="A1859" s="6"/>
      <c r="B1859" s="6"/>
      <c r="C1859" s="7"/>
      <c r="D1859" s="7"/>
      <c r="I1859" s="6"/>
      <c r="J1859" s="5"/>
      <c r="K1859" s="7"/>
      <c r="M1859" s="9"/>
    </row>
    <row r="1860">
      <c r="A1860" s="6"/>
      <c r="B1860" s="6"/>
      <c r="C1860" s="7"/>
      <c r="D1860" s="7"/>
      <c r="I1860" s="6"/>
      <c r="J1860" s="5"/>
      <c r="K1860" s="7"/>
      <c r="M1860" s="9"/>
    </row>
    <row r="1861">
      <c r="A1861" s="6"/>
      <c r="B1861" s="6"/>
      <c r="C1861" s="7"/>
      <c r="D1861" s="7"/>
      <c r="I1861" s="6"/>
      <c r="J1861" s="5"/>
      <c r="K1861" s="7"/>
      <c r="M1861" s="9"/>
    </row>
    <row r="1862">
      <c r="A1862" s="6"/>
      <c r="B1862" s="6"/>
      <c r="C1862" s="7"/>
      <c r="D1862" s="7"/>
      <c r="I1862" s="6"/>
      <c r="J1862" s="5"/>
      <c r="K1862" s="7"/>
      <c r="M1862" s="9"/>
    </row>
    <row r="1863">
      <c r="A1863" s="6"/>
      <c r="B1863" s="6"/>
      <c r="C1863" s="7"/>
      <c r="D1863" s="7"/>
      <c r="I1863" s="6"/>
      <c r="J1863" s="5"/>
      <c r="K1863" s="7"/>
      <c r="M1863" s="9"/>
    </row>
    <row r="1864">
      <c r="A1864" s="6"/>
      <c r="B1864" s="6"/>
      <c r="C1864" s="7"/>
      <c r="D1864" s="7"/>
      <c r="I1864" s="6"/>
      <c r="J1864" s="5"/>
      <c r="K1864" s="7"/>
      <c r="M1864" s="9"/>
    </row>
    <row r="1865">
      <c r="A1865" s="6"/>
      <c r="B1865" s="6"/>
      <c r="C1865" s="7"/>
      <c r="D1865" s="7"/>
      <c r="I1865" s="6"/>
      <c r="J1865" s="5"/>
      <c r="K1865" s="7"/>
      <c r="M1865" s="9"/>
    </row>
    <row r="1866">
      <c r="A1866" s="6"/>
      <c r="B1866" s="6"/>
      <c r="C1866" s="7"/>
      <c r="D1866" s="7"/>
      <c r="I1866" s="6"/>
      <c r="J1866" s="5"/>
      <c r="K1866" s="7"/>
      <c r="M1866" s="9"/>
    </row>
    <row r="1867">
      <c r="A1867" s="6"/>
      <c r="B1867" s="6"/>
      <c r="C1867" s="7"/>
      <c r="D1867" s="7"/>
      <c r="I1867" s="6"/>
      <c r="J1867" s="5"/>
      <c r="K1867" s="7"/>
      <c r="M1867" s="9"/>
    </row>
    <row r="1868">
      <c r="A1868" s="6"/>
      <c r="B1868" s="6"/>
      <c r="C1868" s="7"/>
      <c r="D1868" s="7"/>
      <c r="I1868" s="6"/>
      <c r="J1868" s="5"/>
      <c r="K1868" s="7"/>
      <c r="M1868" s="9"/>
    </row>
    <row r="1869">
      <c r="A1869" s="6"/>
      <c r="B1869" s="6"/>
      <c r="C1869" s="7"/>
      <c r="D1869" s="7"/>
      <c r="I1869" s="6"/>
      <c r="J1869" s="5"/>
      <c r="K1869" s="7"/>
      <c r="M1869" s="9"/>
    </row>
    <row r="1870">
      <c r="A1870" s="6"/>
      <c r="B1870" s="6"/>
      <c r="C1870" s="7"/>
      <c r="D1870" s="7"/>
      <c r="I1870" s="6"/>
      <c r="J1870" s="5"/>
      <c r="K1870" s="7"/>
      <c r="M1870" s="9"/>
    </row>
    <row r="1871">
      <c r="A1871" s="6"/>
      <c r="B1871" s="6"/>
      <c r="C1871" s="7"/>
      <c r="D1871" s="7"/>
      <c r="I1871" s="6"/>
      <c r="J1871" s="5"/>
      <c r="K1871" s="7"/>
      <c r="M1871" s="9"/>
    </row>
    <row r="1872">
      <c r="A1872" s="6"/>
      <c r="B1872" s="6"/>
      <c r="C1872" s="7"/>
      <c r="D1872" s="7"/>
      <c r="I1872" s="6"/>
      <c r="J1872" s="5"/>
      <c r="K1872" s="7"/>
      <c r="M1872" s="9"/>
    </row>
    <row r="1873">
      <c r="A1873" s="6"/>
      <c r="B1873" s="6"/>
      <c r="C1873" s="7"/>
      <c r="D1873" s="7"/>
      <c r="I1873" s="6"/>
      <c r="J1873" s="5"/>
      <c r="K1873" s="7"/>
      <c r="M1873" s="9"/>
    </row>
    <row r="1874">
      <c r="A1874" s="6"/>
      <c r="B1874" s="6"/>
      <c r="C1874" s="7"/>
      <c r="D1874" s="7"/>
      <c r="I1874" s="6"/>
      <c r="J1874" s="5"/>
      <c r="K1874" s="7"/>
      <c r="M1874" s="9"/>
    </row>
    <row r="1875">
      <c r="A1875" s="6"/>
      <c r="B1875" s="6"/>
      <c r="C1875" s="7"/>
      <c r="D1875" s="7"/>
      <c r="I1875" s="6"/>
      <c r="J1875" s="5"/>
      <c r="K1875" s="7"/>
      <c r="M1875" s="9"/>
    </row>
    <row r="1876">
      <c r="A1876" s="6"/>
      <c r="B1876" s="6"/>
      <c r="C1876" s="7"/>
      <c r="D1876" s="7"/>
      <c r="I1876" s="6"/>
      <c r="J1876" s="5"/>
      <c r="K1876" s="7"/>
      <c r="M1876" s="9"/>
    </row>
    <row r="1877">
      <c r="A1877" s="6"/>
      <c r="B1877" s="6"/>
      <c r="C1877" s="7"/>
      <c r="D1877" s="7"/>
      <c r="I1877" s="6"/>
      <c r="J1877" s="5"/>
      <c r="K1877" s="7"/>
      <c r="M1877" s="9"/>
    </row>
    <row r="1878">
      <c r="A1878" s="6"/>
      <c r="B1878" s="6"/>
      <c r="C1878" s="7"/>
      <c r="D1878" s="7"/>
      <c r="I1878" s="6"/>
      <c r="J1878" s="5"/>
      <c r="K1878" s="7"/>
      <c r="M1878" s="9"/>
    </row>
    <row r="1879">
      <c r="A1879" s="6"/>
      <c r="B1879" s="6"/>
      <c r="C1879" s="7"/>
      <c r="D1879" s="7"/>
      <c r="I1879" s="6"/>
      <c r="J1879" s="5"/>
      <c r="K1879" s="7"/>
      <c r="M1879" s="9"/>
    </row>
    <row r="1880">
      <c r="A1880" s="6"/>
      <c r="B1880" s="6"/>
      <c r="C1880" s="7"/>
      <c r="D1880" s="7"/>
      <c r="I1880" s="6"/>
      <c r="J1880" s="5"/>
      <c r="K1880" s="7"/>
      <c r="M1880" s="9"/>
    </row>
    <row r="1881">
      <c r="A1881" s="6"/>
      <c r="B1881" s="6"/>
      <c r="C1881" s="7"/>
      <c r="D1881" s="7"/>
      <c r="I1881" s="6"/>
      <c r="J1881" s="5"/>
      <c r="K1881" s="7"/>
      <c r="M1881" s="9"/>
    </row>
    <row r="1882">
      <c r="A1882" s="6"/>
      <c r="B1882" s="6"/>
      <c r="C1882" s="7"/>
      <c r="D1882" s="7"/>
      <c r="I1882" s="6"/>
      <c r="J1882" s="5"/>
      <c r="K1882" s="7"/>
      <c r="M1882" s="9"/>
    </row>
    <row r="1883">
      <c r="A1883" s="6"/>
      <c r="B1883" s="6"/>
      <c r="C1883" s="7"/>
      <c r="D1883" s="7"/>
      <c r="I1883" s="6"/>
      <c r="J1883" s="5"/>
      <c r="K1883" s="7"/>
      <c r="M1883" s="9"/>
    </row>
    <row r="1884">
      <c r="A1884" s="6"/>
      <c r="B1884" s="6"/>
      <c r="C1884" s="7"/>
      <c r="D1884" s="7"/>
      <c r="I1884" s="6"/>
      <c r="J1884" s="5"/>
      <c r="K1884" s="7"/>
      <c r="M1884" s="9"/>
    </row>
    <row r="1885">
      <c r="A1885" s="6"/>
      <c r="B1885" s="6"/>
      <c r="C1885" s="7"/>
      <c r="D1885" s="7"/>
      <c r="I1885" s="6"/>
      <c r="J1885" s="5"/>
      <c r="K1885" s="7"/>
      <c r="M1885" s="9"/>
    </row>
    <row r="1886">
      <c r="A1886" s="6"/>
      <c r="B1886" s="6"/>
      <c r="C1886" s="7"/>
      <c r="D1886" s="7"/>
      <c r="I1886" s="6"/>
      <c r="J1886" s="5"/>
      <c r="K1886" s="7"/>
      <c r="M1886" s="9"/>
    </row>
    <row r="1887">
      <c r="A1887" s="6"/>
      <c r="B1887" s="6"/>
      <c r="C1887" s="7"/>
      <c r="D1887" s="7"/>
      <c r="I1887" s="6"/>
      <c r="J1887" s="5"/>
      <c r="K1887" s="7"/>
      <c r="M1887" s="9"/>
    </row>
    <row r="1888">
      <c r="A1888" s="6"/>
      <c r="B1888" s="6"/>
      <c r="C1888" s="7"/>
      <c r="D1888" s="7"/>
      <c r="I1888" s="6"/>
      <c r="J1888" s="5"/>
      <c r="K1888" s="7"/>
      <c r="M1888" s="9"/>
    </row>
    <row r="1889">
      <c r="A1889" s="6"/>
      <c r="B1889" s="6"/>
      <c r="C1889" s="7"/>
      <c r="D1889" s="7"/>
      <c r="I1889" s="6"/>
      <c r="J1889" s="5"/>
      <c r="K1889" s="7"/>
      <c r="M1889" s="9"/>
    </row>
    <row r="1890">
      <c r="A1890" s="6"/>
      <c r="B1890" s="6"/>
      <c r="C1890" s="7"/>
      <c r="D1890" s="7"/>
      <c r="I1890" s="6"/>
      <c r="J1890" s="5"/>
      <c r="K1890" s="7"/>
      <c r="M1890" s="9"/>
    </row>
    <row r="1891">
      <c r="A1891" s="6"/>
      <c r="B1891" s="6"/>
      <c r="C1891" s="7"/>
      <c r="D1891" s="7"/>
      <c r="I1891" s="6"/>
      <c r="J1891" s="5"/>
      <c r="K1891" s="7"/>
      <c r="M1891" s="9"/>
    </row>
    <row r="1892">
      <c r="A1892" s="6"/>
      <c r="B1892" s="6"/>
      <c r="C1892" s="7"/>
      <c r="D1892" s="7"/>
      <c r="I1892" s="6"/>
      <c r="J1892" s="5"/>
      <c r="K1892" s="7"/>
      <c r="M1892" s="9"/>
    </row>
    <row r="1893">
      <c r="A1893" s="6"/>
      <c r="B1893" s="6"/>
      <c r="C1893" s="7"/>
      <c r="D1893" s="7"/>
      <c r="I1893" s="6"/>
      <c r="J1893" s="5"/>
      <c r="K1893" s="7"/>
      <c r="M1893" s="9"/>
    </row>
    <row r="1894">
      <c r="A1894" s="6"/>
      <c r="B1894" s="6"/>
      <c r="C1894" s="7"/>
      <c r="D1894" s="7"/>
      <c r="I1894" s="6"/>
      <c r="J1894" s="5"/>
      <c r="K1894" s="7"/>
      <c r="M1894" s="9"/>
    </row>
    <row r="1895">
      <c r="A1895" s="6"/>
      <c r="B1895" s="6"/>
      <c r="C1895" s="7"/>
      <c r="D1895" s="7"/>
      <c r="I1895" s="6"/>
      <c r="J1895" s="5"/>
      <c r="K1895" s="7"/>
      <c r="M1895" s="9"/>
    </row>
    <row r="1896">
      <c r="A1896" s="6"/>
      <c r="B1896" s="6"/>
      <c r="C1896" s="7"/>
      <c r="D1896" s="7"/>
      <c r="I1896" s="6"/>
      <c r="J1896" s="5"/>
      <c r="K1896" s="7"/>
      <c r="M1896" s="9"/>
    </row>
    <row r="1897">
      <c r="A1897" s="6"/>
      <c r="B1897" s="6"/>
      <c r="C1897" s="7"/>
      <c r="D1897" s="7"/>
      <c r="I1897" s="6"/>
      <c r="J1897" s="5"/>
      <c r="K1897" s="7"/>
      <c r="M1897" s="9"/>
    </row>
    <row r="1898">
      <c r="A1898" s="6"/>
      <c r="B1898" s="6"/>
      <c r="C1898" s="7"/>
      <c r="D1898" s="7"/>
      <c r="I1898" s="6"/>
      <c r="J1898" s="5"/>
      <c r="K1898" s="7"/>
      <c r="M1898" s="9"/>
    </row>
    <row r="1899">
      <c r="A1899" s="6"/>
      <c r="B1899" s="6"/>
      <c r="C1899" s="7"/>
      <c r="D1899" s="7"/>
      <c r="I1899" s="6"/>
      <c r="J1899" s="5"/>
      <c r="K1899" s="7"/>
      <c r="M1899" s="9"/>
    </row>
    <row r="1900">
      <c r="A1900" s="6"/>
      <c r="B1900" s="6"/>
      <c r="C1900" s="7"/>
      <c r="D1900" s="7"/>
      <c r="I1900" s="6"/>
      <c r="J1900" s="5"/>
      <c r="K1900" s="7"/>
      <c r="M1900" s="9"/>
    </row>
    <row r="1901">
      <c r="A1901" s="6"/>
      <c r="B1901" s="6"/>
      <c r="C1901" s="7"/>
      <c r="D1901" s="7"/>
      <c r="I1901" s="6"/>
      <c r="J1901" s="5"/>
      <c r="K1901" s="7"/>
      <c r="M1901" s="9"/>
    </row>
    <row r="1902">
      <c r="A1902" s="6"/>
      <c r="B1902" s="6"/>
      <c r="C1902" s="7"/>
      <c r="D1902" s="7"/>
      <c r="I1902" s="6"/>
      <c r="J1902" s="5"/>
      <c r="K1902" s="7"/>
      <c r="M1902" s="9"/>
    </row>
    <row r="1903">
      <c r="A1903" s="6"/>
      <c r="B1903" s="6"/>
      <c r="C1903" s="7"/>
      <c r="D1903" s="7"/>
      <c r="I1903" s="6"/>
      <c r="J1903" s="5"/>
      <c r="K1903" s="7"/>
      <c r="M1903" s="9"/>
    </row>
    <row r="1904">
      <c r="A1904" s="6"/>
      <c r="B1904" s="6"/>
      <c r="C1904" s="7"/>
      <c r="D1904" s="7"/>
      <c r="I1904" s="6"/>
      <c r="J1904" s="5"/>
      <c r="K1904" s="7"/>
      <c r="M1904" s="9"/>
    </row>
    <row r="1905">
      <c r="A1905" s="6"/>
      <c r="B1905" s="6"/>
      <c r="C1905" s="7"/>
      <c r="D1905" s="7"/>
      <c r="I1905" s="6"/>
      <c r="J1905" s="5"/>
      <c r="K1905" s="7"/>
      <c r="M1905" s="9"/>
    </row>
    <row r="1906">
      <c r="A1906" s="6"/>
      <c r="B1906" s="6"/>
      <c r="C1906" s="7"/>
      <c r="D1906" s="7"/>
      <c r="I1906" s="6"/>
      <c r="J1906" s="5"/>
      <c r="K1906" s="7"/>
      <c r="M1906" s="9"/>
    </row>
    <row r="1907">
      <c r="A1907" s="6"/>
      <c r="B1907" s="6"/>
      <c r="C1907" s="7"/>
      <c r="D1907" s="7"/>
      <c r="I1907" s="6"/>
      <c r="J1907" s="5"/>
      <c r="K1907" s="7"/>
      <c r="M1907" s="9"/>
    </row>
    <row r="1908">
      <c r="A1908" s="6"/>
      <c r="B1908" s="6"/>
      <c r="C1908" s="7"/>
      <c r="D1908" s="7"/>
      <c r="I1908" s="6"/>
      <c r="J1908" s="5"/>
      <c r="K1908" s="7"/>
      <c r="M1908" s="9"/>
    </row>
    <row r="1909">
      <c r="A1909" s="6"/>
      <c r="B1909" s="6"/>
      <c r="C1909" s="7"/>
      <c r="D1909" s="7"/>
      <c r="I1909" s="6"/>
      <c r="J1909" s="5"/>
      <c r="K1909" s="7"/>
      <c r="M1909" s="9"/>
    </row>
    <row r="1910">
      <c r="A1910" s="6"/>
      <c r="B1910" s="6"/>
      <c r="C1910" s="7"/>
      <c r="D1910" s="7"/>
      <c r="I1910" s="6"/>
      <c r="J1910" s="5"/>
      <c r="K1910" s="7"/>
      <c r="M1910" s="9"/>
    </row>
    <row r="1911">
      <c r="A1911" s="6"/>
      <c r="B1911" s="6"/>
      <c r="C1911" s="7"/>
      <c r="D1911" s="7"/>
      <c r="I1911" s="6"/>
      <c r="J1911" s="5"/>
      <c r="K1911" s="7"/>
      <c r="M1911" s="9"/>
    </row>
    <row r="1912">
      <c r="A1912" s="6"/>
      <c r="B1912" s="6"/>
      <c r="C1912" s="7"/>
      <c r="D1912" s="7"/>
      <c r="I1912" s="6"/>
      <c r="J1912" s="5"/>
      <c r="K1912" s="7"/>
      <c r="M1912" s="9"/>
    </row>
    <row r="1913">
      <c r="A1913" s="6"/>
      <c r="B1913" s="6"/>
      <c r="C1913" s="7"/>
      <c r="D1913" s="7"/>
      <c r="I1913" s="6"/>
      <c r="J1913" s="5"/>
      <c r="K1913" s="7"/>
      <c r="M1913" s="9"/>
    </row>
    <row r="1914">
      <c r="A1914" s="6"/>
      <c r="B1914" s="6"/>
      <c r="C1914" s="7"/>
      <c r="D1914" s="7"/>
      <c r="I1914" s="6"/>
      <c r="J1914" s="5"/>
      <c r="K1914" s="7"/>
      <c r="M1914" s="9"/>
    </row>
    <row r="1915">
      <c r="A1915" s="6"/>
      <c r="B1915" s="6"/>
      <c r="C1915" s="7"/>
      <c r="D1915" s="7"/>
      <c r="I1915" s="6"/>
      <c r="J1915" s="5"/>
      <c r="K1915" s="7"/>
      <c r="M1915" s="9"/>
    </row>
    <row r="1916">
      <c r="A1916" s="6"/>
      <c r="B1916" s="6"/>
      <c r="C1916" s="7"/>
      <c r="D1916" s="7"/>
      <c r="I1916" s="6"/>
      <c r="J1916" s="5"/>
      <c r="K1916" s="7"/>
      <c r="M1916" s="9"/>
    </row>
    <row r="1917">
      <c r="A1917" s="6"/>
      <c r="B1917" s="6"/>
      <c r="C1917" s="7"/>
      <c r="D1917" s="7"/>
      <c r="I1917" s="6"/>
      <c r="J1917" s="5"/>
      <c r="K1917" s="7"/>
      <c r="M1917" s="9"/>
    </row>
    <row r="1918">
      <c r="A1918" s="6"/>
      <c r="B1918" s="6"/>
      <c r="C1918" s="7"/>
      <c r="D1918" s="7"/>
      <c r="I1918" s="6"/>
      <c r="J1918" s="5"/>
      <c r="K1918" s="7"/>
      <c r="M1918" s="9"/>
    </row>
    <row r="1919">
      <c r="A1919" s="6"/>
      <c r="B1919" s="6"/>
      <c r="C1919" s="7"/>
      <c r="D1919" s="7"/>
      <c r="I1919" s="6"/>
      <c r="J1919" s="5"/>
      <c r="K1919" s="7"/>
      <c r="M1919" s="9"/>
    </row>
    <row r="1920">
      <c r="A1920" s="6"/>
      <c r="B1920" s="6"/>
      <c r="C1920" s="7"/>
      <c r="D1920" s="7"/>
      <c r="I1920" s="6"/>
      <c r="J1920" s="5"/>
      <c r="K1920" s="7"/>
      <c r="M1920" s="9"/>
    </row>
    <row r="1921">
      <c r="A1921" s="6"/>
      <c r="B1921" s="6"/>
      <c r="C1921" s="7"/>
      <c r="D1921" s="7"/>
      <c r="I1921" s="6"/>
      <c r="J1921" s="5"/>
      <c r="K1921" s="7"/>
      <c r="M1921" s="9"/>
    </row>
    <row r="1922">
      <c r="A1922" s="6"/>
      <c r="B1922" s="6"/>
      <c r="C1922" s="7"/>
      <c r="D1922" s="7"/>
      <c r="I1922" s="6"/>
      <c r="J1922" s="5"/>
      <c r="K1922" s="7"/>
      <c r="M1922" s="9"/>
    </row>
    <row r="1923">
      <c r="A1923" s="6"/>
      <c r="B1923" s="6"/>
      <c r="C1923" s="7"/>
      <c r="D1923" s="7"/>
      <c r="I1923" s="6"/>
      <c r="J1923" s="5"/>
      <c r="K1923" s="7"/>
      <c r="M1923" s="9"/>
    </row>
    <row r="1924">
      <c r="A1924" s="6"/>
      <c r="B1924" s="6"/>
      <c r="C1924" s="7"/>
      <c r="D1924" s="7"/>
      <c r="I1924" s="6"/>
      <c r="J1924" s="5"/>
      <c r="K1924" s="7"/>
      <c r="M1924" s="9"/>
    </row>
    <row r="1925">
      <c r="A1925" s="6"/>
      <c r="B1925" s="6"/>
      <c r="C1925" s="7"/>
      <c r="D1925" s="7"/>
      <c r="I1925" s="6"/>
      <c r="J1925" s="5"/>
      <c r="K1925" s="7"/>
      <c r="M1925" s="9"/>
    </row>
    <row r="1926">
      <c r="A1926" s="6"/>
      <c r="B1926" s="6"/>
      <c r="C1926" s="7"/>
      <c r="D1926" s="7"/>
      <c r="I1926" s="6"/>
      <c r="J1926" s="5"/>
      <c r="K1926" s="7"/>
      <c r="M1926" s="9"/>
    </row>
    <row r="1927">
      <c r="A1927" s="6"/>
      <c r="B1927" s="6"/>
      <c r="C1927" s="7"/>
      <c r="D1927" s="7"/>
      <c r="I1927" s="6"/>
      <c r="J1927" s="5"/>
      <c r="K1927" s="7"/>
      <c r="M1927" s="9"/>
    </row>
    <row r="1928">
      <c r="A1928" s="6"/>
      <c r="B1928" s="6"/>
      <c r="C1928" s="7"/>
      <c r="D1928" s="7"/>
      <c r="I1928" s="6"/>
      <c r="J1928" s="5"/>
      <c r="K1928" s="7"/>
      <c r="M1928" s="9"/>
    </row>
    <row r="1929">
      <c r="A1929" s="6"/>
      <c r="B1929" s="6"/>
      <c r="C1929" s="7"/>
      <c r="D1929" s="7"/>
      <c r="I1929" s="6"/>
      <c r="J1929" s="5"/>
      <c r="K1929" s="7"/>
      <c r="M1929" s="9"/>
    </row>
    <row r="1930">
      <c r="A1930" s="6"/>
      <c r="B1930" s="6"/>
      <c r="C1930" s="7"/>
      <c r="D1930" s="7"/>
      <c r="I1930" s="6"/>
      <c r="J1930" s="5"/>
      <c r="K1930" s="7"/>
      <c r="M1930" s="9"/>
    </row>
    <row r="1931">
      <c r="A1931" s="6"/>
      <c r="B1931" s="6"/>
      <c r="C1931" s="7"/>
      <c r="D1931" s="7"/>
      <c r="I1931" s="6"/>
      <c r="J1931" s="5"/>
      <c r="K1931" s="7"/>
      <c r="M1931" s="9"/>
    </row>
    <row r="1932">
      <c r="A1932" s="6"/>
      <c r="B1932" s="6"/>
      <c r="C1932" s="7"/>
      <c r="D1932" s="7"/>
      <c r="I1932" s="6"/>
      <c r="J1932" s="5"/>
      <c r="K1932" s="7"/>
      <c r="M1932" s="9"/>
    </row>
    <row r="1933">
      <c r="A1933" s="6"/>
      <c r="B1933" s="6"/>
      <c r="C1933" s="7"/>
      <c r="D1933" s="7"/>
      <c r="I1933" s="6"/>
      <c r="J1933" s="5"/>
      <c r="K1933" s="7"/>
      <c r="M1933" s="9"/>
    </row>
    <row r="1934">
      <c r="A1934" s="6"/>
      <c r="B1934" s="6"/>
      <c r="C1934" s="7"/>
      <c r="D1934" s="7"/>
      <c r="I1934" s="6"/>
      <c r="J1934" s="5"/>
      <c r="K1934" s="7"/>
      <c r="M1934" s="9"/>
    </row>
    <row r="1935">
      <c r="A1935" s="6"/>
      <c r="B1935" s="6"/>
      <c r="C1935" s="7"/>
      <c r="D1935" s="7"/>
      <c r="I1935" s="6"/>
      <c r="J1935" s="5"/>
      <c r="K1935" s="7"/>
      <c r="M1935" s="9"/>
    </row>
    <row r="1936">
      <c r="A1936" s="6"/>
      <c r="B1936" s="6"/>
      <c r="C1936" s="7"/>
      <c r="D1936" s="7"/>
      <c r="I1936" s="6"/>
      <c r="J1936" s="5"/>
      <c r="K1936" s="7"/>
      <c r="M1936" s="9"/>
    </row>
    <row r="1937">
      <c r="A1937" s="6"/>
      <c r="B1937" s="6"/>
      <c r="C1937" s="7"/>
      <c r="D1937" s="7"/>
      <c r="I1937" s="6"/>
      <c r="J1937" s="5"/>
      <c r="K1937" s="7"/>
      <c r="M1937" s="9"/>
    </row>
    <row r="1938">
      <c r="A1938" s="6"/>
      <c r="B1938" s="6"/>
      <c r="C1938" s="7"/>
      <c r="D1938" s="7"/>
      <c r="I1938" s="6"/>
      <c r="J1938" s="5"/>
      <c r="K1938" s="7"/>
      <c r="M1938" s="9"/>
    </row>
    <row r="1939">
      <c r="A1939" s="6"/>
      <c r="B1939" s="6"/>
      <c r="C1939" s="7"/>
      <c r="D1939" s="7"/>
      <c r="I1939" s="6"/>
      <c r="J1939" s="5"/>
      <c r="K1939" s="7"/>
      <c r="M1939" s="9"/>
    </row>
    <row r="1940">
      <c r="A1940" s="6"/>
      <c r="B1940" s="6"/>
      <c r="C1940" s="7"/>
      <c r="D1940" s="7"/>
      <c r="I1940" s="6"/>
      <c r="J1940" s="5"/>
      <c r="K1940" s="7"/>
      <c r="M1940" s="9"/>
    </row>
    <row r="1941">
      <c r="A1941" s="6"/>
      <c r="B1941" s="6"/>
      <c r="C1941" s="7"/>
      <c r="D1941" s="7"/>
      <c r="I1941" s="6"/>
      <c r="J1941" s="5"/>
      <c r="K1941" s="7"/>
      <c r="M1941" s="9"/>
    </row>
    <row r="1942">
      <c r="A1942" s="6"/>
      <c r="B1942" s="6"/>
      <c r="C1942" s="7"/>
      <c r="D1942" s="7"/>
      <c r="I1942" s="6"/>
      <c r="J1942" s="5"/>
      <c r="K1942" s="7"/>
      <c r="M1942" s="9"/>
    </row>
    <row r="1943">
      <c r="A1943" s="6"/>
      <c r="B1943" s="6"/>
      <c r="C1943" s="7"/>
      <c r="D1943" s="7"/>
      <c r="I1943" s="6"/>
      <c r="J1943" s="5"/>
      <c r="K1943" s="7"/>
      <c r="M1943" s="9"/>
    </row>
    <row r="1944">
      <c r="A1944" s="6"/>
      <c r="B1944" s="6"/>
      <c r="C1944" s="7"/>
      <c r="D1944" s="7"/>
      <c r="I1944" s="6"/>
      <c r="J1944" s="5"/>
      <c r="K1944" s="7"/>
      <c r="M1944" s="9"/>
    </row>
    <row r="1945">
      <c r="A1945" s="6"/>
      <c r="B1945" s="6"/>
      <c r="C1945" s="7"/>
      <c r="D1945" s="7"/>
      <c r="I1945" s="6"/>
      <c r="J1945" s="5"/>
      <c r="K1945" s="7"/>
      <c r="M1945" s="9"/>
    </row>
    <row r="1946">
      <c r="A1946" s="6"/>
      <c r="B1946" s="6"/>
      <c r="C1946" s="7"/>
      <c r="D1946" s="7"/>
      <c r="I1946" s="6"/>
      <c r="J1946" s="5"/>
      <c r="K1946" s="7"/>
      <c r="M1946" s="9"/>
    </row>
    <row r="1947">
      <c r="A1947" s="6"/>
      <c r="B1947" s="6"/>
      <c r="C1947" s="7"/>
      <c r="D1947" s="7"/>
      <c r="I1947" s="6"/>
      <c r="J1947" s="5"/>
      <c r="K1947" s="7"/>
      <c r="M1947" s="9"/>
    </row>
    <row r="1948">
      <c r="A1948" s="6"/>
      <c r="B1948" s="6"/>
      <c r="C1948" s="7"/>
      <c r="D1948" s="7"/>
      <c r="I1948" s="6"/>
      <c r="J1948" s="5"/>
      <c r="K1948" s="7"/>
      <c r="M1948" s="9"/>
    </row>
    <row r="1949">
      <c r="A1949" s="6"/>
      <c r="B1949" s="6"/>
      <c r="C1949" s="7"/>
      <c r="D1949" s="7"/>
      <c r="I1949" s="6"/>
      <c r="J1949" s="5"/>
      <c r="K1949" s="7"/>
      <c r="M1949" s="9"/>
    </row>
    <row r="1950">
      <c r="A1950" s="6"/>
      <c r="B1950" s="6"/>
      <c r="C1950" s="7"/>
      <c r="D1950" s="7"/>
      <c r="I1950" s="6"/>
      <c r="J1950" s="5"/>
      <c r="K1950" s="7"/>
      <c r="M1950" s="9"/>
    </row>
    <row r="1951">
      <c r="A1951" s="6"/>
      <c r="B1951" s="6"/>
      <c r="C1951" s="7"/>
      <c r="D1951" s="7"/>
      <c r="I1951" s="6"/>
      <c r="J1951" s="5"/>
      <c r="K1951" s="7"/>
      <c r="M1951" s="9"/>
    </row>
    <row r="1952">
      <c r="A1952" s="6"/>
      <c r="B1952" s="6"/>
      <c r="C1952" s="7"/>
      <c r="D1952" s="7"/>
      <c r="I1952" s="6"/>
      <c r="J1952" s="5"/>
      <c r="K1952" s="7"/>
      <c r="M1952" s="9"/>
    </row>
    <row r="1953">
      <c r="A1953" s="6"/>
      <c r="B1953" s="6"/>
      <c r="C1953" s="7"/>
      <c r="D1953" s="7"/>
      <c r="I1953" s="6"/>
      <c r="J1953" s="5"/>
      <c r="K1953" s="7"/>
      <c r="M1953" s="9"/>
    </row>
    <row r="1954">
      <c r="A1954" s="6"/>
      <c r="B1954" s="6"/>
      <c r="C1954" s="7"/>
      <c r="D1954" s="7"/>
      <c r="I1954" s="6"/>
      <c r="J1954" s="5"/>
      <c r="K1954" s="7"/>
      <c r="M1954" s="9"/>
    </row>
    <row r="1955">
      <c r="A1955" s="6"/>
      <c r="B1955" s="6"/>
      <c r="C1955" s="7"/>
      <c r="D1955" s="7"/>
      <c r="I1955" s="6"/>
      <c r="J1955" s="5"/>
      <c r="K1955" s="7"/>
      <c r="M1955" s="9"/>
    </row>
    <row r="1956">
      <c r="A1956" s="6"/>
      <c r="B1956" s="6"/>
      <c r="C1956" s="7"/>
      <c r="D1956" s="7"/>
      <c r="I1956" s="6"/>
      <c r="J1956" s="5"/>
      <c r="K1956" s="7"/>
      <c r="M1956" s="9"/>
    </row>
    <row r="1957">
      <c r="A1957" s="6"/>
      <c r="B1957" s="6"/>
      <c r="C1957" s="7"/>
      <c r="D1957" s="7"/>
      <c r="I1957" s="6"/>
      <c r="J1957" s="5"/>
      <c r="K1957" s="7"/>
      <c r="M1957" s="9"/>
    </row>
    <row r="1958">
      <c r="A1958" s="6"/>
      <c r="B1958" s="6"/>
      <c r="C1958" s="7"/>
      <c r="D1958" s="7"/>
      <c r="I1958" s="6"/>
      <c r="J1958" s="5"/>
      <c r="K1958" s="7"/>
      <c r="M1958" s="9"/>
    </row>
    <row r="1959">
      <c r="A1959" s="6"/>
      <c r="B1959" s="6"/>
      <c r="C1959" s="7"/>
      <c r="D1959" s="7"/>
      <c r="I1959" s="6"/>
      <c r="J1959" s="5"/>
      <c r="K1959" s="7"/>
      <c r="M1959" s="9"/>
    </row>
    <row r="1960">
      <c r="A1960" s="6"/>
      <c r="B1960" s="6"/>
      <c r="C1960" s="7"/>
      <c r="D1960" s="7"/>
      <c r="I1960" s="6"/>
      <c r="J1960" s="5"/>
      <c r="K1960" s="7"/>
      <c r="M1960" s="9"/>
    </row>
    <row r="1961">
      <c r="A1961" s="6"/>
      <c r="B1961" s="6"/>
      <c r="C1961" s="7"/>
      <c r="D1961" s="7"/>
      <c r="I1961" s="6"/>
      <c r="J1961" s="5"/>
      <c r="K1961" s="7"/>
      <c r="M1961" s="9"/>
    </row>
    <row r="1962">
      <c r="A1962" s="6"/>
      <c r="B1962" s="6"/>
      <c r="C1962" s="7"/>
      <c r="D1962" s="7"/>
      <c r="I1962" s="6"/>
      <c r="J1962" s="5"/>
      <c r="K1962" s="7"/>
      <c r="M1962" s="9"/>
    </row>
    <row r="1963">
      <c r="A1963" s="6"/>
      <c r="B1963" s="6"/>
      <c r="C1963" s="7"/>
      <c r="D1963" s="7"/>
      <c r="I1963" s="6"/>
      <c r="J1963" s="5"/>
      <c r="K1963" s="7"/>
      <c r="M1963" s="9"/>
    </row>
    <row r="1964">
      <c r="A1964" s="6"/>
      <c r="B1964" s="6"/>
      <c r="C1964" s="7"/>
      <c r="D1964" s="7"/>
      <c r="I1964" s="6"/>
      <c r="J1964" s="5"/>
      <c r="K1964" s="7"/>
      <c r="M1964" s="9"/>
    </row>
    <row r="1965">
      <c r="A1965" s="6"/>
      <c r="B1965" s="6"/>
      <c r="C1965" s="7"/>
      <c r="D1965" s="7"/>
      <c r="I1965" s="6"/>
      <c r="J1965" s="5"/>
      <c r="K1965" s="7"/>
      <c r="M1965" s="9"/>
    </row>
    <row r="1966">
      <c r="A1966" s="6"/>
      <c r="B1966" s="6"/>
      <c r="C1966" s="7"/>
      <c r="D1966" s="7"/>
      <c r="I1966" s="6"/>
      <c r="J1966" s="5"/>
      <c r="K1966" s="7"/>
      <c r="M1966" s="9"/>
    </row>
    <row r="1967">
      <c r="A1967" s="6"/>
      <c r="B1967" s="6"/>
      <c r="C1967" s="7"/>
      <c r="D1967" s="7"/>
      <c r="I1967" s="6"/>
      <c r="J1967" s="5"/>
      <c r="K1967" s="7"/>
      <c r="M1967" s="9"/>
    </row>
    <row r="1968">
      <c r="A1968" s="6"/>
      <c r="B1968" s="6"/>
      <c r="C1968" s="7"/>
      <c r="D1968" s="7"/>
      <c r="I1968" s="6"/>
      <c r="J1968" s="5"/>
      <c r="K1968" s="7"/>
      <c r="M1968" s="9"/>
    </row>
    <row r="1969">
      <c r="A1969" s="6"/>
      <c r="B1969" s="6"/>
      <c r="C1969" s="7"/>
      <c r="D1969" s="7"/>
      <c r="I1969" s="6"/>
      <c r="J1969" s="5"/>
      <c r="K1969" s="7"/>
      <c r="M1969" s="9"/>
    </row>
    <row r="1970">
      <c r="A1970" s="6"/>
      <c r="B1970" s="6"/>
      <c r="C1970" s="7"/>
      <c r="D1970" s="7"/>
      <c r="I1970" s="6"/>
      <c r="J1970" s="5"/>
      <c r="K1970" s="7"/>
      <c r="M1970" s="9"/>
    </row>
    <row r="1971">
      <c r="A1971" s="6"/>
      <c r="B1971" s="6"/>
      <c r="C1971" s="7"/>
      <c r="D1971" s="7"/>
      <c r="I1971" s="6"/>
      <c r="J1971" s="5"/>
      <c r="K1971" s="7"/>
      <c r="M1971" s="9"/>
    </row>
    <row r="1972">
      <c r="A1972" s="6"/>
      <c r="B1972" s="6"/>
      <c r="C1972" s="7"/>
      <c r="D1972" s="7"/>
      <c r="I1972" s="6"/>
      <c r="J1972" s="5"/>
      <c r="K1972" s="7"/>
      <c r="M1972" s="9"/>
    </row>
    <row r="1973">
      <c r="A1973" s="6"/>
      <c r="B1973" s="6"/>
      <c r="C1973" s="7"/>
      <c r="D1973" s="7"/>
      <c r="I1973" s="6"/>
      <c r="J1973" s="5"/>
      <c r="K1973" s="7"/>
      <c r="M1973" s="9"/>
    </row>
    <row r="1974">
      <c r="A1974" s="6"/>
      <c r="B1974" s="6"/>
      <c r="C1974" s="7"/>
      <c r="D1974" s="7"/>
      <c r="I1974" s="6"/>
      <c r="J1974" s="5"/>
      <c r="K1974" s="7"/>
      <c r="M1974" s="9"/>
    </row>
    <row r="1975">
      <c r="A1975" s="6"/>
      <c r="B1975" s="6"/>
      <c r="C1975" s="7"/>
      <c r="D1975" s="7"/>
      <c r="I1975" s="6"/>
      <c r="J1975" s="5"/>
      <c r="K1975" s="7"/>
      <c r="M1975" s="9"/>
    </row>
    <row r="1976">
      <c r="A1976" s="6"/>
      <c r="B1976" s="6"/>
      <c r="C1976" s="7"/>
      <c r="D1976" s="7"/>
      <c r="I1976" s="6"/>
      <c r="J1976" s="5"/>
      <c r="K1976" s="7"/>
      <c r="M1976" s="9"/>
    </row>
    <row r="1977">
      <c r="A1977" s="6"/>
      <c r="B1977" s="6"/>
      <c r="C1977" s="7"/>
      <c r="D1977" s="7"/>
      <c r="I1977" s="6"/>
      <c r="J1977" s="5"/>
      <c r="K1977" s="7"/>
      <c r="M1977" s="9"/>
    </row>
    <row r="1978">
      <c r="A1978" s="6"/>
      <c r="B1978" s="6"/>
      <c r="C1978" s="7"/>
      <c r="D1978" s="7"/>
      <c r="I1978" s="6"/>
      <c r="J1978" s="5"/>
      <c r="K1978" s="7"/>
      <c r="M1978" s="9"/>
    </row>
    <row r="1979">
      <c r="A1979" s="6"/>
      <c r="B1979" s="6"/>
      <c r="C1979" s="7"/>
      <c r="D1979" s="7"/>
      <c r="I1979" s="6"/>
      <c r="J1979" s="5"/>
      <c r="K1979" s="7"/>
      <c r="M1979" s="9"/>
    </row>
    <row r="1980">
      <c r="A1980" s="6"/>
      <c r="B1980" s="6"/>
      <c r="C1980" s="7"/>
      <c r="D1980" s="7"/>
      <c r="I1980" s="6"/>
      <c r="J1980" s="5"/>
      <c r="K1980" s="7"/>
      <c r="M1980" s="9"/>
    </row>
    <row r="1981">
      <c r="A1981" s="6"/>
      <c r="B1981" s="6"/>
      <c r="C1981" s="7"/>
      <c r="D1981" s="7"/>
      <c r="I1981" s="6"/>
      <c r="J1981" s="5"/>
      <c r="K1981" s="7"/>
      <c r="M1981" s="9"/>
    </row>
    <row r="1982">
      <c r="A1982" s="6"/>
      <c r="B1982" s="6"/>
      <c r="C1982" s="7"/>
      <c r="D1982" s="7"/>
      <c r="I1982" s="6"/>
      <c r="J1982" s="5"/>
      <c r="K1982" s="7"/>
      <c r="M1982" s="9"/>
    </row>
    <row r="1983">
      <c r="A1983" s="6"/>
      <c r="B1983" s="6"/>
      <c r="C1983" s="7"/>
      <c r="D1983" s="7"/>
      <c r="I1983" s="6"/>
      <c r="J1983" s="5"/>
      <c r="K1983" s="7"/>
      <c r="M1983" s="9"/>
    </row>
    <row r="1984">
      <c r="A1984" s="6"/>
      <c r="B1984" s="6"/>
      <c r="C1984" s="7"/>
      <c r="D1984" s="7"/>
      <c r="I1984" s="6"/>
      <c r="J1984" s="5"/>
      <c r="K1984" s="7"/>
      <c r="M1984" s="9"/>
    </row>
    <row r="1985">
      <c r="A1985" s="6"/>
      <c r="B1985" s="6"/>
      <c r="C1985" s="7"/>
      <c r="D1985" s="7"/>
      <c r="I1985" s="6"/>
      <c r="J1985" s="5"/>
      <c r="K1985" s="7"/>
      <c r="M1985" s="9"/>
    </row>
    <row r="1986">
      <c r="A1986" s="6"/>
      <c r="B1986" s="6"/>
      <c r="C1986" s="7"/>
      <c r="D1986" s="7"/>
      <c r="I1986" s="6"/>
      <c r="J1986" s="5"/>
      <c r="K1986" s="7"/>
      <c r="M1986" s="9"/>
    </row>
    <row r="1987">
      <c r="A1987" s="6"/>
      <c r="B1987" s="6"/>
      <c r="C1987" s="7"/>
      <c r="D1987" s="7"/>
      <c r="I1987" s="6"/>
      <c r="J1987" s="5"/>
      <c r="K1987" s="7"/>
      <c r="M1987" s="9"/>
    </row>
    <row r="1988">
      <c r="A1988" s="6"/>
      <c r="B1988" s="6"/>
      <c r="C1988" s="7"/>
      <c r="D1988" s="7"/>
      <c r="I1988" s="6"/>
      <c r="J1988" s="5"/>
      <c r="K1988" s="7"/>
      <c r="M1988" s="9"/>
    </row>
    <row r="1989">
      <c r="A1989" s="6"/>
      <c r="B1989" s="6"/>
      <c r="C1989" s="7"/>
      <c r="D1989" s="7"/>
      <c r="I1989" s="6"/>
      <c r="J1989" s="5"/>
      <c r="K1989" s="7"/>
      <c r="M1989" s="9"/>
    </row>
    <row r="1990">
      <c r="A1990" s="6"/>
      <c r="B1990" s="6"/>
      <c r="C1990" s="7"/>
      <c r="D1990" s="7"/>
      <c r="I1990" s="6"/>
      <c r="J1990" s="5"/>
      <c r="K1990" s="7"/>
      <c r="M1990" s="9"/>
    </row>
    <row r="1991">
      <c r="A1991" s="6"/>
      <c r="B1991" s="6"/>
      <c r="C1991" s="7"/>
      <c r="D1991" s="7"/>
      <c r="I1991" s="6"/>
      <c r="J1991" s="5"/>
      <c r="K1991" s="7"/>
      <c r="M1991" s="9"/>
    </row>
    <row r="1992">
      <c r="A1992" s="6"/>
      <c r="B1992" s="6"/>
      <c r="C1992" s="7"/>
      <c r="D1992" s="7"/>
      <c r="I1992" s="6"/>
      <c r="J1992" s="5"/>
      <c r="K1992" s="7"/>
      <c r="M1992" s="9"/>
    </row>
    <row r="1993">
      <c r="A1993" s="6"/>
      <c r="B1993" s="6"/>
      <c r="C1993" s="7"/>
      <c r="D1993" s="7"/>
      <c r="I1993" s="6"/>
      <c r="J1993" s="5"/>
      <c r="K1993" s="7"/>
      <c r="M1993" s="9"/>
    </row>
    <row r="1994">
      <c r="A1994" s="6"/>
      <c r="B1994" s="6"/>
      <c r="C1994" s="7"/>
      <c r="D1994" s="7"/>
      <c r="I1994" s="6"/>
      <c r="J1994" s="5"/>
      <c r="K1994" s="7"/>
      <c r="M1994" s="9"/>
    </row>
    <row r="1995">
      <c r="A1995" s="6"/>
      <c r="B1995" s="6"/>
      <c r="C1995" s="7"/>
      <c r="D1995" s="7"/>
      <c r="I1995" s="6"/>
      <c r="J1995" s="5"/>
      <c r="K1995" s="7"/>
      <c r="M1995" s="9"/>
    </row>
    <row r="1996">
      <c r="A1996" s="6"/>
      <c r="B1996" s="6"/>
      <c r="C1996" s="7"/>
      <c r="D1996" s="7"/>
      <c r="I1996" s="6"/>
      <c r="J1996" s="5"/>
      <c r="K1996" s="7"/>
      <c r="M1996" s="9"/>
    </row>
    <row r="1997">
      <c r="A1997" s="6"/>
      <c r="B1997" s="6"/>
      <c r="C1997" s="7"/>
      <c r="D1997" s="7"/>
      <c r="I1997" s="6"/>
      <c r="J1997" s="5"/>
      <c r="K1997" s="7"/>
      <c r="M1997" s="9"/>
    </row>
    <row r="1998">
      <c r="A1998" s="6"/>
      <c r="B1998" s="6"/>
      <c r="C1998" s="7"/>
      <c r="D1998" s="7"/>
      <c r="I1998" s="6"/>
      <c r="J1998" s="5"/>
      <c r="K1998" s="7"/>
      <c r="M1998" s="9"/>
    </row>
    <row r="1999">
      <c r="A1999" s="6"/>
      <c r="B1999" s="6"/>
      <c r="C1999" s="7"/>
      <c r="D1999" s="7"/>
      <c r="I1999" s="6"/>
      <c r="J1999" s="5"/>
      <c r="K1999" s="7"/>
      <c r="M1999" s="9"/>
    </row>
    <row r="2000">
      <c r="A2000" s="6"/>
      <c r="B2000" s="6"/>
      <c r="C2000" s="7"/>
      <c r="D2000" s="7"/>
      <c r="I2000" s="6"/>
      <c r="J2000" s="5"/>
      <c r="K2000" s="7"/>
      <c r="M2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9BD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12.25"/>
    <col customWidth="1" min="3" max="4" width="12.5"/>
    <col customWidth="1" min="5" max="5" width="7.63"/>
    <col customWidth="1" min="6" max="6" width="9.0"/>
    <col customWidth="1" min="7" max="7" width="15.13"/>
    <col customWidth="1" min="8" max="8" width="23.0"/>
    <col customWidth="1" min="9" max="9" width="38.0"/>
  </cols>
  <sheetData>
    <row r="1" ht="7.5" customHeight="1">
      <c r="A1" s="93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ht="35.25" customHeight="1">
      <c r="A2" s="93"/>
      <c r="B2" s="112" t="s">
        <v>1208</v>
      </c>
      <c r="C2" s="113"/>
      <c r="D2" s="113"/>
      <c r="E2" s="113"/>
      <c r="F2" s="113"/>
      <c r="G2" s="113"/>
      <c r="H2" s="113"/>
      <c r="I2" s="115"/>
      <c r="J2" s="115"/>
      <c r="K2" s="116"/>
    </row>
    <row r="3" ht="14.25" customHeight="1">
      <c r="A3" s="93"/>
      <c r="B3" s="37"/>
      <c r="C3" s="37"/>
      <c r="D3" s="37"/>
      <c r="E3" s="37"/>
      <c r="F3" s="37"/>
      <c r="G3" s="37"/>
      <c r="H3" s="44" t="s">
        <v>33</v>
      </c>
      <c r="I3" s="37"/>
      <c r="J3" s="37"/>
      <c r="K3" s="37"/>
    </row>
    <row r="4" ht="14.25" customHeight="1">
      <c r="A4" s="93"/>
      <c r="B4" s="37"/>
      <c r="C4" s="37"/>
      <c r="D4" s="37"/>
      <c r="E4" s="37"/>
      <c r="F4" s="37"/>
      <c r="G4" s="37"/>
      <c r="H4" s="53" t="s">
        <v>35</v>
      </c>
      <c r="I4" s="37"/>
      <c r="J4" s="37"/>
      <c r="K4" s="37"/>
    </row>
    <row r="5">
      <c r="A5" s="118"/>
      <c r="B5" s="119" t="s">
        <v>1176</v>
      </c>
      <c r="J5" s="37"/>
      <c r="K5" s="37"/>
    </row>
    <row r="6">
      <c r="A6" s="157"/>
      <c r="B6" s="165" t="s">
        <v>1168</v>
      </c>
      <c r="C6" s="166"/>
      <c r="D6" s="166"/>
      <c r="E6" s="166"/>
      <c r="F6" s="166"/>
      <c r="G6" s="167"/>
      <c r="H6" s="159"/>
      <c r="I6" s="159"/>
    </row>
    <row r="7">
      <c r="A7" s="160"/>
      <c r="B7" s="168" t="s">
        <v>1177</v>
      </c>
      <c r="C7" s="168" t="s">
        <v>1170</v>
      </c>
      <c r="D7" s="168" t="s">
        <v>1171</v>
      </c>
      <c r="E7" s="168" t="s">
        <v>1172</v>
      </c>
      <c r="F7" s="168" t="s">
        <v>1173</v>
      </c>
      <c r="G7" s="168" t="s">
        <v>1174</v>
      </c>
    </row>
    <row r="8">
      <c r="A8" s="190"/>
      <c r="B8" s="191" t="s">
        <v>1178</v>
      </c>
      <c r="C8" s="192">
        <f>COUNTIFS(Roteiro!E$9:E$23,"="&amp;B8)</f>
        <v>0</v>
      </c>
      <c r="D8" s="192">
        <f t="shared" ref="D8:D13" si="2">COUNTIFS(Roteiro!E$6:E$20,"="&amp;B8,Roteiro!O$6:O$20,"Executado com êxito")</f>
        <v>0</v>
      </c>
      <c r="E8" s="192">
        <f t="shared" ref="E8:F8" si="1">IFERROR(C8+E7,C8)</f>
        <v>0</v>
      </c>
      <c r="F8" s="192">
        <f t="shared" si="1"/>
        <v>0</v>
      </c>
      <c r="G8" s="192">
        <f t="shared" ref="G8:G13" si="4">IF(E8-F8&lt;0,0,E8-F8)</f>
        <v>0</v>
      </c>
    </row>
    <row r="9">
      <c r="A9" s="190"/>
      <c r="B9" s="191"/>
      <c r="C9" s="192">
        <f t="shared" ref="C9:C13" si="5">COUNTIFS(Roteiro!E$6:E$20,"="&amp;B9)</f>
        <v>0</v>
      </c>
      <c r="D9" s="192">
        <f t="shared" si="2"/>
        <v>0</v>
      </c>
      <c r="E9" s="192">
        <f t="shared" ref="E9:F9" si="3">IFERROR(C9+E8,C9)</f>
        <v>0</v>
      </c>
      <c r="F9" s="192">
        <f t="shared" si="3"/>
        <v>0</v>
      </c>
      <c r="G9" s="192">
        <f t="shared" si="4"/>
        <v>0</v>
      </c>
    </row>
    <row r="10">
      <c r="A10" s="162"/>
      <c r="B10" s="193"/>
      <c r="C10" s="192">
        <f t="shared" si="5"/>
        <v>0</v>
      </c>
      <c r="D10" s="192">
        <f t="shared" si="2"/>
        <v>0</v>
      </c>
      <c r="E10" s="192">
        <f t="shared" ref="E10:F10" si="6">IFERROR(C10+E9,C10)</f>
        <v>0</v>
      </c>
      <c r="F10" s="192">
        <f t="shared" si="6"/>
        <v>0</v>
      </c>
      <c r="G10" s="192">
        <f t="shared" si="4"/>
        <v>0</v>
      </c>
    </row>
    <row r="11">
      <c r="A11" s="162"/>
      <c r="B11" s="193"/>
      <c r="C11" s="192">
        <f t="shared" si="5"/>
        <v>0</v>
      </c>
      <c r="D11" s="192">
        <f t="shared" si="2"/>
        <v>0</v>
      </c>
      <c r="E11" s="192">
        <f t="shared" ref="E11:F11" si="7">IFERROR(C11+E10,C11)</f>
        <v>0</v>
      </c>
      <c r="F11" s="192">
        <f t="shared" si="7"/>
        <v>0</v>
      </c>
      <c r="G11" s="192">
        <f t="shared" si="4"/>
        <v>0</v>
      </c>
    </row>
    <row r="12">
      <c r="A12" s="162"/>
      <c r="B12" s="193"/>
      <c r="C12" s="192">
        <f t="shared" si="5"/>
        <v>0</v>
      </c>
      <c r="D12" s="192">
        <f t="shared" si="2"/>
        <v>0</v>
      </c>
      <c r="E12" s="192">
        <f t="shared" ref="E12:F12" si="8">IFERROR(C12+E11,C12)</f>
        <v>0</v>
      </c>
      <c r="F12" s="192">
        <f t="shared" si="8"/>
        <v>0</v>
      </c>
      <c r="G12" s="192">
        <f t="shared" si="4"/>
        <v>0</v>
      </c>
    </row>
    <row r="13">
      <c r="A13" s="162"/>
      <c r="B13" s="193"/>
      <c r="C13" s="192">
        <f t="shared" si="5"/>
        <v>0</v>
      </c>
      <c r="D13" s="192">
        <f t="shared" si="2"/>
        <v>0</v>
      </c>
      <c r="E13" s="192">
        <f t="shared" ref="E13:F13" si="9">IFERROR(C13+E12,C13)</f>
        <v>0</v>
      </c>
      <c r="F13" s="192">
        <f t="shared" si="9"/>
        <v>0</v>
      </c>
      <c r="G13" s="192">
        <f t="shared" si="4"/>
        <v>0</v>
      </c>
    </row>
    <row r="22">
      <c r="G22" s="194"/>
    </row>
    <row r="23">
      <c r="G23" s="195"/>
    </row>
    <row r="24">
      <c r="G24" s="196"/>
    </row>
    <row r="25">
      <c r="G25" s="196"/>
    </row>
    <row r="26">
      <c r="G26" s="196"/>
    </row>
    <row r="27">
      <c r="G27" s="196"/>
    </row>
  </sheetData>
  <mergeCells count="3">
    <mergeCell ref="B2:H2"/>
    <mergeCell ref="B5:I5"/>
    <mergeCell ref="B6:G6"/>
  </mergeCells>
  <hyperlinks>
    <hyperlink display="Início" location="Menu!A1" ref="H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63"/>
    <col customWidth="1" min="2" max="2" width="10.63"/>
    <col customWidth="1" min="8" max="8" width="9.25"/>
    <col customWidth="1" min="9" max="9" width="10.25"/>
    <col customWidth="1" min="11" max="11" width="9.0"/>
    <col customWidth="1" min="12" max="12" width="9.5"/>
  </cols>
  <sheetData>
    <row r="1" ht="42.0" customHeight="1">
      <c r="C1" s="10" t="s">
        <v>10</v>
      </c>
    </row>
    <row r="2" ht="30.75" customHeight="1">
      <c r="D2" s="11"/>
      <c r="E2" s="11"/>
      <c r="F2" s="11"/>
      <c r="G2" s="11"/>
      <c r="H2" s="11"/>
      <c r="I2" s="11"/>
      <c r="J2" s="11"/>
      <c r="K2" s="11"/>
    </row>
    <row r="3">
      <c r="G3" s="12"/>
    </row>
    <row r="4">
      <c r="F4" s="13"/>
      <c r="I4" s="13"/>
      <c r="J4" s="13"/>
    </row>
    <row r="5">
      <c r="F5" s="13"/>
      <c r="I5" s="13"/>
      <c r="J5" s="13"/>
    </row>
    <row r="6">
      <c r="F6" s="13"/>
      <c r="I6" s="13"/>
      <c r="J6" s="13"/>
    </row>
    <row r="7">
      <c r="E7" s="13"/>
      <c r="F7" s="13"/>
      <c r="G7" s="14" t="s">
        <v>11</v>
      </c>
      <c r="H7" s="13"/>
      <c r="I7" s="13"/>
      <c r="J7" s="13"/>
    </row>
    <row r="8">
      <c r="E8" s="13"/>
      <c r="F8" s="13"/>
      <c r="H8" s="13"/>
      <c r="I8" s="13"/>
      <c r="J8" s="13"/>
    </row>
    <row r="9">
      <c r="E9" s="13"/>
      <c r="F9" s="13"/>
      <c r="G9" s="13" t="s">
        <v>12</v>
      </c>
      <c r="H9" s="13"/>
      <c r="I9" s="13"/>
      <c r="J9" s="13"/>
    </row>
    <row r="10" ht="13.5" customHeight="1">
      <c r="E10" s="13"/>
      <c r="F10" s="13"/>
      <c r="G10" s="13"/>
      <c r="H10" s="13"/>
      <c r="I10" s="13"/>
      <c r="J10" s="13"/>
    </row>
    <row r="11" ht="28.5" customHeight="1">
      <c r="E11" s="13"/>
      <c r="F11" s="13"/>
      <c r="G11" s="15" t="s">
        <v>13</v>
      </c>
      <c r="H11" s="13"/>
      <c r="I11" s="13"/>
      <c r="J11" s="13"/>
    </row>
    <row r="12" ht="24.0" customHeight="1">
      <c r="E12" s="13"/>
      <c r="F12" s="13"/>
      <c r="H12" s="13"/>
      <c r="I12" s="13"/>
      <c r="J12" s="13"/>
    </row>
    <row r="13" ht="26.25" customHeight="1">
      <c r="E13" s="13"/>
      <c r="F13" s="13"/>
      <c r="H13" s="13"/>
      <c r="I13" s="13"/>
      <c r="J13" s="13"/>
    </row>
    <row r="14">
      <c r="F14" s="16"/>
      <c r="G14" s="16"/>
      <c r="H14" s="16"/>
      <c r="I14" s="16"/>
    </row>
  </sheetData>
  <hyperlinks>
    <hyperlink display="INICIAR" location="Menu!A1" ref="G1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6.5"/>
    <col customWidth="1" min="3" max="3" width="1.75"/>
    <col customWidth="1" min="5" max="5" width="42.75"/>
    <col customWidth="1" min="6" max="6" width="10.13"/>
    <col customWidth="1" min="10" max="10" width="3.75"/>
    <col customWidth="1" min="13" max="13" width="8.0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ht="38.25" customHeight="1">
      <c r="A2" s="17"/>
      <c r="B2" s="18" t="s">
        <v>14</v>
      </c>
      <c r="N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>
      <c r="A4" s="17"/>
      <c r="B4" s="19" t="s">
        <v>15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ht="11.25" customHeight="1">
      <c r="A6" s="17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7"/>
    </row>
    <row r="7">
      <c r="A7" s="17"/>
      <c r="B7" s="21"/>
      <c r="C7" s="22" t="s">
        <v>16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17"/>
    </row>
    <row r="8">
      <c r="A8" s="17"/>
      <c r="B8" s="20"/>
      <c r="C8" s="20"/>
      <c r="D8" s="23" t="s">
        <v>17</v>
      </c>
      <c r="E8" s="20"/>
      <c r="F8" s="20"/>
      <c r="G8" s="20"/>
      <c r="H8" s="20"/>
      <c r="I8" s="20"/>
      <c r="J8" s="20"/>
      <c r="K8" s="20"/>
      <c r="L8" s="20"/>
      <c r="M8" s="20"/>
      <c r="N8" s="17"/>
    </row>
    <row r="9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7"/>
    </row>
    <row r="10" ht="27.75" customHeight="1">
      <c r="A10" s="17"/>
      <c r="B10" s="20"/>
      <c r="C10" s="24"/>
      <c r="D10" s="25" t="s">
        <v>18</v>
      </c>
      <c r="E10" s="26" t="s">
        <v>19</v>
      </c>
      <c r="F10" s="26"/>
      <c r="G10" s="26" t="str">
        <f>IFERROR(IF(G11&lt;&gt;"","Pendências",""),"")</f>
        <v/>
      </c>
      <c r="H10" s="26"/>
      <c r="I10" s="26"/>
      <c r="J10" s="26"/>
      <c r="K10" s="26"/>
      <c r="L10" s="25" t="s">
        <v>20</v>
      </c>
      <c r="M10" s="20"/>
      <c r="N10" s="17"/>
    </row>
    <row r="11" ht="22.5" customHeight="1">
      <c r="A11" s="17"/>
      <c r="B11" s="20"/>
      <c r="C11" s="27"/>
      <c r="D11" s="28">
        <v>1.0</v>
      </c>
      <c r="E11" s="29" t="s">
        <v>21</v>
      </c>
      <c r="F11" s="30"/>
      <c r="G11" s="31" t="str">
        <f>IFERROR(IF(AND('Base de dados'!F2&lt;&gt;0,'Base de dados'!G2&lt;&gt;'Base de dados'!F2),"Existem cenários sem roteiros mapeados", ""),"")</f>
        <v/>
      </c>
      <c r="H11" s="32"/>
      <c r="I11" s="32"/>
      <c r="J11" s="32"/>
      <c r="K11" s="32"/>
      <c r="L11" s="33" t="s">
        <v>22</v>
      </c>
      <c r="M11" s="20"/>
      <c r="N11" s="17"/>
    </row>
    <row r="12" ht="22.5" customHeight="1">
      <c r="A12" s="17"/>
      <c r="B12" s="20"/>
      <c r="C12" s="27"/>
      <c r="D12" s="28">
        <v>2.0</v>
      </c>
      <c r="E12" s="29" t="s">
        <v>23</v>
      </c>
      <c r="F12" s="30"/>
      <c r="G12" s="30"/>
      <c r="H12" s="32"/>
      <c r="I12" s="32"/>
      <c r="J12" s="32"/>
      <c r="K12" s="32"/>
      <c r="L12" s="33" t="s">
        <v>22</v>
      </c>
      <c r="M12" s="20"/>
      <c r="N12" s="17"/>
    </row>
    <row r="13" ht="22.5" customHeight="1">
      <c r="A13" s="17"/>
      <c r="B13" s="20"/>
      <c r="C13" s="27"/>
      <c r="D13" s="28">
        <v>3.0</v>
      </c>
      <c r="E13" s="29" t="s">
        <v>24</v>
      </c>
      <c r="F13" s="30"/>
      <c r="G13" s="30"/>
      <c r="H13" s="30"/>
      <c r="I13" s="30"/>
      <c r="J13" s="30"/>
      <c r="K13" s="30"/>
      <c r="L13" s="33" t="s">
        <v>22</v>
      </c>
      <c r="M13" s="20"/>
      <c r="N13" s="17"/>
    </row>
    <row r="1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7"/>
    </row>
    <row r="18">
      <c r="A18" s="17"/>
      <c r="B18" s="21"/>
      <c r="C18" s="22" t="s">
        <v>25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7"/>
    </row>
    <row r="19">
      <c r="A19" s="17"/>
      <c r="B19" s="20"/>
      <c r="C19" s="20"/>
      <c r="D19" s="23" t="s">
        <v>26</v>
      </c>
      <c r="E19" s="20"/>
      <c r="F19" s="20"/>
      <c r="G19" s="20"/>
      <c r="H19" s="20"/>
      <c r="I19" s="20"/>
      <c r="J19" s="20"/>
      <c r="K19" s="20"/>
      <c r="L19" s="20"/>
      <c r="M19" s="20"/>
      <c r="N19" s="17"/>
    </row>
    <row r="20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7"/>
    </row>
    <row r="21" ht="27.75" customHeight="1">
      <c r="A21" s="17"/>
      <c r="B21" s="20"/>
      <c r="C21" s="24"/>
      <c r="D21" s="25" t="s">
        <v>18</v>
      </c>
      <c r="E21" s="26" t="s">
        <v>19</v>
      </c>
      <c r="F21" s="26"/>
      <c r="G21" s="26"/>
      <c r="H21" s="26"/>
      <c r="I21" s="26"/>
      <c r="J21" s="26"/>
      <c r="K21" s="26"/>
      <c r="L21" s="25" t="s">
        <v>20</v>
      </c>
      <c r="M21" s="20"/>
      <c r="N21" s="17"/>
    </row>
    <row r="22" ht="22.5" customHeight="1">
      <c r="A22" s="17"/>
      <c r="B22" s="20"/>
      <c r="C22" s="34"/>
      <c r="D22" s="28">
        <v>1.0</v>
      </c>
      <c r="E22" s="29" t="s">
        <v>27</v>
      </c>
      <c r="F22" s="30"/>
      <c r="G22" s="30"/>
      <c r="H22" s="30"/>
      <c r="I22" s="30"/>
      <c r="J22" s="30"/>
      <c r="K22" s="30"/>
      <c r="L22" s="33" t="s">
        <v>22</v>
      </c>
      <c r="M22" s="20"/>
      <c r="N22" s="17"/>
    </row>
    <row r="23" ht="22.5" customHeight="1">
      <c r="A23" s="17"/>
      <c r="B23" s="20"/>
      <c r="C23" s="34"/>
      <c r="D23" s="28">
        <v>2.0</v>
      </c>
      <c r="E23" s="29" t="s">
        <v>28</v>
      </c>
      <c r="F23" s="30"/>
      <c r="G23" s="30"/>
      <c r="H23" s="30"/>
      <c r="I23" s="30"/>
      <c r="J23" s="30"/>
      <c r="K23" s="30"/>
      <c r="L23" s="33" t="s">
        <v>22</v>
      </c>
      <c r="M23" s="20"/>
      <c r="N23" s="17"/>
    </row>
    <row r="2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</sheetData>
  <mergeCells count="3">
    <mergeCell ref="B2:M2"/>
    <mergeCell ref="G11:K11"/>
    <mergeCell ref="G12:K12"/>
  </mergeCells>
  <conditionalFormatting sqref="G11:K11">
    <cfRule type="cellIs" dxfId="0" priority="1" operator="equal">
      <formula>"Existem cenários sem roteiros mapeados"</formula>
    </cfRule>
  </conditionalFormatting>
  <hyperlinks>
    <hyperlink display="Acessar" location="'Cenários'!A1" ref="L11"/>
    <hyperlink display="Acessar" location="Roteiro!A1" ref="L12"/>
    <hyperlink display="Acessar" location="Ocorrencias!A1" ref="L13"/>
    <hyperlink display="Acessar" location="Painel!A1" ref="L22"/>
    <hyperlink display="Acessar" location="'Curva S'!A1" ref="L2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8B35"/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.38"/>
    <col customWidth="1" min="2" max="2" width="9.13"/>
    <col customWidth="1" min="3" max="3" width="49.38"/>
    <col customWidth="1" min="4" max="4" width="61.38"/>
    <col customWidth="1" min="5" max="5" width="20.38"/>
    <col customWidth="1" min="6" max="6" width="19.13"/>
    <col customWidth="1" min="7" max="7" width="16.13"/>
    <col customWidth="1" min="8" max="9" width="16.25"/>
    <col customWidth="1" min="10" max="10" width="5.13"/>
  </cols>
  <sheetData>
    <row r="1" ht="7.5" customHeight="1">
      <c r="C1" s="35"/>
      <c r="D1" s="36"/>
      <c r="E1" s="37"/>
      <c r="F1" s="38"/>
      <c r="G1" s="38"/>
      <c r="H1" s="38"/>
      <c r="I1" s="38"/>
      <c r="J1" s="39"/>
    </row>
    <row r="2" ht="47.25" customHeight="1">
      <c r="A2" s="40"/>
      <c r="B2" s="41" t="s">
        <v>29</v>
      </c>
      <c r="G2" s="41"/>
      <c r="H2" s="41"/>
      <c r="I2" s="41"/>
      <c r="J2" s="42"/>
    </row>
    <row r="3" ht="7.5" customHeight="1">
      <c r="A3" s="40"/>
      <c r="B3" s="43"/>
      <c r="C3" s="35"/>
      <c r="D3" s="35"/>
      <c r="E3" s="44"/>
      <c r="F3" s="44"/>
      <c r="G3" s="44"/>
      <c r="H3" s="44"/>
      <c r="I3" s="44"/>
      <c r="J3" s="45"/>
    </row>
    <row r="4" ht="18.0" customHeight="1">
      <c r="A4" s="40"/>
      <c r="B4" s="46" t="s">
        <v>30</v>
      </c>
      <c r="C4" s="47"/>
      <c r="D4" s="48" t="s">
        <v>31</v>
      </c>
      <c r="F4" s="44"/>
      <c r="G4" s="44"/>
      <c r="H4" s="44"/>
      <c r="I4" s="44"/>
      <c r="J4" s="45"/>
    </row>
    <row r="5" ht="15.0" customHeight="1">
      <c r="A5" s="40"/>
      <c r="B5" s="49" t="s">
        <v>32</v>
      </c>
      <c r="C5" s="47"/>
      <c r="E5" s="50"/>
      <c r="F5" s="44" t="s">
        <v>33</v>
      </c>
      <c r="G5" s="44"/>
      <c r="H5" s="44"/>
      <c r="I5" s="44"/>
      <c r="J5" s="45"/>
    </row>
    <row r="6" ht="15.0" customHeight="1">
      <c r="A6" s="40"/>
      <c r="B6" s="51" t="s">
        <v>34</v>
      </c>
      <c r="C6" s="47"/>
      <c r="E6" s="52"/>
      <c r="F6" s="53" t="s">
        <v>35</v>
      </c>
      <c r="G6" s="44"/>
      <c r="H6" s="44"/>
      <c r="I6" s="44"/>
      <c r="J6" s="45"/>
    </row>
    <row r="7" ht="7.5" customHeight="1">
      <c r="A7" s="40"/>
      <c r="B7" s="37"/>
      <c r="C7" s="35"/>
      <c r="D7" s="35"/>
      <c r="E7" s="53"/>
      <c r="G7" s="53"/>
      <c r="H7" s="53"/>
      <c r="I7" s="53"/>
      <c r="J7" s="54"/>
    </row>
    <row r="8" ht="42.0" customHeight="1">
      <c r="A8" s="40"/>
      <c r="B8" s="55" t="s">
        <v>36</v>
      </c>
      <c r="C8" s="56" t="s">
        <v>37</v>
      </c>
      <c r="D8" s="56" t="s">
        <v>38</v>
      </c>
      <c r="E8" s="57" t="s">
        <v>39</v>
      </c>
      <c r="F8" s="57" t="s">
        <v>40</v>
      </c>
      <c r="G8" s="58" t="s">
        <v>41</v>
      </c>
      <c r="H8" s="58" t="s">
        <v>42</v>
      </c>
      <c r="I8" s="58" t="s">
        <v>43</v>
      </c>
      <c r="J8" s="59"/>
    </row>
    <row r="9">
      <c r="A9" s="40"/>
      <c r="B9" s="60" t="s">
        <v>44</v>
      </c>
      <c r="C9" s="61" t="s">
        <v>45</v>
      </c>
      <c r="D9" s="61" t="s">
        <v>46</v>
      </c>
      <c r="E9" s="62" t="s">
        <v>46</v>
      </c>
      <c r="F9" s="63">
        <v>44640.0</v>
      </c>
      <c r="G9" s="64"/>
      <c r="H9" s="64"/>
      <c r="I9" s="65"/>
      <c r="J9" s="66"/>
    </row>
    <row r="10">
      <c r="A10" s="40"/>
      <c r="B10" s="67" t="s">
        <v>47</v>
      </c>
      <c r="C10" s="61"/>
      <c r="D10" s="61"/>
      <c r="E10" s="62"/>
      <c r="F10" s="68"/>
      <c r="G10" s="64"/>
      <c r="H10" s="64"/>
      <c r="I10" s="65"/>
      <c r="J10" s="66"/>
    </row>
    <row r="11">
      <c r="A11" s="40"/>
      <c r="B11" s="67" t="s">
        <v>48</v>
      </c>
      <c r="C11" s="61"/>
      <c r="D11" s="61"/>
      <c r="E11" s="62"/>
      <c r="F11" s="63"/>
      <c r="G11" s="64"/>
      <c r="H11" s="64"/>
      <c r="I11" s="65"/>
      <c r="J11" s="66"/>
    </row>
    <row r="12">
      <c r="A12" s="40"/>
      <c r="B12" s="67" t="s">
        <v>49</v>
      </c>
      <c r="C12" s="61"/>
      <c r="D12" s="61"/>
      <c r="E12" s="62"/>
      <c r="F12" s="63"/>
      <c r="G12" s="64" t="str">
        <f>IF(C12="","",SUMIFS(Roteiro!U12:U1006,Roteiro!C12:C1006,(CONCATENATE(B12," - ",C12)),Roteiro!Q12:Q1006,"Concluído"))</f>
        <v/>
      </c>
      <c r="H12" s="64" t="str">
        <f>IF(C12="","",SUMIFS(Roteiro!U12:U1006,Roteiro!C12:C1006,(CONCATENATE(B12," - ",C12))))</f>
        <v/>
      </c>
      <c r="I12" s="65" t="str">
        <f t="shared" ref="I12:I1061" si="1">IFERROR(G12/H12,"")</f>
        <v/>
      </c>
      <c r="J12" s="66"/>
    </row>
    <row r="13">
      <c r="A13" s="40"/>
      <c r="B13" s="67" t="s">
        <v>50</v>
      </c>
      <c r="C13" s="61"/>
      <c r="D13" s="61"/>
      <c r="E13" s="62"/>
      <c r="F13" s="63"/>
      <c r="G13" s="64" t="str">
        <f>IF(C13="","",SUMIFS(Roteiro!U13:U1007,Roteiro!C13:C1007,(CONCATENATE(B13," - ",C13)),Roteiro!Q13:Q1007,"Concluído"))</f>
        <v/>
      </c>
      <c r="H13" s="64" t="str">
        <f>IF(C13="","",SUMIFS(Roteiro!U13:U1007,Roteiro!C13:C1007,(CONCATENATE(B13," - ",C13))))</f>
        <v/>
      </c>
      <c r="I13" s="65" t="str">
        <f t="shared" si="1"/>
        <v/>
      </c>
      <c r="J13" s="66"/>
    </row>
    <row r="14">
      <c r="A14" s="40"/>
      <c r="B14" s="67" t="s">
        <v>51</v>
      </c>
      <c r="C14" s="61"/>
      <c r="D14" s="61"/>
      <c r="E14" s="62"/>
      <c r="F14" s="63"/>
      <c r="G14" s="64" t="str">
        <f>IF(C14="","",SUMIFS(Roteiro!U14:U1008,Roteiro!C14:C1008,(CONCATENATE(B14," - ",C14)),Roteiro!Q14:Q1008,"Concluído"))</f>
        <v/>
      </c>
      <c r="H14" s="64" t="str">
        <f>IF(C14="","",SUMIFS(Roteiro!U14:U1008,Roteiro!C14:C1008,(CONCATENATE(B14," - ",C14))))</f>
        <v/>
      </c>
      <c r="I14" s="65" t="str">
        <f t="shared" si="1"/>
        <v/>
      </c>
      <c r="J14" s="66"/>
    </row>
    <row r="15">
      <c r="A15" s="40"/>
      <c r="B15" s="67" t="s">
        <v>52</v>
      </c>
      <c r="C15" s="69"/>
      <c r="D15" s="61"/>
      <c r="E15" s="63"/>
      <c r="F15" s="63"/>
      <c r="G15" s="64" t="str">
        <f>IF(C15="","",SUMIFS(Roteiro!U15:U1009,Roteiro!C15:C1009,(CONCATENATE(B15," - ",C15)),Roteiro!Q15:Q1009,"Concluído"))</f>
        <v/>
      </c>
      <c r="H15" s="64" t="str">
        <f>IF(C15="","",SUMIFS(Roteiro!U15:U1009,Roteiro!C15:C1009,(CONCATENATE(B15," - ",C15))))</f>
        <v/>
      </c>
      <c r="I15" s="65" t="str">
        <f t="shared" si="1"/>
        <v/>
      </c>
      <c r="J15" s="66"/>
    </row>
    <row r="16">
      <c r="A16" s="40"/>
      <c r="B16" s="67" t="s">
        <v>53</v>
      </c>
      <c r="C16" s="61"/>
      <c r="D16" s="61"/>
      <c r="E16" s="63"/>
      <c r="F16" s="63"/>
      <c r="G16" s="64" t="str">
        <f>IF(C16="","",SUMIFS(Roteiro!U16:U1010,Roteiro!C16:C1010,(CONCATENATE(B16," - ",C16)),Roteiro!Q16:Q1010,"Concluído"))</f>
        <v/>
      </c>
      <c r="H16" s="64" t="str">
        <f>IF(C16="","",SUMIFS(Roteiro!U16:U1010,Roteiro!C16:C1010,(CONCATENATE(B16," - ",C16))))</f>
        <v/>
      </c>
      <c r="I16" s="65" t="str">
        <f t="shared" si="1"/>
        <v/>
      </c>
      <c r="J16" s="66"/>
    </row>
    <row r="17">
      <c r="A17" s="40"/>
      <c r="B17" s="67" t="s">
        <v>54</v>
      </c>
      <c r="C17" s="61"/>
      <c r="D17" s="61"/>
      <c r="E17" s="63"/>
      <c r="F17" s="63"/>
      <c r="G17" s="64" t="str">
        <f>IF(C17="","",SUMIFS(Roteiro!U17:U1011,Roteiro!C17:C1011,(CONCATENATE(B17," - ",C17)),Roteiro!Q17:Q1011,"Concluído"))</f>
        <v/>
      </c>
      <c r="H17" s="64" t="str">
        <f>IF(C17="","",SUMIFS(Roteiro!U17:U1011,Roteiro!C17:C1011,(CONCATENATE(B17," - ",C17))))</f>
        <v/>
      </c>
      <c r="I17" s="65" t="str">
        <f t="shared" si="1"/>
        <v/>
      </c>
      <c r="J17" s="66"/>
    </row>
    <row r="18">
      <c r="A18" s="40"/>
      <c r="B18" s="67" t="s">
        <v>55</v>
      </c>
      <c r="C18" s="61"/>
      <c r="D18" s="61"/>
      <c r="E18" s="63"/>
      <c r="F18" s="63"/>
      <c r="G18" s="64" t="str">
        <f>IF(C18="","",SUMIFS(Roteiro!U18:U1012,Roteiro!C18:C1012,(CONCATENATE(B18," - ",C18)),Roteiro!Q18:Q1012,"Concluído"))</f>
        <v/>
      </c>
      <c r="H18" s="64" t="str">
        <f>IF(C18="","",SUMIFS(Roteiro!U18:U1012,Roteiro!C18:C1012,(CONCATENATE(B18," - ",C18))))</f>
        <v/>
      </c>
      <c r="I18" s="65" t="str">
        <f t="shared" si="1"/>
        <v/>
      </c>
      <c r="J18" s="66"/>
    </row>
    <row r="19">
      <c r="A19" s="40"/>
      <c r="B19" s="67" t="s">
        <v>56</v>
      </c>
      <c r="C19" s="61"/>
      <c r="D19" s="61"/>
      <c r="E19" s="63"/>
      <c r="F19" s="63"/>
      <c r="G19" s="64" t="str">
        <f>IF(C19="","",SUMIFS(Roteiro!U19:U1013,Roteiro!C19:C1013,(CONCATENATE(B19," - ",C19)),Roteiro!Q19:Q1013,"Concluído"))</f>
        <v/>
      </c>
      <c r="H19" s="64" t="str">
        <f>IF(C19="","",SUMIFS(Roteiro!U19:U1013,Roteiro!C19:C1013,(CONCATENATE(B19," - ",C19))))</f>
        <v/>
      </c>
      <c r="I19" s="65" t="str">
        <f t="shared" si="1"/>
        <v/>
      </c>
      <c r="J19" s="66"/>
    </row>
    <row r="20">
      <c r="A20" s="40"/>
      <c r="B20" s="67" t="s">
        <v>57</v>
      </c>
      <c r="C20" s="61"/>
      <c r="D20" s="61"/>
      <c r="E20" s="63"/>
      <c r="F20" s="63"/>
      <c r="G20" s="64" t="str">
        <f>IF(C20="","",SUMIFS(Roteiro!U20:U1014,Roteiro!C20:C1014,(CONCATENATE(B20," - ",C20)),Roteiro!Q20:Q1014,"Concluído"))</f>
        <v/>
      </c>
      <c r="H20" s="64" t="str">
        <f>IF(C20="","",SUMIFS(Roteiro!U20:U1014,Roteiro!C20:C1014,(CONCATENATE(B20," - ",C20))))</f>
        <v/>
      </c>
      <c r="I20" s="65" t="str">
        <f t="shared" si="1"/>
        <v/>
      </c>
      <c r="J20" s="66"/>
    </row>
    <row r="21">
      <c r="A21" s="40"/>
      <c r="B21" s="67" t="s">
        <v>58</v>
      </c>
      <c r="C21" s="61"/>
      <c r="D21" s="61"/>
      <c r="E21" s="63"/>
      <c r="F21" s="63"/>
      <c r="G21" s="64" t="str">
        <f>IF(C21="","",SUMIFS(Roteiro!U21:U1015,Roteiro!C21:C1015,(CONCATENATE(B21," - ",C21)),Roteiro!Q21:Q1015,"Concluído"))</f>
        <v/>
      </c>
      <c r="H21" s="64" t="str">
        <f>IF(C21="","",SUMIFS(Roteiro!U21:U1015,Roteiro!C21:C1015,(CONCATENATE(B21," - ",C21))))</f>
        <v/>
      </c>
      <c r="I21" s="65" t="str">
        <f t="shared" si="1"/>
        <v/>
      </c>
      <c r="J21" s="66"/>
    </row>
    <row r="22">
      <c r="A22" s="40"/>
      <c r="B22" s="67" t="s">
        <v>59</v>
      </c>
      <c r="C22" s="61"/>
      <c r="D22" s="61"/>
      <c r="E22" s="63"/>
      <c r="F22" s="63"/>
      <c r="G22" s="64" t="str">
        <f>IF(C22="","",SUMIFS(Roteiro!U22:U1016,Roteiro!C22:C1016,(CONCATENATE(B22," - ",C22)),Roteiro!Q22:Q1016,"Concluído"))</f>
        <v/>
      </c>
      <c r="H22" s="64" t="str">
        <f>IF(C22="","",SUMIFS(Roteiro!U22:U1016,Roteiro!C22:C1016,(CONCATENATE(B22," - ",C22))))</f>
        <v/>
      </c>
      <c r="I22" s="65" t="str">
        <f t="shared" si="1"/>
        <v/>
      </c>
      <c r="J22" s="66"/>
    </row>
    <row r="23">
      <c r="A23" s="40"/>
      <c r="B23" s="67" t="s">
        <v>60</v>
      </c>
      <c r="C23" s="61"/>
      <c r="D23" s="61"/>
      <c r="E23" s="63"/>
      <c r="F23" s="63"/>
      <c r="G23" s="64" t="str">
        <f>IF(C23="","",SUMIFS(Roteiro!U23:U1017,Roteiro!C23:C1017,(CONCATENATE(B23," - ",C23)),Roteiro!Q23:Q1017,"Concluído"))</f>
        <v/>
      </c>
      <c r="H23" s="64" t="str">
        <f>IF(C23="","",SUMIFS(Roteiro!U23:U1017,Roteiro!C23:C1017,(CONCATENATE(B23," - ",C23))))</f>
        <v/>
      </c>
      <c r="I23" s="65" t="str">
        <f t="shared" si="1"/>
        <v/>
      </c>
      <c r="J23" s="66"/>
    </row>
    <row r="24">
      <c r="A24" s="40"/>
      <c r="B24" s="67" t="s">
        <v>61</v>
      </c>
      <c r="C24" s="61"/>
      <c r="D24" s="61"/>
      <c r="E24" s="63"/>
      <c r="F24" s="63"/>
      <c r="G24" s="64" t="str">
        <f>IF(C24="","",SUMIFS(Roteiro!U24:U1018,Roteiro!C24:C1018,(CONCATENATE(B24," - ",C24)),Roteiro!Q24:Q1018,"Concluído"))</f>
        <v/>
      </c>
      <c r="H24" s="64" t="str">
        <f>IF(C24="","",SUMIFS(Roteiro!U24:U1018,Roteiro!C24:C1018,(CONCATENATE(B24," - ",C24))))</f>
        <v/>
      </c>
      <c r="I24" s="65" t="str">
        <f t="shared" si="1"/>
        <v/>
      </c>
      <c r="J24" s="66"/>
    </row>
    <row r="25">
      <c r="A25" s="40"/>
      <c r="B25" s="67" t="s">
        <v>62</v>
      </c>
      <c r="C25" s="61"/>
      <c r="D25" s="61"/>
      <c r="E25" s="63"/>
      <c r="F25" s="63"/>
      <c r="G25" s="64" t="str">
        <f>IF(C25="","",SUMIFS(Roteiro!U25:U1019,Roteiro!C25:C1019,(CONCATENATE(B25," - ",C25)),Roteiro!Q25:Q1019,"Concluído"))</f>
        <v/>
      </c>
      <c r="H25" s="64" t="str">
        <f>IF(C25="","",SUMIFS(Roteiro!U25:U1019,Roteiro!C25:C1019,(CONCATENATE(B25," - ",C25))))</f>
        <v/>
      </c>
      <c r="I25" s="65" t="str">
        <f t="shared" si="1"/>
        <v/>
      </c>
      <c r="J25" s="66"/>
    </row>
    <row r="26">
      <c r="A26" s="40"/>
      <c r="B26" s="67" t="s">
        <v>63</v>
      </c>
      <c r="C26" s="61"/>
      <c r="D26" s="61"/>
      <c r="E26" s="63"/>
      <c r="F26" s="63"/>
      <c r="G26" s="64" t="str">
        <f>IF(C26="","",SUMIFS(Roteiro!U26:U1020,Roteiro!C26:C1020,(CONCATENATE(B26," - ",C26)),Roteiro!Q26:Q1020,"Concluído"))</f>
        <v/>
      </c>
      <c r="H26" s="64" t="str">
        <f>IF(C26="","",SUMIFS(Roteiro!U26:U1020,Roteiro!C26:C1020,(CONCATENATE(B26," - ",C26))))</f>
        <v/>
      </c>
      <c r="I26" s="65" t="str">
        <f t="shared" si="1"/>
        <v/>
      </c>
      <c r="J26" s="66"/>
    </row>
    <row r="27">
      <c r="A27" s="40"/>
      <c r="B27" s="67" t="s">
        <v>64</v>
      </c>
      <c r="C27" s="61"/>
      <c r="D27" s="61"/>
      <c r="E27" s="63"/>
      <c r="F27" s="63"/>
      <c r="G27" s="64" t="str">
        <f>IF(C27="","",SUMIFS(Roteiro!U27:U1021,Roteiro!C27:C1021,(CONCATENATE(B27," - ",C27)),Roteiro!Q27:Q1021,"Concluído"))</f>
        <v/>
      </c>
      <c r="H27" s="64" t="str">
        <f>IF(C27="","",SUMIFS(Roteiro!U27:U1021,Roteiro!C27:C1021,(CONCATENATE(B27," - ",C27))))</f>
        <v/>
      </c>
      <c r="I27" s="65" t="str">
        <f t="shared" si="1"/>
        <v/>
      </c>
      <c r="J27" s="66"/>
    </row>
    <row r="28">
      <c r="A28" s="40"/>
      <c r="B28" s="67" t="s">
        <v>65</v>
      </c>
      <c r="C28" s="61"/>
      <c r="D28" s="61"/>
      <c r="E28" s="63"/>
      <c r="F28" s="63"/>
      <c r="G28" s="64" t="str">
        <f>IF(C28="","",SUMIFS(Roteiro!U28:U1022,Roteiro!C28:C1022,(CONCATENATE(B28," - ",C28)),Roteiro!Q28:Q1022,"Concluído"))</f>
        <v/>
      </c>
      <c r="H28" s="64" t="str">
        <f>IF(C28="","",SUMIFS(Roteiro!U28:U1022,Roteiro!C28:C1022,(CONCATENATE(B28," - ",C28))))</f>
        <v/>
      </c>
      <c r="I28" s="65" t="str">
        <f t="shared" si="1"/>
        <v/>
      </c>
      <c r="J28" s="66"/>
    </row>
    <row r="29">
      <c r="A29" s="40"/>
      <c r="B29" s="67" t="s">
        <v>66</v>
      </c>
      <c r="C29" s="61"/>
      <c r="D29" s="61"/>
      <c r="E29" s="63"/>
      <c r="F29" s="63"/>
      <c r="G29" s="64" t="str">
        <f>IF(C29="","",SUMIFS(Roteiro!U29:U1023,Roteiro!C29:C1023,(CONCATENATE(B29," - ",C29)),Roteiro!Q29:Q1023,"Concluído"))</f>
        <v/>
      </c>
      <c r="H29" s="64" t="str">
        <f>IF(C29="","",SUMIFS(Roteiro!U29:U1023,Roteiro!C29:C1023,(CONCATENATE(B29," - ",C29))))</f>
        <v/>
      </c>
      <c r="I29" s="65" t="str">
        <f t="shared" si="1"/>
        <v/>
      </c>
      <c r="J29" s="66"/>
    </row>
    <row r="30">
      <c r="A30" s="40"/>
      <c r="B30" s="67" t="s">
        <v>67</v>
      </c>
      <c r="C30" s="61"/>
      <c r="D30" s="61"/>
      <c r="E30" s="63"/>
      <c r="F30" s="63"/>
      <c r="G30" s="64" t="str">
        <f>IF(C30="","",SUMIFS(Roteiro!U30:U1024,Roteiro!C30:C1024,(CONCATENATE(B30," - ",C30)),Roteiro!Q30:Q1024,"Concluído"))</f>
        <v/>
      </c>
      <c r="H30" s="64" t="str">
        <f>IF(C30="","",SUMIFS(Roteiro!U30:U1024,Roteiro!C30:C1024,(CONCATENATE(B30," - ",C30))))</f>
        <v/>
      </c>
      <c r="I30" s="65" t="str">
        <f t="shared" si="1"/>
        <v/>
      </c>
      <c r="J30" s="66"/>
    </row>
    <row r="31">
      <c r="A31" s="40"/>
      <c r="B31" s="67" t="s">
        <v>68</v>
      </c>
      <c r="C31" s="61"/>
      <c r="D31" s="61"/>
      <c r="E31" s="63"/>
      <c r="F31" s="63"/>
      <c r="G31" s="64" t="str">
        <f>IF(C31="","",SUMIFS(Roteiro!U31:U1025,Roteiro!C31:C1025,(CONCATENATE(B31," - ",C31)),Roteiro!Q31:Q1025,"Concluído"))</f>
        <v/>
      </c>
      <c r="H31" s="64" t="str">
        <f>IF(C31="","",SUMIFS(Roteiro!U31:U1025,Roteiro!C31:C1025,(CONCATENATE(B31," - ",C31))))</f>
        <v/>
      </c>
      <c r="I31" s="65" t="str">
        <f t="shared" si="1"/>
        <v/>
      </c>
      <c r="J31" s="66"/>
    </row>
    <row r="32">
      <c r="A32" s="40"/>
      <c r="B32" s="67" t="s">
        <v>69</v>
      </c>
      <c r="C32" s="61"/>
      <c r="D32" s="61"/>
      <c r="E32" s="63"/>
      <c r="F32" s="63"/>
      <c r="G32" s="64" t="str">
        <f>IF(C32="","",SUMIFS(Roteiro!U32:U1026,Roteiro!C32:C1026,(CONCATENATE(B32," - ",C32)),Roteiro!Q32:Q1026,"Concluído"))</f>
        <v/>
      </c>
      <c r="H32" s="64" t="str">
        <f>IF(C32="","",SUMIFS(Roteiro!U32:U1026,Roteiro!C32:C1026,(CONCATENATE(B32," - ",C32))))</f>
        <v/>
      </c>
      <c r="I32" s="65" t="str">
        <f t="shared" si="1"/>
        <v/>
      </c>
      <c r="J32" s="66"/>
    </row>
    <row r="33">
      <c r="A33" s="40"/>
      <c r="B33" s="67" t="s">
        <v>70</v>
      </c>
      <c r="C33" s="61"/>
      <c r="D33" s="61"/>
      <c r="E33" s="63"/>
      <c r="F33" s="63"/>
      <c r="G33" s="64" t="str">
        <f>IF(C33="","",SUMIFS(Roteiro!U33:U1027,Roteiro!C33:C1027,(CONCATENATE(B33," - ",C33)),Roteiro!Q33:Q1027,"Concluído"))</f>
        <v/>
      </c>
      <c r="H33" s="64" t="str">
        <f>IF(C33="","",SUMIFS(Roteiro!U33:U1027,Roteiro!C33:C1027,(CONCATENATE(B33," - ",C33))))</f>
        <v/>
      </c>
      <c r="I33" s="65" t="str">
        <f t="shared" si="1"/>
        <v/>
      </c>
      <c r="J33" s="66"/>
    </row>
    <row r="34">
      <c r="A34" s="40"/>
      <c r="B34" s="67" t="s">
        <v>71</v>
      </c>
      <c r="C34" s="61"/>
      <c r="D34" s="61"/>
      <c r="E34" s="63"/>
      <c r="F34" s="63"/>
      <c r="G34" s="64" t="str">
        <f>IF(C34="","",SUMIFS(Roteiro!U34:U1028,Roteiro!C34:C1028,(CONCATENATE(B34," - ",C34)),Roteiro!Q34:Q1028,"Concluído"))</f>
        <v/>
      </c>
      <c r="H34" s="64" t="str">
        <f>IF(C34="","",SUMIFS(Roteiro!U34:U1028,Roteiro!C34:C1028,(CONCATENATE(B34," - ",C34))))</f>
        <v/>
      </c>
      <c r="I34" s="65" t="str">
        <f t="shared" si="1"/>
        <v/>
      </c>
      <c r="J34" s="66"/>
    </row>
    <row r="35">
      <c r="A35" s="40"/>
      <c r="B35" s="67" t="s">
        <v>72</v>
      </c>
      <c r="C35" s="61"/>
      <c r="D35" s="61"/>
      <c r="E35" s="63"/>
      <c r="F35" s="63"/>
      <c r="G35" s="64" t="str">
        <f>IF(C35="","",SUMIFS(Roteiro!U35:U1029,Roteiro!C35:C1029,(CONCATENATE(B35," - ",C35)),Roteiro!Q35:Q1029,"Concluído"))</f>
        <v/>
      </c>
      <c r="H35" s="64" t="str">
        <f>IF(C35="","",SUMIFS(Roteiro!U35:U1029,Roteiro!C35:C1029,(CONCATENATE(B35," - ",C35))))</f>
        <v/>
      </c>
      <c r="I35" s="65" t="str">
        <f t="shared" si="1"/>
        <v/>
      </c>
      <c r="J35" s="66"/>
    </row>
    <row r="36">
      <c r="A36" s="40"/>
      <c r="B36" s="67" t="s">
        <v>73</v>
      </c>
      <c r="C36" s="61"/>
      <c r="D36" s="61"/>
      <c r="E36" s="63"/>
      <c r="F36" s="63"/>
      <c r="G36" s="64" t="str">
        <f>IF(C36="","",SUMIFS(Roteiro!U36:U1030,Roteiro!C36:C1030,(CONCATENATE(B36," - ",C36)),Roteiro!Q36:Q1030,"Concluído"))</f>
        <v/>
      </c>
      <c r="H36" s="64" t="str">
        <f>IF(C36="","",SUMIFS(Roteiro!U36:U1030,Roteiro!C36:C1030,(CONCATENATE(B36," - ",C36))))</f>
        <v/>
      </c>
      <c r="I36" s="65" t="str">
        <f t="shared" si="1"/>
        <v/>
      </c>
      <c r="J36" s="66"/>
    </row>
    <row r="37">
      <c r="A37" s="40"/>
      <c r="B37" s="67" t="s">
        <v>74</v>
      </c>
      <c r="C37" s="61"/>
      <c r="D37" s="61"/>
      <c r="E37" s="63"/>
      <c r="F37" s="63"/>
      <c r="G37" s="64" t="str">
        <f>IF(C37="","",SUMIFS(Roteiro!U37:U1031,Roteiro!C37:C1031,(CONCATENATE(B37," - ",C37)),Roteiro!Q37:Q1031,"Concluído"))</f>
        <v/>
      </c>
      <c r="H37" s="64" t="str">
        <f>IF(C37="","",SUMIFS(Roteiro!U37:U1031,Roteiro!C37:C1031,(CONCATENATE(B37," - ",C37))))</f>
        <v/>
      </c>
      <c r="I37" s="65" t="str">
        <f t="shared" si="1"/>
        <v/>
      </c>
      <c r="J37" s="66"/>
    </row>
    <row r="38">
      <c r="A38" s="40"/>
      <c r="B38" s="67" t="s">
        <v>75</v>
      </c>
      <c r="C38" s="61"/>
      <c r="D38" s="61"/>
      <c r="E38" s="63"/>
      <c r="F38" s="63"/>
      <c r="G38" s="64" t="str">
        <f>IF(C38="","",SUMIFS(Roteiro!U38:U1032,Roteiro!C38:C1032,(CONCATENATE(B38," - ",C38)),Roteiro!Q38:Q1032,"Concluído"))</f>
        <v/>
      </c>
      <c r="H38" s="64" t="str">
        <f>IF(C38="","",SUMIFS(Roteiro!U38:U1032,Roteiro!C38:C1032,(CONCATENATE(B38," - ",C38))))</f>
        <v/>
      </c>
      <c r="I38" s="65" t="str">
        <f t="shared" si="1"/>
        <v/>
      </c>
      <c r="J38" s="66"/>
    </row>
    <row r="39">
      <c r="A39" s="40"/>
      <c r="B39" s="67" t="s">
        <v>76</v>
      </c>
      <c r="C39" s="61"/>
      <c r="D39" s="61"/>
      <c r="E39" s="63"/>
      <c r="F39" s="63"/>
      <c r="G39" s="64" t="str">
        <f>IF(C39="","",SUMIFS(Roteiro!U39:U1033,Roteiro!C39:C1033,(CONCATENATE(B39," - ",C39)),Roteiro!Q39:Q1033,"Concluído"))</f>
        <v/>
      </c>
      <c r="H39" s="64" t="str">
        <f>IF(C39="","",SUMIFS(Roteiro!U39:U1033,Roteiro!C39:C1033,(CONCATENATE(B39," - ",C39))))</f>
        <v/>
      </c>
      <c r="I39" s="65" t="str">
        <f t="shared" si="1"/>
        <v/>
      </c>
      <c r="J39" s="66"/>
    </row>
    <row r="40">
      <c r="A40" s="40"/>
      <c r="B40" s="67" t="s">
        <v>77</v>
      </c>
      <c r="C40" s="61"/>
      <c r="D40" s="61"/>
      <c r="E40" s="63"/>
      <c r="F40" s="63"/>
      <c r="G40" s="64" t="str">
        <f>IF(C40="","",SUMIFS(Roteiro!U40:U1034,Roteiro!C40:C1034,(CONCATENATE(B40," - ",C40)),Roteiro!Q40:Q1034,"Concluído"))</f>
        <v/>
      </c>
      <c r="H40" s="64" t="str">
        <f>IF(C40="","",SUMIFS(Roteiro!U40:U1034,Roteiro!C40:C1034,(CONCATENATE(B40," - ",C40))))</f>
        <v/>
      </c>
      <c r="I40" s="65" t="str">
        <f t="shared" si="1"/>
        <v/>
      </c>
      <c r="J40" s="66"/>
    </row>
    <row r="41">
      <c r="A41" s="40"/>
      <c r="B41" s="67" t="s">
        <v>78</v>
      </c>
      <c r="C41" s="61"/>
      <c r="D41" s="61"/>
      <c r="E41" s="63"/>
      <c r="F41" s="63"/>
      <c r="G41" s="64" t="str">
        <f>IF(C41="","",SUMIFS(Roteiro!U41:U1035,Roteiro!C41:C1035,(CONCATENATE(B41," - ",C41)),Roteiro!Q41:Q1035,"Concluído"))</f>
        <v/>
      </c>
      <c r="H41" s="64" t="str">
        <f>IF(C41="","",SUMIFS(Roteiro!U41:U1035,Roteiro!C41:C1035,(CONCATENATE(B41," - ",C41))))</f>
        <v/>
      </c>
      <c r="I41" s="65" t="str">
        <f t="shared" si="1"/>
        <v/>
      </c>
      <c r="J41" s="66"/>
    </row>
    <row r="42">
      <c r="A42" s="40"/>
      <c r="B42" s="67" t="s">
        <v>79</v>
      </c>
      <c r="C42" s="61"/>
      <c r="D42" s="61"/>
      <c r="E42" s="63"/>
      <c r="F42" s="63"/>
      <c r="G42" s="64" t="str">
        <f>IF(C42="","",SUMIFS(Roteiro!U42:U1036,Roteiro!C42:C1036,(CONCATENATE(B42," - ",C42)),Roteiro!Q42:Q1036,"Concluído"))</f>
        <v/>
      </c>
      <c r="H42" s="64" t="str">
        <f>IF(C42="","",SUMIFS(Roteiro!U42:U1036,Roteiro!C42:C1036,(CONCATENATE(B42," - ",C42))))</f>
        <v/>
      </c>
      <c r="I42" s="65" t="str">
        <f t="shared" si="1"/>
        <v/>
      </c>
      <c r="J42" s="66"/>
    </row>
    <row r="43">
      <c r="A43" s="40"/>
      <c r="B43" s="67" t="s">
        <v>80</v>
      </c>
      <c r="C43" s="61"/>
      <c r="D43" s="61"/>
      <c r="E43" s="63"/>
      <c r="F43" s="63"/>
      <c r="G43" s="64" t="str">
        <f>IF(C43="","",SUMIFS(Roteiro!U43:U1037,Roteiro!C43:C1037,(CONCATENATE(B43," - ",C43)),Roteiro!Q43:Q1037,"Concluído"))</f>
        <v/>
      </c>
      <c r="H43" s="64" t="str">
        <f>IF(C43="","",SUMIFS(Roteiro!U43:U1037,Roteiro!C43:C1037,(CONCATENATE(B43," - ",C43))))</f>
        <v/>
      </c>
      <c r="I43" s="65" t="str">
        <f t="shared" si="1"/>
        <v/>
      </c>
      <c r="J43" s="66"/>
    </row>
    <row r="44">
      <c r="A44" s="40"/>
      <c r="B44" s="67" t="s">
        <v>81</v>
      </c>
      <c r="C44" s="61"/>
      <c r="D44" s="61"/>
      <c r="E44" s="63"/>
      <c r="F44" s="63"/>
      <c r="G44" s="64" t="str">
        <f>IF(C44="","",SUMIFS(Roteiro!U44:U1038,Roteiro!C44:C1038,(CONCATENATE(B44," - ",C44)),Roteiro!Q44:Q1038,"Concluído"))</f>
        <v/>
      </c>
      <c r="H44" s="64" t="str">
        <f>IF(C44="","",SUMIFS(Roteiro!U44:U1038,Roteiro!C44:C1038,(CONCATENATE(B44," - ",C44))))</f>
        <v/>
      </c>
      <c r="I44" s="65" t="str">
        <f t="shared" si="1"/>
        <v/>
      </c>
      <c r="J44" s="66"/>
    </row>
    <row r="45">
      <c r="A45" s="40"/>
      <c r="B45" s="67" t="s">
        <v>82</v>
      </c>
      <c r="C45" s="61"/>
      <c r="D45" s="61"/>
      <c r="E45" s="63"/>
      <c r="F45" s="63"/>
      <c r="G45" s="64" t="str">
        <f>IF(C45="","",SUMIFS(Roteiro!U45:U1039,Roteiro!C45:C1039,(CONCATENATE(B45," - ",C45)),Roteiro!Q45:Q1039,"Concluído"))</f>
        <v/>
      </c>
      <c r="H45" s="64" t="str">
        <f>IF(C45="","",SUMIFS(Roteiro!U45:U1039,Roteiro!C45:C1039,(CONCATENATE(B45," - ",C45))))</f>
        <v/>
      </c>
      <c r="I45" s="65" t="str">
        <f t="shared" si="1"/>
        <v/>
      </c>
      <c r="J45" s="66"/>
    </row>
    <row r="46">
      <c r="A46" s="40"/>
      <c r="B46" s="67" t="s">
        <v>83</v>
      </c>
      <c r="C46" s="61"/>
      <c r="D46" s="61"/>
      <c r="E46" s="63"/>
      <c r="F46" s="63"/>
      <c r="G46" s="64" t="str">
        <f>IF(C46="","",SUMIFS(Roteiro!U46:U1040,Roteiro!C46:C1040,(CONCATENATE(B46," - ",C46)),Roteiro!Q46:Q1040,"Concluído"))</f>
        <v/>
      </c>
      <c r="H46" s="64" t="str">
        <f>IF(C46="","",SUMIFS(Roteiro!U46:U1040,Roteiro!C46:C1040,(CONCATENATE(B46," - ",C46))))</f>
        <v/>
      </c>
      <c r="I46" s="65" t="str">
        <f t="shared" si="1"/>
        <v/>
      </c>
      <c r="J46" s="66"/>
    </row>
    <row r="47">
      <c r="A47" s="40"/>
      <c r="B47" s="67" t="s">
        <v>84</v>
      </c>
      <c r="C47" s="61"/>
      <c r="D47" s="61"/>
      <c r="E47" s="63"/>
      <c r="F47" s="63"/>
      <c r="G47" s="64" t="str">
        <f>IF(C47="","",SUMIFS(Roteiro!U47:U1041,Roteiro!C47:C1041,(CONCATENATE(B47," - ",C47)),Roteiro!Q47:Q1041,"Concluído"))</f>
        <v/>
      </c>
      <c r="H47" s="64" t="str">
        <f>IF(C47="","",SUMIFS(Roteiro!U47:U1041,Roteiro!C47:C1041,(CONCATENATE(B47," - ",C47))))</f>
        <v/>
      </c>
      <c r="I47" s="65" t="str">
        <f t="shared" si="1"/>
        <v/>
      </c>
      <c r="J47" s="66"/>
    </row>
    <row r="48">
      <c r="A48" s="40"/>
      <c r="B48" s="67" t="s">
        <v>85</v>
      </c>
      <c r="C48" s="61"/>
      <c r="D48" s="61"/>
      <c r="E48" s="63"/>
      <c r="F48" s="63"/>
      <c r="G48" s="64" t="str">
        <f>IF(C48="","",SUMIFS(Roteiro!U48:U1042,Roteiro!C48:C1042,(CONCATENATE(B48," - ",C48)),Roteiro!Q48:Q1042,"Concluído"))</f>
        <v/>
      </c>
      <c r="H48" s="64" t="str">
        <f>IF(C48="","",SUMIFS(Roteiro!U48:U1042,Roteiro!C48:C1042,(CONCATENATE(B48," - ",C48))))</f>
        <v/>
      </c>
      <c r="I48" s="65" t="str">
        <f t="shared" si="1"/>
        <v/>
      </c>
      <c r="J48" s="66"/>
    </row>
    <row r="49">
      <c r="A49" s="40"/>
      <c r="B49" s="67" t="s">
        <v>86</v>
      </c>
      <c r="C49" s="61"/>
      <c r="D49" s="61"/>
      <c r="E49" s="63"/>
      <c r="F49" s="63"/>
      <c r="G49" s="64" t="str">
        <f>IF(C49="","",SUMIFS(Roteiro!U49:U1043,Roteiro!C49:C1043,(CONCATENATE(B49," - ",C49)),Roteiro!Q49:Q1043,"Concluído"))</f>
        <v/>
      </c>
      <c r="H49" s="64" t="str">
        <f>IF(C49="","",SUMIFS(Roteiro!U49:U1043,Roteiro!C49:C1043,(CONCATENATE(B49," - ",C49))))</f>
        <v/>
      </c>
      <c r="I49" s="65" t="str">
        <f t="shared" si="1"/>
        <v/>
      </c>
      <c r="J49" s="66"/>
    </row>
    <row r="50">
      <c r="A50" s="40"/>
      <c r="B50" s="67" t="s">
        <v>87</v>
      </c>
      <c r="C50" s="61"/>
      <c r="D50" s="61"/>
      <c r="E50" s="63"/>
      <c r="F50" s="63"/>
      <c r="G50" s="64" t="str">
        <f>IF(C50="","",SUMIFS(Roteiro!U50:U1044,Roteiro!C50:C1044,(CONCATENATE(B50," - ",C50)),Roteiro!Q50:Q1044,"Concluído"))</f>
        <v/>
      </c>
      <c r="H50" s="64" t="str">
        <f>IF(C50="","",SUMIFS(Roteiro!U50:U1044,Roteiro!C50:C1044,(CONCATENATE(B50," - ",C50))))</f>
        <v/>
      </c>
      <c r="I50" s="65" t="str">
        <f t="shared" si="1"/>
        <v/>
      </c>
      <c r="J50" s="66"/>
    </row>
    <row r="51">
      <c r="A51" s="40"/>
      <c r="B51" s="67" t="s">
        <v>88</v>
      </c>
      <c r="C51" s="61"/>
      <c r="D51" s="61"/>
      <c r="E51" s="63"/>
      <c r="F51" s="63"/>
      <c r="G51" s="64" t="str">
        <f>IF(C51="","",SUMIFS(Roteiro!U51:U1045,Roteiro!C51:C1045,(CONCATENATE(B51," - ",C51)),Roteiro!Q51:Q1045,"Concluído"))</f>
        <v/>
      </c>
      <c r="H51" s="64" t="str">
        <f>IF(C51="","",SUMIFS(Roteiro!U51:U1045,Roteiro!C51:C1045,(CONCATENATE(B51," - ",C51))))</f>
        <v/>
      </c>
      <c r="I51" s="65" t="str">
        <f t="shared" si="1"/>
        <v/>
      </c>
      <c r="J51" s="66"/>
    </row>
    <row r="52">
      <c r="A52" s="40"/>
      <c r="B52" s="67" t="s">
        <v>89</v>
      </c>
      <c r="C52" s="61"/>
      <c r="D52" s="61"/>
      <c r="E52" s="63"/>
      <c r="F52" s="63"/>
      <c r="G52" s="64" t="str">
        <f>IF(C52="","",SUMIFS(Roteiro!U52:U1046,Roteiro!C52:C1046,(CONCATENATE(B52," - ",C52)),Roteiro!Q52:Q1046,"Concluído"))</f>
        <v/>
      </c>
      <c r="H52" s="64" t="str">
        <f>IF(C52="","",SUMIFS(Roteiro!U52:U1046,Roteiro!C52:C1046,(CONCATENATE(B52," - ",C52))))</f>
        <v/>
      </c>
      <c r="I52" s="65" t="str">
        <f t="shared" si="1"/>
        <v/>
      </c>
      <c r="J52" s="66"/>
    </row>
    <row r="53">
      <c r="A53" s="40"/>
      <c r="B53" s="67" t="s">
        <v>90</v>
      </c>
      <c r="C53" s="61"/>
      <c r="D53" s="61"/>
      <c r="E53" s="63"/>
      <c r="F53" s="63"/>
      <c r="G53" s="64" t="str">
        <f>IF(C53="","",SUMIFS(Roteiro!U53:U1047,Roteiro!C53:C1047,(CONCATENATE(B53," - ",C53)),Roteiro!Q53:Q1047,"Concluído"))</f>
        <v/>
      </c>
      <c r="H53" s="64" t="str">
        <f>IF(C53="","",SUMIFS(Roteiro!U53:U1047,Roteiro!C53:C1047,(CONCATENATE(B53," - ",C53))))</f>
        <v/>
      </c>
      <c r="I53" s="65" t="str">
        <f t="shared" si="1"/>
        <v/>
      </c>
      <c r="J53" s="66"/>
    </row>
    <row r="54">
      <c r="A54" s="40"/>
      <c r="B54" s="67" t="s">
        <v>91</v>
      </c>
      <c r="C54" s="61"/>
      <c r="D54" s="61"/>
      <c r="E54" s="63"/>
      <c r="F54" s="63"/>
      <c r="G54" s="64" t="str">
        <f>IF(C54="","",SUMIFS(Roteiro!U54:U1048,Roteiro!C54:C1048,(CONCATENATE(B54," - ",C54)),Roteiro!Q54:Q1048,"Concluído"))</f>
        <v/>
      </c>
      <c r="H54" s="64" t="str">
        <f>IF(C54="","",SUMIFS(Roteiro!U54:U1048,Roteiro!C54:C1048,(CONCATENATE(B54," - ",C54))))</f>
        <v/>
      </c>
      <c r="I54" s="65" t="str">
        <f t="shared" si="1"/>
        <v/>
      </c>
      <c r="J54" s="66"/>
    </row>
    <row r="55">
      <c r="A55" s="40"/>
      <c r="B55" s="67" t="s">
        <v>92</v>
      </c>
      <c r="C55" s="61"/>
      <c r="D55" s="61"/>
      <c r="E55" s="63"/>
      <c r="F55" s="63"/>
      <c r="G55" s="64" t="str">
        <f>IF(C55="","",SUMIFS(Roteiro!U55:U1049,Roteiro!C55:C1049,(CONCATENATE(B55," - ",C55)),Roteiro!Q55:Q1049,"Concluído"))</f>
        <v/>
      </c>
      <c r="H55" s="64" t="str">
        <f>IF(C55="","",SUMIFS(Roteiro!U55:U1049,Roteiro!C55:C1049,(CONCATENATE(B55," - ",C55))))</f>
        <v/>
      </c>
      <c r="I55" s="65" t="str">
        <f t="shared" si="1"/>
        <v/>
      </c>
      <c r="J55" s="66"/>
    </row>
    <row r="56">
      <c r="A56" s="40"/>
      <c r="B56" s="67" t="s">
        <v>93</v>
      </c>
      <c r="C56" s="61"/>
      <c r="D56" s="61"/>
      <c r="E56" s="63"/>
      <c r="F56" s="63"/>
      <c r="G56" s="64" t="str">
        <f>IF(C56="","",SUMIFS(Roteiro!U56:U1050,Roteiro!C56:C1050,(CONCATENATE(B56," - ",C56)),Roteiro!Q56:Q1050,"Concluído"))</f>
        <v/>
      </c>
      <c r="H56" s="64" t="str">
        <f>IF(C56="","",SUMIFS(Roteiro!U56:U1050,Roteiro!C56:C1050,(CONCATENATE(B56," - ",C56))))</f>
        <v/>
      </c>
      <c r="I56" s="65" t="str">
        <f t="shared" si="1"/>
        <v/>
      </c>
      <c r="J56" s="66"/>
    </row>
    <row r="57">
      <c r="A57" s="40"/>
      <c r="B57" s="67" t="s">
        <v>94</v>
      </c>
      <c r="C57" s="61"/>
      <c r="D57" s="61"/>
      <c r="E57" s="63"/>
      <c r="F57" s="63"/>
      <c r="G57" s="64" t="str">
        <f>IF(C57="","",SUMIFS(Roteiro!U57:U1051,Roteiro!C57:C1051,(CONCATENATE(B57," - ",C57)),Roteiro!Q57:Q1051,"Concluído"))</f>
        <v/>
      </c>
      <c r="H57" s="64" t="str">
        <f>IF(C57="","",SUMIFS(Roteiro!U57:U1051,Roteiro!C57:C1051,(CONCATENATE(B57," - ",C57))))</f>
        <v/>
      </c>
      <c r="I57" s="65" t="str">
        <f t="shared" si="1"/>
        <v/>
      </c>
      <c r="J57" s="66"/>
    </row>
    <row r="58">
      <c r="A58" s="40"/>
      <c r="B58" s="67" t="s">
        <v>95</v>
      </c>
      <c r="C58" s="61"/>
      <c r="D58" s="61"/>
      <c r="E58" s="63"/>
      <c r="F58" s="63"/>
      <c r="G58" s="64" t="str">
        <f>IF(C58="","",SUMIFS(Roteiro!U58:U1052,Roteiro!C58:C1052,(CONCATENATE(B58," - ",C58)),Roteiro!Q58:Q1052,"Concluído"))</f>
        <v/>
      </c>
      <c r="H58" s="64" t="str">
        <f>IF(C58="","",SUMIFS(Roteiro!U58:U1052,Roteiro!C58:C1052,(CONCATENATE(B58," - ",C58))))</f>
        <v/>
      </c>
      <c r="I58" s="65" t="str">
        <f t="shared" si="1"/>
        <v/>
      </c>
      <c r="J58" s="66"/>
    </row>
    <row r="59">
      <c r="A59" s="40"/>
      <c r="B59" s="67" t="s">
        <v>96</v>
      </c>
      <c r="C59" s="61"/>
      <c r="D59" s="61"/>
      <c r="E59" s="63"/>
      <c r="F59" s="63"/>
      <c r="G59" s="64" t="str">
        <f>IF(C59="","",SUMIFS(Roteiro!U59:U1053,Roteiro!C59:C1053,(CONCATENATE(B59," - ",C59)),Roteiro!Q59:Q1053,"Concluído"))</f>
        <v/>
      </c>
      <c r="H59" s="64" t="str">
        <f>IF(C59="","",SUMIFS(Roteiro!U59:U1053,Roteiro!C59:C1053,(CONCATENATE(B59," - ",C59))))</f>
        <v/>
      </c>
      <c r="I59" s="65" t="str">
        <f t="shared" si="1"/>
        <v/>
      </c>
      <c r="J59" s="66"/>
    </row>
    <row r="60">
      <c r="A60" s="40"/>
      <c r="B60" s="67" t="s">
        <v>97</v>
      </c>
      <c r="C60" s="61"/>
      <c r="D60" s="61"/>
      <c r="E60" s="63"/>
      <c r="F60" s="63"/>
      <c r="G60" s="64" t="str">
        <f>IF(C60="","",SUMIFS(Roteiro!U60:U1054,Roteiro!C60:C1054,(CONCATENATE(B60," - ",C60)),Roteiro!Q60:Q1054,"Concluído"))</f>
        <v/>
      </c>
      <c r="H60" s="64" t="str">
        <f>IF(C60="","",SUMIFS(Roteiro!U60:U1054,Roteiro!C60:C1054,(CONCATENATE(B60," - ",C60))))</f>
        <v/>
      </c>
      <c r="I60" s="65" t="str">
        <f t="shared" si="1"/>
        <v/>
      </c>
      <c r="J60" s="66"/>
    </row>
    <row r="61">
      <c r="A61" s="40"/>
      <c r="B61" s="67" t="s">
        <v>98</v>
      </c>
      <c r="C61" s="61"/>
      <c r="D61" s="61"/>
      <c r="E61" s="63"/>
      <c r="F61" s="63"/>
      <c r="G61" s="64" t="str">
        <f>IF(C61="","",SUMIFS(Roteiro!U61:U1055,Roteiro!C61:C1055,(CONCATENATE(B61," - ",C61)),Roteiro!Q61:Q1055,"Concluído"))</f>
        <v/>
      </c>
      <c r="H61" s="64" t="str">
        <f>IF(C61="","",SUMIFS(Roteiro!U61:U1055,Roteiro!C61:C1055,(CONCATENATE(B61," - ",C61))))</f>
        <v/>
      </c>
      <c r="I61" s="65" t="str">
        <f t="shared" si="1"/>
        <v/>
      </c>
      <c r="J61" s="66"/>
    </row>
    <row r="62">
      <c r="A62" s="40"/>
      <c r="B62" s="67" t="s">
        <v>99</v>
      </c>
      <c r="C62" s="61"/>
      <c r="D62" s="61"/>
      <c r="E62" s="63"/>
      <c r="F62" s="63"/>
      <c r="G62" s="64" t="str">
        <f>IF(C62="","",SUMIFS(Roteiro!U62:U1056,Roteiro!C62:C1056,(CONCATENATE(B62," - ",C62)),Roteiro!Q62:Q1056,"Concluído"))</f>
        <v/>
      </c>
      <c r="H62" s="64" t="str">
        <f>IF(C62="","",SUMIFS(Roteiro!U62:U1056,Roteiro!C62:C1056,(CONCATENATE(B62," - ",C62))))</f>
        <v/>
      </c>
      <c r="I62" s="65" t="str">
        <f t="shared" si="1"/>
        <v/>
      </c>
      <c r="J62" s="66"/>
    </row>
    <row r="63">
      <c r="A63" s="40"/>
      <c r="B63" s="67" t="s">
        <v>100</v>
      </c>
      <c r="C63" s="61"/>
      <c r="D63" s="61"/>
      <c r="E63" s="63"/>
      <c r="F63" s="63"/>
      <c r="G63" s="64" t="str">
        <f>IF(C63="","",SUMIFS(Roteiro!U63:U1057,Roteiro!C63:C1057,(CONCATENATE(B63," - ",C63)),Roteiro!Q63:Q1057,"Concluído"))</f>
        <v/>
      </c>
      <c r="H63" s="64" t="str">
        <f>IF(C63="","",SUMIFS(Roteiro!U63:U1057,Roteiro!C63:C1057,(CONCATENATE(B63," - ",C63))))</f>
        <v/>
      </c>
      <c r="I63" s="65" t="str">
        <f t="shared" si="1"/>
        <v/>
      </c>
      <c r="J63" s="66"/>
    </row>
    <row r="64">
      <c r="A64" s="40"/>
      <c r="B64" s="67" t="s">
        <v>101</v>
      </c>
      <c r="C64" s="61"/>
      <c r="D64" s="61"/>
      <c r="E64" s="63"/>
      <c r="F64" s="63"/>
      <c r="G64" s="64" t="str">
        <f>IF(C64="","",SUMIFS(Roteiro!U64:U1058,Roteiro!C64:C1058,(CONCATENATE(B64," - ",C64)),Roteiro!Q64:Q1058,"Concluído"))</f>
        <v/>
      </c>
      <c r="H64" s="64" t="str">
        <f>IF(C64="","",SUMIFS(Roteiro!U64:U1058,Roteiro!C64:C1058,(CONCATENATE(B64," - ",C64))))</f>
        <v/>
      </c>
      <c r="I64" s="65" t="str">
        <f t="shared" si="1"/>
        <v/>
      </c>
      <c r="J64" s="66"/>
    </row>
    <row r="65">
      <c r="A65" s="40"/>
      <c r="B65" s="67" t="s">
        <v>102</v>
      </c>
      <c r="C65" s="61"/>
      <c r="D65" s="61"/>
      <c r="E65" s="63"/>
      <c r="F65" s="63"/>
      <c r="G65" s="64" t="str">
        <f>IF(C65="","",SUMIFS(Roteiro!U65:U1059,Roteiro!C65:C1059,(CONCATENATE(B65," - ",C65)),Roteiro!Q65:Q1059,"Concluído"))</f>
        <v/>
      </c>
      <c r="H65" s="64" t="str">
        <f>IF(C65="","",SUMIFS(Roteiro!U65:U1059,Roteiro!C65:C1059,(CONCATENATE(B65," - ",C65))))</f>
        <v/>
      </c>
      <c r="I65" s="65" t="str">
        <f t="shared" si="1"/>
        <v/>
      </c>
      <c r="J65" s="66"/>
    </row>
    <row r="66">
      <c r="A66" s="40"/>
      <c r="B66" s="67" t="s">
        <v>103</v>
      </c>
      <c r="C66" s="61"/>
      <c r="D66" s="61"/>
      <c r="E66" s="63"/>
      <c r="F66" s="63"/>
      <c r="G66" s="64" t="str">
        <f>IF(C66="","",SUMIFS(Roteiro!U66:U1060,Roteiro!C66:C1060,(CONCATENATE(B66," - ",C66)),Roteiro!Q66:Q1060,"Concluído"))</f>
        <v/>
      </c>
      <c r="H66" s="64" t="str">
        <f>IF(C66="","",SUMIFS(Roteiro!U66:U1060,Roteiro!C66:C1060,(CONCATENATE(B66," - ",C66))))</f>
        <v/>
      </c>
      <c r="I66" s="65" t="str">
        <f t="shared" si="1"/>
        <v/>
      </c>
      <c r="J66" s="66"/>
    </row>
    <row r="67">
      <c r="A67" s="40"/>
      <c r="B67" s="67" t="s">
        <v>104</v>
      </c>
      <c r="C67" s="61"/>
      <c r="D67" s="61"/>
      <c r="E67" s="63"/>
      <c r="F67" s="63"/>
      <c r="G67" s="64" t="str">
        <f>IF(C67="","",SUMIFS(Roteiro!U67:U1061,Roteiro!C67:C1061,(CONCATENATE(B67," - ",C67)),Roteiro!Q67:Q1061,"Concluído"))</f>
        <v/>
      </c>
      <c r="H67" s="64" t="str">
        <f>IF(C67="","",SUMIFS(Roteiro!U67:U1061,Roteiro!C67:C1061,(CONCATENATE(B67," - ",C67))))</f>
        <v/>
      </c>
      <c r="I67" s="65" t="str">
        <f t="shared" si="1"/>
        <v/>
      </c>
      <c r="J67" s="66"/>
    </row>
    <row r="68">
      <c r="A68" s="40"/>
      <c r="B68" s="67" t="s">
        <v>105</v>
      </c>
      <c r="C68" s="61"/>
      <c r="D68" s="61"/>
      <c r="E68" s="63"/>
      <c r="F68" s="63"/>
      <c r="G68" s="64" t="str">
        <f>IF(C68="","",SUMIFS(Roteiro!U68:U1062,Roteiro!C68:C1062,(CONCATENATE(B68," - ",C68)),Roteiro!Q68:Q1062,"Concluído"))</f>
        <v/>
      </c>
      <c r="H68" s="64" t="str">
        <f>IF(C68="","",SUMIFS(Roteiro!U68:U1062,Roteiro!C68:C1062,(CONCATENATE(B68," - ",C68))))</f>
        <v/>
      </c>
      <c r="I68" s="65" t="str">
        <f t="shared" si="1"/>
        <v/>
      </c>
      <c r="J68" s="66"/>
    </row>
    <row r="69">
      <c r="A69" s="40"/>
      <c r="B69" s="67" t="s">
        <v>106</v>
      </c>
      <c r="C69" s="61"/>
      <c r="D69" s="61"/>
      <c r="E69" s="63"/>
      <c r="F69" s="63"/>
      <c r="G69" s="64" t="str">
        <f>IF(C69="","",SUMIFS(Roteiro!U69:U1063,Roteiro!C69:C1063,(CONCATENATE(B69," - ",C69)),Roteiro!Q69:Q1063,"Concluído"))</f>
        <v/>
      </c>
      <c r="H69" s="64" t="str">
        <f>IF(C69="","",SUMIFS(Roteiro!U69:U1063,Roteiro!C69:C1063,(CONCATENATE(B69," - ",C69))))</f>
        <v/>
      </c>
      <c r="I69" s="65" t="str">
        <f t="shared" si="1"/>
        <v/>
      </c>
      <c r="J69" s="66"/>
    </row>
    <row r="70">
      <c r="A70" s="40"/>
      <c r="B70" s="67" t="s">
        <v>107</v>
      </c>
      <c r="C70" s="61"/>
      <c r="D70" s="61"/>
      <c r="E70" s="63"/>
      <c r="F70" s="63"/>
      <c r="G70" s="64" t="str">
        <f>IF(C70="","",SUMIFS(Roteiro!U70:U1064,Roteiro!C70:C1064,(CONCATENATE(B70," - ",C70)),Roteiro!Q70:Q1064,"Concluído"))</f>
        <v/>
      </c>
      <c r="H70" s="64" t="str">
        <f>IF(C70="","",SUMIFS(Roteiro!U70:U1064,Roteiro!C70:C1064,(CONCATENATE(B70," - ",C70))))</f>
        <v/>
      </c>
      <c r="I70" s="65" t="str">
        <f t="shared" si="1"/>
        <v/>
      </c>
      <c r="J70" s="66"/>
    </row>
    <row r="71">
      <c r="A71" s="40"/>
      <c r="B71" s="67" t="s">
        <v>108</v>
      </c>
      <c r="C71" s="61"/>
      <c r="D71" s="61"/>
      <c r="E71" s="63"/>
      <c r="F71" s="63"/>
      <c r="G71" s="64" t="str">
        <f>IF(C71="","",SUMIFS(Roteiro!U71:U1065,Roteiro!C71:C1065,(CONCATENATE(B71," - ",C71)),Roteiro!Q71:Q1065,"Concluído"))</f>
        <v/>
      </c>
      <c r="H71" s="64" t="str">
        <f>IF(C71="","",SUMIFS(Roteiro!U71:U1065,Roteiro!C71:C1065,(CONCATENATE(B71," - ",C71))))</f>
        <v/>
      </c>
      <c r="I71" s="65" t="str">
        <f t="shared" si="1"/>
        <v/>
      </c>
      <c r="J71" s="66"/>
    </row>
    <row r="72">
      <c r="A72" s="40"/>
      <c r="B72" s="67" t="s">
        <v>109</v>
      </c>
      <c r="C72" s="61"/>
      <c r="D72" s="61"/>
      <c r="E72" s="63"/>
      <c r="F72" s="63"/>
      <c r="G72" s="64" t="str">
        <f>IF(C72="","",SUMIFS(Roteiro!U72:U1066,Roteiro!C72:C1066,(CONCATENATE(B72," - ",C72)),Roteiro!Q72:Q1066,"Concluído"))</f>
        <v/>
      </c>
      <c r="H72" s="64" t="str">
        <f>IF(C72="","",SUMIFS(Roteiro!U72:U1066,Roteiro!C72:C1066,(CONCATENATE(B72," - ",C72))))</f>
        <v/>
      </c>
      <c r="I72" s="65" t="str">
        <f t="shared" si="1"/>
        <v/>
      </c>
      <c r="J72" s="66"/>
    </row>
    <row r="73">
      <c r="A73" s="40"/>
      <c r="B73" s="67" t="s">
        <v>110</v>
      </c>
      <c r="C73" s="61"/>
      <c r="D73" s="61"/>
      <c r="E73" s="63"/>
      <c r="F73" s="63"/>
      <c r="G73" s="64" t="str">
        <f>IF(C73="","",SUMIFS(Roteiro!U73:U1067,Roteiro!C73:C1067,(CONCATENATE(B73," - ",C73)),Roteiro!Q73:Q1067,"Concluído"))</f>
        <v/>
      </c>
      <c r="H73" s="64" t="str">
        <f>IF(C73="","",SUMIFS(Roteiro!U73:U1067,Roteiro!C73:C1067,(CONCATENATE(B73," - ",C73))))</f>
        <v/>
      </c>
      <c r="I73" s="65" t="str">
        <f t="shared" si="1"/>
        <v/>
      </c>
      <c r="J73" s="66"/>
    </row>
    <row r="74">
      <c r="A74" s="40"/>
      <c r="B74" s="67" t="s">
        <v>111</v>
      </c>
      <c r="C74" s="61"/>
      <c r="D74" s="61"/>
      <c r="E74" s="63"/>
      <c r="F74" s="63"/>
      <c r="G74" s="64" t="str">
        <f>IF(C74="","",SUMIFS(Roteiro!U74:U1068,Roteiro!C74:C1068,(CONCATENATE(B74," - ",C74)),Roteiro!Q74:Q1068,"Concluído"))</f>
        <v/>
      </c>
      <c r="H74" s="64" t="str">
        <f>IF(C74="","",SUMIFS(Roteiro!U74:U1068,Roteiro!C74:C1068,(CONCATENATE(B74," - ",C74))))</f>
        <v/>
      </c>
      <c r="I74" s="65" t="str">
        <f t="shared" si="1"/>
        <v/>
      </c>
      <c r="J74" s="66"/>
    </row>
    <row r="75">
      <c r="A75" s="40"/>
      <c r="B75" s="67" t="s">
        <v>112</v>
      </c>
      <c r="C75" s="61"/>
      <c r="D75" s="61"/>
      <c r="E75" s="63"/>
      <c r="F75" s="63"/>
      <c r="G75" s="64" t="str">
        <f>IF(C75="","",SUMIFS(Roteiro!U75:U1069,Roteiro!C75:C1069,(CONCATENATE(B75," - ",C75)),Roteiro!Q75:Q1069,"Concluído"))</f>
        <v/>
      </c>
      <c r="H75" s="64" t="str">
        <f>IF(C75="","",SUMIFS(Roteiro!U75:U1069,Roteiro!C75:C1069,(CONCATENATE(B75," - ",C75))))</f>
        <v/>
      </c>
      <c r="I75" s="65" t="str">
        <f t="shared" si="1"/>
        <v/>
      </c>
      <c r="J75" s="66"/>
    </row>
    <row r="76">
      <c r="A76" s="40"/>
      <c r="B76" s="67" t="s">
        <v>113</v>
      </c>
      <c r="C76" s="61"/>
      <c r="D76" s="61"/>
      <c r="E76" s="63"/>
      <c r="F76" s="63"/>
      <c r="G76" s="64" t="str">
        <f>IF(C76="","",SUMIFS(Roteiro!U76:U1070,Roteiro!C76:C1070,(CONCATENATE(B76," - ",C76)),Roteiro!Q76:Q1070,"Concluído"))</f>
        <v/>
      </c>
      <c r="H76" s="64" t="str">
        <f>IF(C76="","",SUMIFS(Roteiro!U76:U1070,Roteiro!C76:C1070,(CONCATENATE(B76," - ",C76))))</f>
        <v/>
      </c>
      <c r="I76" s="65" t="str">
        <f t="shared" si="1"/>
        <v/>
      </c>
      <c r="J76" s="66"/>
    </row>
    <row r="77">
      <c r="A77" s="40"/>
      <c r="B77" s="67" t="s">
        <v>114</v>
      </c>
      <c r="C77" s="61"/>
      <c r="D77" s="61"/>
      <c r="E77" s="63"/>
      <c r="F77" s="63"/>
      <c r="G77" s="64" t="str">
        <f>IF(C77="","",SUMIFS(Roteiro!U77:U1071,Roteiro!C77:C1071,(CONCATENATE(B77," - ",C77)),Roteiro!Q77:Q1071,"Concluído"))</f>
        <v/>
      </c>
      <c r="H77" s="64" t="str">
        <f>IF(C77="","",SUMIFS(Roteiro!U77:U1071,Roteiro!C77:C1071,(CONCATENATE(B77," - ",C77))))</f>
        <v/>
      </c>
      <c r="I77" s="65" t="str">
        <f t="shared" si="1"/>
        <v/>
      </c>
      <c r="J77" s="66"/>
    </row>
    <row r="78">
      <c r="A78" s="40"/>
      <c r="B78" s="67" t="s">
        <v>115</v>
      </c>
      <c r="C78" s="61"/>
      <c r="D78" s="61"/>
      <c r="E78" s="63"/>
      <c r="F78" s="63"/>
      <c r="G78" s="64" t="str">
        <f>IF(C78="","",SUMIFS(Roteiro!U78:U1072,Roteiro!C78:C1072,(CONCATENATE(B78," - ",C78)),Roteiro!Q78:Q1072,"Concluído"))</f>
        <v/>
      </c>
      <c r="H78" s="64" t="str">
        <f>IF(C78="","",SUMIFS(Roteiro!U78:U1072,Roteiro!C78:C1072,(CONCATENATE(B78," - ",C78))))</f>
        <v/>
      </c>
      <c r="I78" s="65" t="str">
        <f t="shared" si="1"/>
        <v/>
      </c>
      <c r="J78" s="66"/>
    </row>
    <row r="79">
      <c r="A79" s="40"/>
      <c r="B79" s="67" t="s">
        <v>116</v>
      </c>
      <c r="C79" s="61"/>
      <c r="D79" s="61"/>
      <c r="E79" s="63"/>
      <c r="F79" s="63"/>
      <c r="G79" s="64" t="str">
        <f>IF(C79="","",SUMIFS(Roteiro!U79:U1073,Roteiro!C79:C1073,(CONCATENATE(B79," - ",C79)),Roteiro!Q79:Q1073,"Concluído"))</f>
        <v/>
      </c>
      <c r="H79" s="64" t="str">
        <f>IF(C79="","",SUMIFS(Roteiro!U79:U1073,Roteiro!C79:C1073,(CONCATENATE(B79," - ",C79))))</f>
        <v/>
      </c>
      <c r="I79" s="65" t="str">
        <f t="shared" si="1"/>
        <v/>
      </c>
      <c r="J79" s="66"/>
    </row>
    <row r="80">
      <c r="A80" s="40"/>
      <c r="B80" s="67" t="s">
        <v>117</v>
      </c>
      <c r="C80" s="61"/>
      <c r="D80" s="61"/>
      <c r="E80" s="63"/>
      <c r="F80" s="63"/>
      <c r="G80" s="64" t="str">
        <f>IF(C80="","",SUMIFS(Roteiro!U80:U1074,Roteiro!C80:C1074,(CONCATENATE(B80," - ",C80)),Roteiro!Q80:Q1074,"Concluído"))</f>
        <v/>
      </c>
      <c r="H80" s="64" t="str">
        <f>IF(C80="","",SUMIFS(Roteiro!U80:U1074,Roteiro!C80:C1074,(CONCATENATE(B80," - ",C80))))</f>
        <v/>
      </c>
      <c r="I80" s="65" t="str">
        <f t="shared" si="1"/>
        <v/>
      </c>
      <c r="J80" s="66"/>
    </row>
    <row r="81">
      <c r="A81" s="40"/>
      <c r="B81" s="67" t="s">
        <v>118</v>
      </c>
      <c r="C81" s="61"/>
      <c r="D81" s="61"/>
      <c r="E81" s="63"/>
      <c r="F81" s="63"/>
      <c r="G81" s="64" t="str">
        <f>IF(C81="","",SUMIFS(Roteiro!U81:U1075,Roteiro!C81:C1075,(CONCATENATE(B81," - ",C81)),Roteiro!Q81:Q1075,"Concluído"))</f>
        <v/>
      </c>
      <c r="H81" s="64" t="str">
        <f>IF(C81="","",SUMIFS(Roteiro!U81:U1075,Roteiro!C81:C1075,(CONCATENATE(B81," - ",C81))))</f>
        <v/>
      </c>
      <c r="I81" s="65" t="str">
        <f t="shared" si="1"/>
        <v/>
      </c>
      <c r="J81" s="66"/>
    </row>
    <row r="82">
      <c r="A82" s="40"/>
      <c r="B82" s="67" t="s">
        <v>119</v>
      </c>
      <c r="C82" s="61"/>
      <c r="D82" s="61"/>
      <c r="E82" s="63"/>
      <c r="F82" s="63"/>
      <c r="G82" s="64" t="str">
        <f>IF(C82="","",SUMIFS(Roteiro!U82:U1076,Roteiro!C82:C1076,(CONCATENATE(B82," - ",C82)),Roteiro!Q82:Q1076,"Concluído"))</f>
        <v/>
      </c>
      <c r="H82" s="64" t="str">
        <f>IF(C82="","",SUMIFS(Roteiro!U82:U1076,Roteiro!C82:C1076,(CONCATENATE(B82," - ",C82))))</f>
        <v/>
      </c>
      <c r="I82" s="65" t="str">
        <f t="shared" si="1"/>
        <v/>
      </c>
      <c r="J82" s="66"/>
    </row>
    <row r="83">
      <c r="A83" s="40"/>
      <c r="B83" s="67" t="s">
        <v>120</v>
      </c>
      <c r="C83" s="61"/>
      <c r="D83" s="61"/>
      <c r="E83" s="63"/>
      <c r="F83" s="63"/>
      <c r="G83" s="64" t="str">
        <f>IF(C83="","",SUMIFS(Roteiro!U83:U1077,Roteiro!C83:C1077,(CONCATENATE(B83," - ",C83)),Roteiro!Q83:Q1077,"Concluído"))</f>
        <v/>
      </c>
      <c r="H83" s="64" t="str">
        <f>IF(C83="","",SUMIFS(Roteiro!U83:U1077,Roteiro!C83:C1077,(CONCATENATE(B83," - ",C83))))</f>
        <v/>
      </c>
      <c r="I83" s="65" t="str">
        <f t="shared" si="1"/>
        <v/>
      </c>
      <c r="J83" s="66"/>
    </row>
    <row r="84">
      <c r="A84" s="40"/>
      <c r="B84" s="67" t="s">
        <v>121</v>
      </c>
      <c r="C84" s="61"/>
      <c r="D84" s="61"/>
      <c r="E84" s="63"/>
      <c r="F84" s="63"/>
      <c r="G84" s="64" t="str">
        <f>IF(C84="","",SUMIFS(Roteiro!U84:U1078,Roteiro!C84:C1078,(CONCATENATE(B84," - ",C84)),Roteiro!Q84:Q1078,"Concluído"))</f>
        <v/>
      </c>
      <c r="H84" s="64" t="str">
        <f>IF(C84="","",SUMIFS(Roteiro!U84:U1078,Roteiro!C84:C1078,(CONCATENATE(B84," - ",C84))))</f>
        <v/>
      </c>
      <c r="I84" s="65" t="str">
        <f t="shared" si="1"/>
        <v/>
      </c>
      <c r="J84" s="66"/>
    </row>
    <row r="85">
      <c r="A85" s="40"/>
      <c r="B85" s="67" t="s">
        <v>122</v>
      </c>
      <c r="C85" s="61"/>
      <c r="D85" s="61"/>
      <c r="E85" s="63"/>
      <c r="F85" s="63"/>
      <c r="G85" s="64" t="str">
        <f>IF(C85="","",SUMIFS(Roteiro!U85:U1079,Roteiro!C85:C1079,(CONCATENATE(B85," - ",C85)),Roteiro!Q85:Q1079,"Concluído"))</f>
        <v/>
      </c>
      <c r="H85" s="64" t="str">
        <f>IF(C85="","",SUMIFS(Roteiro!U85:U1079,Roteiro!C85:C1079,(CONCATENATE(B85," - ",C85))))</f>
        <v/>
      </c>
      <c r="I85" s="65" t="str">
        <f t="shared" si="1"/>
        <v/>
      </c>
      <c r="J85" s="66"/>
    </row>
    <row r="86">
      <c r="A86" s="40"/>
      <c r="B86" s="67" t="s">
        <v>123</v>
      </c>
      <c r="C86" s="61"/>
      <c r="D86" s="61"/>
      <c r="E86" s="63"/>
      <c r="F86" s="63"/>
      <c r="G86" s="64" t="str">
        <f>IF(C86="","",SUMIFS(Roteiro!U86:U1080,Roteiro!C86:C1080,(CONCATENATE(B86," - ",C86)),Roteiro!Q86:Q1080,"Concluído"))</f>
        <v/>
      </c>
      <c r="H86" s="64" t="str">
        <f>IF(C86="","",SUMIFS(Roteiro!U86:U1080,Roteiro!C86:C1080,(CONCATENATE(B86," - ",C86))))</f>
        <v/>
      </c>
      <c r="I86" s="65" t="str">
        <f t="shared" si="1"/>
        <v/>
      </c>
      <c r="J86" s="66"/>
    </row>
    <row r="87">
      <c r="A87" s="40"/>
      <c r="B87" s="67" t="s">
        <v>124</v>
      </c>
      <c r="C87" s="61"/>
      <c r="D87" s="61"/>
      <c r="E87" s="63"/>
      <c r="F87" s="63"/>
      <c r="G87" s="64" t="str">
        <f>IF(C87="","",SUMIFS(Roteiro!U87:U1081,Roteiro!C87:C1081,(CONCATENATE(B87," - ",C87)),Roteiro!Q87:Q1081,"Concluído"))</f>
        <v/>
      </c>
      <c r="H87" s="64" t="str">
        <f>IF(C87="","",SUMIFS(Roteiro!U87:U1081,Roteiro!C87:C1081,(CONCATENATE(B87," - ",C87))))</f>
        <v/>
      </c>
      <c r="I87" s="65" t="str">
        <f t="shared" si="1"/>
        <v/>
      </c>
      <c r="J87" s="66"/>
    </row>
    <row r="88">
      <c r="A88" s="40"/>
      <c r="B88" s="67" t="s">
        <v>125</v>
      </c>
      <c r="C88" s="61"/>
      <c r="D88" s="61"/>
      <c r="E88" s="63"/>
      <c r="F88" s="63"/>
      <c r="G88" s="64" t="str">
        <f>IF(C88="","",SUMIFS(Roteiro!U88:U1082,Roteiro!C88:C1082,(CONCATENATE(B88," - ",C88)),Roteiro!Q88:Q1082,"Concluído"))</f>
        <v/>
      </c>
      <c r="H88" s="64" t="str">
        <f>IF(C88="","",SUMIFS(Roteiro!U88:U1082,Roteiro!C88:C1082,(CONCATENATE(B88," - ",C88))))</f>
        <v/>
      </c>
      <c r="I88" s="65" t="str">
        <f t="shared" si="1"/>
        <v/>
      </c>
      <c r="J88" s="66"/>
    </row>
    <row r="89">
      <c r="A89" s="40"/>
      <c r="B89" s="67" t="s">
        <v>126</v>
      </c>
      <c r="C89" s="61"/>
      <c r="D89" s="61"/>
      <c r="E89" s="63"/>
      <c r="F89" s="63"/>
      <c r="G89" s="64" t="str">
        <f>IF(C89="","",SUMIFS(Roteiro!U89:U1083,Roteiro!C89:C1083,(CONCATENATE(B89," - ",C89)),Roteiro!Q89:Q1083,"Concluído"))</f>
        <v/>
      </c>
      <c r="H89" s="64" t="str">
        <f>IF(C89="","",SUMIFS(Roteiro!U89:U1083,Roteiro!C89:C1083,(CONCATENATE(B89," - ",C89))))</f>
        <v/>
      </c>
      <c r="I89" s="65" t="str">
        <f t="shared" si="1"/>
        <v/>
      </c>
      <c r="J89" s="66"/>
    </row>
    <row r="90">
      <c r="A90" s="40"/>
      <c r="B90" s="67" t="s">
        <v>127</v>
      </c>
      <c r="C90" s="61"/>
      <c r="D90" s="61"/>
      <c r="E90" s="63"/>
      <c r="F90" s="63"/>
      <c r="G90" s="64" t="str">
        <f>IF(C90="","",SUMIFS(Roteiro!U90:U1084,Roteiro!C90:C1084,(CONCATENATE(B90," - ",C90)),Roteiro!Q90:Q1084,"Concluído"))</f>
        <v/>
      </c>
      <c r="H90" s="64" t="str">
        <f>IF(C90="","",SUMIFS(Roteiro!U90:U1084,Roteiro!C90:C1084,(CONCATENATE(B90," - ",C90))))</f>
        <v/>
      </c>
      <c r="I90" s="65" t="str">
        <f t="shared" si="1"/>
        <v/>
      </c>
      <c r="J90" s="66"/>
    </row>
    <row r="91">
      <c r="A91" s="40"/>
      <c r="B91" s="67" t="s">
        <v>128</v>
      </c>
      <c r="C91" s="61"/>
      <c r="D91" s="61"/>
      <c r="E91" s="63"/>
      <c r="F91" s="63"/>
      <c r="G91" s="64" t="str">
        <f>IF(C91="","",SUMIFS(Roteiro!U91:U1085,Roteiro!C91:C1085,(CONCATENATE(B91," - ",C91)),Roteiro!Q91:Q1085,"Concluído"))</f>
        <v/>
      </c>
      <c r="H91" s="64" t="str">
        <f>IF(C91="","",SUMIFS(Roteiro!U91:U1085,Roteiro!C91:C1085,(CONCATENATE(B91," - ",C91))))</f>
        <v/>
      </c>
      <c r="I91" s="65" t="str">
        <f t="shared" si="1"/>
        <v/>
      </c>
      <c r="J91" s="66"/>
    </row>
    <row r="92">
      <c r="A92" s="40"/>
      <c r="B92" s="67" t="s">
        <v>129</v>
      </c>
      <c r="C92" s="61"/>
      <c r="D92" s="61"/>
      <c r="E92" s="63"/>
      <c r="F92" s="63"/>
      <c r="G92" s="64" t="str">
        <f>IF(C92="","",SUMIFS(Roteiro!U92:U1086,Roteiro!C92:C1086,(CONCATENATE(B92," - ",C92)),Roteiro!Q92:Q1086,"Concluído"))</f>
        <v/>
      </c>
      <c r="H92" s="64" t="str">
        <f>IF(C92="","",SUMIFS(Roteiro!U92:U1086,Roteiro!C92:C1086,(CONCATENATE(B92," - ",C92))))</f>
        <v/>
      </c>
      <c r="I92" s="65" t="str">
        <f t="shared" si="1"/>
        <v/>
      </c>
      <c r="J92" s="66"/>
    </row>
    <row r="93">
      <c r="A93" s="40"/>
      <c r="B93" s="67" t="s">
        <v>130</v>
      </c>
      <c r="C93" s="61"/>
      <c r="D93" s="61"/>
      <c r="E93" s="63"/>
      <c r="F93" s="63"/>
      <c r="G93" s="64" t="str">
        <f>IF(C93="","",SUMIFS(Roteiro!U93:U1087,Roteiro!C93:C1087,(CONCATENATE(B93," - ",C93)),Roteiro!Q93:Q1087,"Concluído"))</f>
        <v/>
      </c>
      <c r="H93" s="64" t="str">
        <f>IF(C93="","",SUMIFS(Roteiro!U93:U1087,Roteiro!C93:C1087,(CONCATENATE(B93," - ",C93))))</f>
        <v/>
      </c>
      <c r="I93" s="65" t="str">
        <f t="shared" si="1"/>
        <v/>
      </c>
      <c r="J93" s="66"/>
    </row>
    <row r="94">
      <c r="A94" s="40"/>
      <c r="B94" s="67" t="s">
        <v>131</v>
      </c>
      <c r="C94" s="61"/>
      <c r="D94" s="61"/>
      <c r="E94" s="63"/>
      <c r="F94" s="63"/>
      <c r="G94" s="64" t="str">
        <f>IF(C94="","",SUMIFS(Roteiro!U94:U1088,Roteiro!C94:C1088,(CONCATENATE(B94," - ",C94)),Roteiro!Q94:Q1088,"Concluído"))</f>
        <v/>
      </c>
      <c r="H94" s="64" t="str">
        <f>IF(C94="","",SUMIFS(Roteiro!U94:U1088,Roteiro!C94:C1088,(CONCATENATE(B94," - ",C94))))</f>
        <v/>
      </c>
      <c r="I94" s="65" t="str">
        <f t="shared" si="1"/>
        <v/>
      </c>
      <c r="J94" s="66"/>
    </row>
    <row r="95">
      <c r="A95" s="40"/>
      <c r="B95" s="67" t="s">
        <v>132</v>
      </c>
      <c r="C95" s="61"/>
      <c r="D95" s="61"/>
      <c r="E95" s="63"/>
      <c r="F95" s="63"/>
      <c r="G95" s="64" t="str">
        <f>IF(C95="","",SUMIFS(Roteiro!U95:U1089,Roteiro!C95:C1089,(CONCATENATE(B95," - ",C95)),Roteiro!Q95:Q1089,"Concluído"))</f>
        <v/>
      </c>
      <c r="H95" s="64" t="str">
        <f>IF(C95="","",SUMIFS(Roteiro!U95:U1089,Roteiro!C95:C1089,(CONCATENATE(B95," - ",C95))))</f>
        <v/>
      </c>
      <c r="I95" s="65" t="str">
        <f t="shared" si="1"/>
        <v/>
      </c>
      <c r="J95" s="66"/>
    </row>
    <row r="96">
      <c r="A96" s="40"/>
      <c r="B96" s="67" t="s">
        <v>133</v>
      </c>
      <c r="C96" s="61"/>
      <c r="D96" s="61"/>
      <c r="E96" s="63"/>
      <c r="F96" s="63"/>
      <c r="G96" s="64" t="str">
        <f>IF(C96="","",SUMIFS(Roteiro!U96:U1090,Roteiro!C96:C1090,(CONCATENATE(B96," - ",C96)),Roteiro!Q96:Q1090,"Concluído"))</f>
        <v/>
      </c>
      <c r="H96" s="64" t="str">
        <f>IF(C96="","",SUMIFS(Roteiro!U96:U1090,Roteiro!C96:C1090,(CONCATENATE(B96," - ",C96))))</f>
        <v/>
      </c>
      <c r="I96" s="65" t="str">
        <f t="shared" si="1"/>
        <v/>
      </c>
      <c r="J96" s="66"/>
    </row>
    <row r="97">
      <c r="A97" s="40"/>
      <c r="B97" s="67" t="s">
        <v>134</v>
      </c>
      <c r="C97" s="61"/>
      <c r="D97" s="61"/>
      <c r="E97" s="63"/>
      <c r="F97" s="63"/>
      <c r="G97" s="64" t="str">
        <f>IF(C97="","",SUMIFS(Roteiro!U97:U1091,Roteiro!C97:C1091,(CONCATENATE(B97," - ",C97)),Roteiro!Q97:Q1091,"Concluído"))</f>
        <v/>
      </c>
      <c r="H97" s="64" t="str">
        <f>IF(C97="","",SUMIFS(Roteiro!U97:U1091,Roteiro!C97:C1091,(CONCATENATE(B97," - ",C97))))</f>
        <v/>
      </c>
      <c r="I97" s="65" t="str">
        <f t="shared" si="1"/>
        <v/>
      </c>
      <c r="J97" s="66"/>
    </row>
    <row r="98">
      <c r="A98" s="40"/>
      <c r="B98" s="67" t="s">
        <v>135</v>
      </c>
      <c r="C98" s="61"/>
      <c r="D98" s="61"/>
      <c r="E98" s="63"/>
      <c r="F98" s="63"/>
      <c r="G98" s="64" t="str">
        <f>IF(C98="","",SUMIFS(Roteiro!U98:U1092,Roteiro!C98:C1092,(CONCATENATE(B98," - ",C98)),Roteiro!Q98:Q1092,"Concluído"))</f>
        <v/>
      </c>
      <c r="H98" s="64" t="str">
        <f>IF(C98="","",SUMIFS(Roteiro!U98:U1092,Roteiro!C98:C1092,(CONCATENATE(B98," - ",C98))))</f>
        <v/>
      </c>
      <c r="I98" s="65" t="str">
        <f t="shared" si="1"/>
        <v/>
      </c>
      <c r="J98" s="66"/>
    </row>
    <row r="99">
      <c r="A99" s="40"/>
      <c r="B99" s="67" t="s">
        <v>136</v>
      </c>
      <c r="C99" s="61"/>
      <c r="D99" s="61"/>
      <c r="E99" s="63"/>
      <c r="F99" s="63"/>
      <c r="G99" s="64" t="str">
        <f>IF(C99="","",SUMIFS(Roteiro!U99:U1093,Roteiro!C99:C1093,(CONCATENATE(B99," - ",C99)),Roteiro!Q99:Q1093,"Concluído"))</f>
        <v/>
      </c>
      <c r="H99" s="64" t="str">
        <f>IF(C99="","",SUMIFS(Roteiro!U99:U1093,Roteiro!C99:C1093,(CONCATENATE(B99," - ",C99))))</f>
        <v/>
      </c>
      <c r="I99" s="65" t="str">
        <f t="shared" si="1"/>
        <v/>
      </c>
      <c r="J99" s="66"/>
    </row>
    <row r="100">
      <c r="A100" s="40"/>
      <c r="B100" s="67" t="s">
        <v>137</v>
      </c>
      <c r="C100" s="61"/>
      <c r="D100" s="61"/>
      <c r="E100" s="63"/>
      <c r="F100" s="63"/>
      <c r="G100" s="64" t="str">
        <f>IF(C100="","",SUMIFS(Roteiro!U100:U1094,Roteiro!C100:C1094,(CONCATENATE(B100," - ",C100)),Roteiro!Q100:Q1094,"Concluído"))</f>
        <v/>
      </c>
      <c r="H100" s="64" t="str">
        <f>IF(C100="","",SUMIFS(Roteiro!U100:U1094,Roteiro!C100:C1094,(CONCATENATE(B100," - ",C100))))</f>
        <v/>
      </c>
      <c r="I100" s="65" t="str">
        <f t="shared" si="1"/>
        <v/>
      </c>
      <c r="J100" s="66"/>
    </row>
    <row r="101">
      <c r="A101" s="40"/>
      <c r="B101" s="67" t="s">
        <v>138</v>
      </c>
      <c r="C101" s="61"/>
      <c r="D101" s="61"/>
      <c r="E101" s="63"/>
      <c r="F101" s="63"/>
      <c r="G101" s="64" t="str">
        <f>IF(C101="","",SUMIFS(Roteiro!U101:U1095,Roteiro!C101:C1095,(CONCATENATE(B101," - ",C101)),Roteiro!Q101:Q1095,"Concluído"))</f>
        <v/>
      </c>
      <c r="H101" s="64" t="str">
        <f>IF(C101="","",SUMIFS(Roteiro!U101:U1095,Roteiro!C101:C1095,(CONCATENATE(B101," - ",C101))))</f>
        <v/>
      </c>
      <c r="I101" s="65" t="str">
        <f t="shared" si="1"/>
        <v/>
      </c>
      <c r="J101" s="66"/>
    </row>
    <row r="102">
      <c r="A102" s="40"/>
      <c r="B102" s="67" t="s">
        <v>139</v>
      </c>
      <c r="C102" s="61"/>
      <c r="D102" s="61"/>
      <c r="E102" s="63"/>
      <c r="F102" s="63"/>
      <c r="G102" s="64" t="str">
        <f>IF(C102="","",SUMIFS(Roteiro!U102:U1096,Roteiro!C102:C1096,(CONCATENATE(B102," - ",C102)),Roteiro!Q102:Q1096,"Concluído"))</f>
        <v/>
      </c>
      <c r="H102" s="64" t="str">
        <f>IF(C102="","",SUMIFS(Roteiro!U102:U1096,Roteiro!C102:C1096,(CONCATENATE(B102," - ",C102))))</f>
        <v/>
      </c>
      <c r="I102" s="65" t="str">
        <f t="shared" si="1"/>
        <v/>
      </c>
      <c r="J102" s="66"/>
    </row>
    <row r="103">
      <c r="A103" s="40"/>
      <c r="B103" s="67" t="s">
        <v>140</v>
      </c>
      <c r="C103" s="61"/>
      <c r="D103" s="61"/>
      <c r="E103" s="63"/>
      <c r="F103" s="63"/>
      <c r="G103" s="64" t="str">
        <f>IF(C103="","",SUMIFS(Roteiro!U103:U1097,Roteiro!C103:C1097,(CONCATENATE(B103," - ",C103)),Roteiro!Q103:Q1097,"Concluído"))</f>
        <v/>
      </c>
      <c r="H103" s="64" t="str">
        <f>IF(C103="","",SUMIFS(Roteiro!U103:U1097,Roteiro!C103:C1097,(CONCATENATE(B103," - ",C103))))</f>
        <v/>
      </c>
      <c r="I103" s="65" t="str">
        <f t="shared" si="1"/>
        <v/>
      </c>
      <c r="J103" s="66"/>
    </row>
    <row r="104">
      <c r="A104" s="40"/>
      <c r="B104" s="67" t="s">
        <v>141</v>
      </c>
      <c r="C104" s="61"/>
      <c r="D104" s="61"/>
      <c r="E104" s="63"/>
      <c r="F104" s="63"/>
      <c r="G104" s="64" t="str">
        <f>IF(C104="","",SUMIFS(Roteiro!U104:U1098,Roteiro!C104:C1098,(CONCATENATE(B104," - ",C104)),Roteiro!Q104:Q1098,"Concluído"))</f>
        <v/>
      </c>
      <c r="H104" s="64" t="str">
        <f>IF(C104="","",SUMIFS(Roteiro!U104:U1098,Roteiro!C104:C1098,(CONCATENATE(B104," - ",C104))))</f>
        <v/>
      </c>
      <c r="I104" s="65" t="str">
        <f t="shared" si="1"/>
        <v/>
      </c>
      <c r="J104" s="66"/>
    </row>
    <row r="105">
      <c r="A105" s="40"/>
      <c r="B105" s="67" t="s">
        <v>142</v>
      </c>
      <c r="C105" s="61"/>
      <c r="D105" s="61"/>
      <c r="E105" s="63"/>
      <c r="F105" s="63"/>
      <c r="G105" s="64" t="str">
        <f>IF(C105="","",SUMIFS(Roteiro!U105:U1099,Roteiro!C105:C1099,(CONCATENATE(B105," - ",C105)),Roteiro!Q105:Q1099,"Concluído"))</f>
        <v/>
      </c>
      <c r="H105" s="64" t="str">
        <f>IF(C105="","",SUMIFS(Roteiro!U105:U1099,Roteiro!C105:C1099,(CONCATENATE(B105," - ",C105))))</f>
        <v/>
      </c>
      <c r="I105" s="65" t="str">
        <f t="shared" si="1"/>
        <v/>
      </c>
      <c r="J105" s="66"/>
    </row>
    <row r="106">
      <c r="A106" s="40"/>
      <c r="B106" s="67" t="s">
        <v>143</v>
      </c>
      <c r="C106" s="61"/>
      <c r="D106" s="61"/>
      <c r="E106" s="63"/>
      <c r="F106" s="63"/>
      <c r="G106" s="64" t="str">
        <f>IF(C106="","",SUMIFS(Roteiro!U106:U1100,Roteiro!C106:C1100,(CONCATENATE(B106," - ",C106)),Roteiro!Q106:Q1100,"Concluído"))</f>
        <v/>
      </c>
      <c r="H106" s="64" t="str">
        <f>IF(C106="","",SUMIFS(Roteiro!U106:U1100,Roteiro!C106:C1100,(CONCATENATE(B106," - ",C106))))</f>
        <v/>
      </c>
      <c r="I106" s="65" t="str">
        <f t="shared" si="1"/>
        <v/>
      </c>
      <c r="J106" s="66"/>
    </row>
    <row r="107">
      <c r="A107" s="40"/>
      <c r="B107" s="67" t="s">
        <v>144</v>
      </c>
      <c r="C107" s="61"/>
      <c r="D107" s="61"/>
      <c r="E107" s="63"/>
      <c r="F107" s="63"/>
      <c r="G107" s="64" t="str">
        <f>IF(C107="","",SUMIFS(Roteiro!U107:U1101,Roteiro!C107:C1101,(CONCATENATE(B107," - ",C107)),Roteiro!Q107:Q1101,"Concluído"))</f>
        <v/>
      </c>
      <c r="H107" s="64" t="str">
        <f>IF(C107="","",SUMIFS(Roteiro!U107:U1101,Roteiro!C107:C1101,(CONCATENATE(B107," - ",C107))))</f>
        <v/>
      </c>
      <c r="I107" s="65" t="str">
        <f t="shared" si="1"/>
        <v/>
      </c>
      <c r="J107" s="66"/>
    </row>
    <row r="108">
      <c r="A108" s="40"/>
      <c r="B108" s="67" t="s">
        <v>145</v>
      </c>
      <c r="C108" s="61"/>
      <c r="D108" s="61"/>
      <c r="E108" s="63"/>
      <c r="F108" s="63"/>
      <c r="G108" s="64" t="str">
        <f>IF(C108="","",SUMIFS(Roteiro!U108:U1102,Roteiro!C108:C1102,(CONCATENATE(B108," - ",C108)),Roteiro!Q108:Q1102,"Concluído"))</f>
        <v/>
      </c>
      <c r="H108" s="64" t="str">
        <f>IF(C108="","",SUMIFS(Roteiro!U108:U1102,Roteiro!C108:C1102,(CONCATENATE(B108," - ",C108))))</f>
        <v/>
      </c>
      <c r="I108" s="65" t="str">
        <f t="shared" si="1"/>
        <v/>
      </c>
      <c r="J108" s="66"/>
    </row>
    <row r="109">
      <c r="A109" s="40"/>
      <c r="B109" s="67" t="s">
        <v>146</v>
      </c>
      <c r="C109" s="61"/>
      <c r="D109" s="61"/>
      <c r="E109" s="63"/>
      <c r="F109" s="63"/>
      <c r="G109" s="64" t="str">
        <f>IF(C109="","",SUMIFS(Roteiro!U109:U1103,Roteiro!C109:C1103,(CONCATENATE(B109," - ",C109)),Roteiro!Q109:Q1103,"Concluído"))</f>
        <v/>
      </c>
      <c r="H109" s="64" t="str">
        <f>IF(C109="","",SUMIFS(Roteiro!U109:U1103,Roteiro!C109:C1103,(CONCATENATE(B109," - ",C109))))</f>
        <v/>
      </c>
      <c r="I109" s="65" t="str">
        <f t="shared" si="1"/>
        <v/>
      </c>
      <c r="J109" s="66"/>
    </row>
    <row r="110">
      <c r="A110" s="40"/>
      <c r="B110" s="67" t="s">
        <v>147</v>
      </c>
      <c r="C110" s="61"/>
      <c r="D110" s="61"/>
      <c r="E110" s="63"/>
      <c r="F110" s="63"/>
      <c r="G110" s="64" t="str">
        <f>IF(C110="","",SUMIFS(Roteiro!U110:U1104,Roteiro!C110:C1104,(CONCATENATE(B110," - ",C110)),Roteiro!Q110:Q1104,"Concluído"))</f>
        <v/>
      </c>
      <c r="H110" s="64" t="str">
        <f>IF(C110="","",SUMIFS(Roteiro!U110:U1104,Roteiro!C110:C1104,(CONCATENATE(B110," - ",C110))))</f>
        <v/>
      </c>
      <c r="I110" s="65" t="str">
        <f t="shared" si="1"/>
        <v/>
      </c>
      <c r="J110" s="66"/>
    </row>
    <row r="111">
      <c r="A111" s="40"/>
      <c r="B111" s="67" t="s">
        <v>148</v>
      </c>
      <c r="C111" s="61"/>
      <c r="D111" s="61"/>
      <c r="E111" s="63"/>
      <c r="F111" s="63"/>
      <c r="G111" s="64" t="str">
        <f>IF(C111="","",SUMIFS(Roteiro!U111:U1105,Roteiro!C111:C1105,(CONCATENATE(B111," - ",C111)),Roteiro!Q111:Q1105,"Concluído"))</f>
        <v/>
      </c>
      <c r="H111" s="64" t="str">
        <f>IF(C111="","",SUMIFS(Roteiro!U111:U1105,Roteiro!C111:C1105,(CONCATENATE(B111," - ",C111))))</f>
        <v/>
      </c>
      <c r="I111" s="65" t="str">
        <f t="shared" si="1"/>
        <v/>
      </c>
      <c r="J111" s="66"/>
    </row>
    <row r="112">
      <c r="A112" s="40"/>
      <c r="B112" s="67" t="s">
        <v>149</v>
      </c>
      <c r="C112" s="61"/>
      <c r="D112" s="61"/>
      <c r="E112" s="63"/>
      <c r="F112" s="63"/>
      <c r="G112" s="64" t="str">
        <f>IF(C112="","",SUMIFS(Roteiro!U112:U1106,Roteiro!C112:C1106,(CONCATENATE(B112," - ",C112)),Roteiro!Q112:Q1106,"Concluído"))</f>
        <v/>
      </c>
      <c r="H112" s="64" t="str">
        <f>IF(C112="","",SUMIFS(Roteiro!U112:U1106,Roteiro!C112:C1106,(CONCATENATE(B112," - ",C112))))</f>
        <v/>
      </c>
      <c r="I112" s="65" t="str">
        <f t="shared" si="1"/>
        <v/>
      </c>
      <c r="J112" s="66"/>
    </row>
    <row r="113">
      <c r="A113" s="40"/>
      <c r="B113" s="67" t="s">
        <v>150</v>
      </c>
      <c r="C113" s="61"/>
      <c r="D113" s="61"/>
      <c r="E113" s="63"/>
      <c r="F113" s="63"/>
      <c r="G113" s="64" t="str">
        <f>IF(C113="","",SUMIFS(Roteiro!U113:U1107,Roteiro!C113:C1107,(CONCATENATE(B113," - ",C113)),Roteiro!Q113:Q1107,"Concluído"))</f>
        <v/>
      </c>
      <c r="H113" s="64" t="str">
        <f>IF(C113="","",SUMIFS(Roteiro!U113:U1107,Roteiro!C113:C1107,(CONCATENATE(B113," - ",C113))))</f>
        <v/>
      </c>
      <c r="I113" s="65" t="str">
        <f t="shared" si="1"/>
        <v/>
      </c>
      <c r="J113" s="66"/>
    </row>
    <row r="114">
      <c r="A114" s="40"/>
      <c r="B114" s="67" t="s">
        <v>151</v>
      </c>
      <c r="C114" s="61"/>
      <c r="D114" s="61"/>
      <c r="E114" s="63"/>
      <c r="F114" s="63"/>
      <c r="G114" s="64" t="str">
        <f>IF(C114="","",SUMIFS(Roteiro!U114:U1108,Roteiro!C114:C1108,(CONCATENATE(B114," - ",C114)),Roteiro!Q114:Q1108,"Concluído"))</f>
        <v/>
      </c>
      <c r="H114" s="64" t="str">
        <f>IF(C114="","",SUMIFS(Roteiro!U114:U1108,Roteiro!C114:C1108,(CONCATENATE(B114," - ",C114))))</f>
        <v/>
      </c>
      <c r="I114" s="65" t="str">
        <f t="shared" si="1"/>
        <v/>
      </c>
      <c r="J114" s="66"/>
    </row>
    <row r="115">
      <c r="A115" s="40"/>
      <c r="B115" s="67" t="s">
        <v>152</v>
      </c>
      <c r="C115" s="61"/>
      <c r="D115" s="61"/>
      <c r="E115" s="63"/>
      <c r="F115" s="63"/>
      <c r="G115" s="64" t="str">
        <f>IF(C115="","",SUMIFS(Roteiro!U115:U1109,Roteiro!C115:C1109,(CONCATENATE(B115," - ",C115)),Roteiro!Q115:Q1109,"Concluído"))</f>
        <v/>
      </c>
      <c r="H115" s="64" t="str">
        <f>IF(C115="","",SUMIFS(Roteiro!U115:U1109,Roteiro!C115:C1109,(CONCATENATE(B115," - ",C115))))</f>
        <v/>
      </c>
      <c r="I115" s="65" t="str">
        <f t="shared" si="1"/>
        <v/>
      </c>
      <c r="J115" s="66"/>
    </row>
    <row r="116">
      <c r="A116" s="40"/>
      <c r="B116" s="67" t="s">
        <v>153</v>
      </c>
      <c r="C116" s="61"/>
      <c r="D116" s="61"/>
      <c r="E116" s="63"/>
      <c r="F116" s="63"/>
      <c r="G116" s="64" t="str">
        <f>IF(C116="","",SUMIFS(Roteiro!U116:U1110,Roteiro!C116:C1110,(CONCATENATE(B116," - ",C116)),Roteiro!Q116:Q1110,"Concluído"))</f>
        <v/>
      </c>
      <c r="H116" s="64" t="str">
        <f>IF(C116="","",SUMIFS(Roteiro!U116:U1110,Roteiro!C116:C1110,(CONCATENATE(B116," - ",C116))))</f>
        <v/>
      </c>
      <c r="I116" s="65" t="str">
        <f t="shared" si="1"/>
        <v/>
      </c>
      <c r="J116" s="66"/>
    </row>
    <row r="117">
      <c r="A117" s="40"/>
      <c r="B117" s="67" t="s">
        <v>154</v>
      </c>
      <c r="C117" s="61"/>
      <c r="D117" s="61"/>
      <c r="E117" s="63"/>
      <c r="F117" s="63"/>
      <c r="G117" s="64" t="str">
        <f>IF(C117="","",SUMIFS(Roteiro!U117:U1111,Roteiro!C117:C1111,(CONCATENATE(B117," - ",C117)),Roteiro!Q117:Q1111,"Concluído"))</f>
        <v/>
      </c>
      <c r="H117" s="64" t="str">
        <f>IF(C117="","",SUMIFS(Roteiro!U117:U1111,Roteiro!C117:C1111,(CONCATENATE(B117," - ",C117))))</f>
        <v/>
      </c>
      <c r="I117" s="65" t="str">
        <f t="shared" si="1"/>
        <v/>
      </c>
      <c r="J117" s="66"/>
    </row>
    <row r="118">
      <c r="A118" s="40"/>
      <c r="B118" s="67" t="s">
        <v>155</v>
      </c>
      <c r="C118" s="61"/>
      <c r="D118" s="61"/>
      <c r="E118" s="63"/>
      <c r="F118" s="63"/>
      <c r="G118" s="64" t="str">
        <f>IF(C118="","",SUMIFS(Roteiro!U118:U1112,Roteiro!C118:C1112,(CONCATENATE(B118," - ",C118)),Roteiro!Q118:Q1112,"Concluído"))</f>
        <v/>
      </c>
      <c r="H118" s="64" t="str">
        <f>IF(C118="","",SUMIFS(Roteiro!U118:U1112,Roteiro!C118:C1112,(CONCATENATE(B118," - ",C118))))</f>
        <v/>
      </c>
      <c r="I118" s="65" t="str">
        <f t="shared" si="1"/>
        <v/>
      </c>
      <c r="J118" s="66"/>
    </row>
    <row r="119">
      <c r="A119" s="40"/>
      <c r="B119" s="67" t="s">
        <v>156</v>
      </c>
      <c r="C119" s="61"/>
      <c r="D119" s="61"/>
      <c r="E119" s="63"/>
      <c r="F119" s="63"/>
      <c r="G119" s="64" t="str">
        <f>IF(C119="","",SUMIFS(Roteiro!U119:U1113,Roteiro!C119:C1113,(CONCATENATE(B119," - ",C119)),Roteiro!Q119:Q1113,"Concluído"))</f>
        <v/>
      </c>
      <c r="H119" s="64" t="str">
        <f>IF(C119="","",SUMIFS(Roteiro!U119:U1113,Roteiro!C119:C1113,(CONCATENATE(B119," - ",C119))))</f>
        <v/>
      </c>
      <c r="I119" s="65" t="str">
        <f t="shared" si="1"/>
        <v/>
      </c>
      <c r="J119" s="66"/>
    </row>
    <row r="120">
      <c r="A120" s="40"/>
      <c r="B120" s="67" t="s">
        <v>157</v>
      </c>
      <c r="C120" s="61"/>
      <c r="D120" s="61"/>
      <c r="E120" s="63"/>
      <c r="F120" s="63"/>
      <c r="G120" s="64" t="str">
        <f>IF(C120="","",SUMIFS(Roteiro!U120:U1114,Roteiro!C120:C1114,(CONCATENATE(B120," - ",C120)),Roteiro!Q120:Q1114,"Concluído"))</f>
        <v/>
      </c>
      <c r="H120" s="64" t="str">
        <f>IF(C120="","",SUMIFS(Roteiro!U120:U1114,Roteiro!C120:C1114,(CONCATENATE(B120," - ",C120))))</f>
        <v/>
      </c>
      <c r="I120" s="65" t="str">
        <f t="shared" si="1"/>
        <v/>
      </c>
      <c r="J120" s="66"/>
    </row>
    <row r="121">
      <c r="A121" s="40"/>
      <c r="B121" s="67" t="s">
        <v>158</v>
      </c>
      <c r="C121" s="61"/>
      <c r="D121" s="61"/>
      <c r="E121" s="63"/>
      <c r="F121" s="63"/>
      <c r="G121" s="64" t="str">
        <f>IF(C121="","",SUMIFS(Roteiro!U121:U1115,Roteiro!C121:C1115,(CONCATENATE(B121," - ",C121)),Roteiro!Q121:Q1115,"Concluído"))</f>
        <v/>
      </c>
      <c r="H121" s="64" t="str">
        <f>IF(C121="","",SUMIFS(Roteiro!U121:U1115,Roteiro!C121:C1115,(CONCATENATE(B121," - ",C121))))</f>
        <v/>
      </c>
      <c r="I121" s="65" t="str">
        <f t="shared" si="1"/>
        <v/>
      </c>
      <c r="J121" s="66"/>
    </row>
    <row r="122">
      <c r="A122" s="40"/>
      <c r="B122" s="67" t="s">
        <v>159</v>
      </c>
      <c r="C122" s="61"/>
      <c r="D122" s="61"/>
      <c r="E122" s="63"/>
      <c r="F122" s="63"/>
      <c r="G122" s="64" t="str">
        <f>IF(C122="","",SUMIFS(Roteiro!U122:U1116,Roteiro!C122:C1116,(CONCATENATE(B122," - ",C122)),Roteiro!Q122:Q1116,"Concluído"))</f>
        <v/>
      </c>
      <c r="H122" s="64" t="str">
        <f>IF(C122="","",SUMIFS(Roteiro!U122:U1116,Roteiro!C122:C1116,(CONCATENATE(B122," - ",C122))))</f>
        <v/>
      </c>
      <c r="I122" s="65" t="str">
        <f t="shared" si="1"/>
        <v/>
      </c>
      <c r="J122" s="66"/>
    </row>
    <row r="123">
      <c r="A123" s="40"/>
      <c r="B123" s="67" t="s">
        <v>160</v>
      </c>
      <c r="C123" s="61"/>
      <c r="D123" s="61"/>
      <c r="E123" s="63"/>
      <c r="F123" s="63"/>
      <c r="G123" s="64" t="str">
        <f>IF(C123="","",SUMIFS(Roteiro!U123:U1117,Roteiro!C123:C1117,(CONCATENATE(B123," - ",C123)),Roteiro!Q123:Q1117,"Concluído"))</f>
        <v/>
      </c>
      <c r="H123" s="64" t="str">
        <f>IF(C123="","",SUMIFS(Roteiro!U123:U1117,Roteiro!C123:C1117,(CONCATENATE(B123," - ",C123))))</f>
        <v/>
      </c>
      <c r="I123" s="65" t="str">
        <f t="shared" si="1"/>
        <v/>
      </c>
      <c r="J123" s="66"/>
    </row>
    <row r="124">
      <c r="A124" s="40"/>
      <c r="B124" s="67" t="s">
        <v>161</v>
      </c>
      <c r="C124" s="61"/>
      <c r="D124" s="61"/>
      <c r="E124" s="63"/>
      <c r="F124" s="63"/>
      <c r="G124" s="64" t="str">
        <f>IF(C124="","",SUMIFS(Roteiro!U124:U1118,Roteiro!C124:C1118,(CONCATENATE(B124," - ",C124)),Roteiro!Q124:Q1118,"Concluído"))</f>
        <v/>
      </c>
      <c r="H124" s="64" t="str">
        <f>IF(C124="","",SUMIFS(Roteiro!U124:U1118,Roteiro!C124:C1118,(CONCATENATE(B124," - ",C124))))</f>
        <v/>
      </c>
      <c r="I124" s="65" t="str">
        <f t="shared" si="1"/>
        <v/>
      </c>
      <c r="J124" s="66"/>
    </row>
    <row r="125">
      <c r="A125" s="40"/>
      <c r="B125" s="67" t="s">
        <v>162</v>
      </c>
      <c r="C125" s="61"/>
      <c r="D125" s="61"/>
      <c r="E125" s="63"/>
      <c r="F125" s="63"/>
      <c r="G125" s="64" t="str">
        <f>IF(C125="","",SUMIFS(Roteiro!U125:U1119,Roteiro!C125:C1119,(CONCATENATE(B125," - ",C125)),Roteiro!Q125:Q1119,"Concluído"))</f>
        <v/>
      </c>
      <c r="H125" s="64" t="str">
        <f>IF(C125="","",SUMIFS(Roteiro!U125:U1119,Roteiro!C125:C1119,(CONCATENATE(B125," - ",C125))))</f>
        <v/>
      </c>
      <c r="I125" s="65" t="str">
        <f t="shared" si="1"/>
        <v/>
      </c>
      <c r="J125" s="66"/>
    </row>
    <row r="126">
      <c r="A126" s="40"/>
      <c r="B126" s="67" t="s">
        <v>163</v>
      </c>
      <c r="C126" s="61"/>
      <c r="D126" s="61"/>
      <c r="E126" s="63"/>
      <c r="F126" s="63"/>
      <c r="G126" s="64" t="str">
        <f>IF(C126="","",SUMIFS(Roteiro!U126:U1120,Roteiro!C126:C1120,(CONCATENATE(B126," - ",C126)),Roteiro!Q126:Q1120,"Concluído"))</f>
        <v/>
      </c>
      <c r="H126" s="64" t="str">
        <f>IF(C126="","",SUMIFS(Roteiro!U126:U1120,Roteiro!C126:C1120,(CONCATENATE(B126," - ",C126))))</f>
        <v/>
      </c>
      <c r="I126" s="65" t="str">
        <f t="shared" si="1"/>
        <v/>
      </c>
      <c r="J126" s="66"/>
    </row>
    <row r="127">
      <c r="A127" s="40"/>
      <c r="B127" s="67" t="s">
        <v>164</v>
      </c>
      <c r="C127" s="61"/>
      <c r="D127" s="61"/>
      <c r="E127" s="63"/>
      <c r="F127" s="63"/>
      <c r="G127" s="64" t="str">
        <f>IF(C127="","",SUMIFS(Roteiro!U127:U1121,Roteiro!C127:C1121,(CONCATENATE(B127," - ",C127)),Roteiro!Q127:Q1121,"Concluído"))</f>
        <v/>
      </c>
      <c r="H127" s="64" t="str">
        <f>IF(C127="","",SUMIFS(Roteiro!U127:U1121,Roteiro!C127:C1121,(CONCATENATE(B127," - ",C127))))</f>
        <v/>
      </c>
      <c r="I127" s="65" t="str">
        <f t="shared" si="1"/>
        <v/>
      </c>
      <c r="J127" s="66"/>
    </row>
    <row r="128">
      <c r="A128" s="40"/>
      <c r="B128" s="67" t="s">
        <v>165</v>
      </c>
      <c r="C128" s="61"/>
      <c r="D128" s="61"/>
      <c r="E128" s="63"/>
      <c r="F128" s="63"/>
      <c r="G128" s="64" t="str">
        <f>IF(C128="","",SUMIFS(Roteiro!U128:U1122,Roteiro!C128:C1122,(CONCATENATE(B128," - ",C128)),Roteiro!Q128:Q1122,"Concluído"))</f>
        <v/>
      </c>
      <c r="H128" s="64" t="str">
        <f>IF(C128="","",SUMIFS(Roteiro!U128:U1122,Roteiro!C128:C1122,(CONCATENATE(B128," - ",C128))))</f>
        <v/>
      </c>
      <c r="I128" s="65" t="str">
        <f t="shared" si="1"/>
        <v/>
      </c>
      <c r="J128" s="66"/>
    </row>
    <row r="129">
      <c r="A129" s="40"/>
      <c r="B129" s="67" t="s">
        <v>166</v>
      </c>
      <c r="C129" s="61"/>
      <c r="D129" s="61"/>
      <c r="E129" s="63"/>
      <c r="F129" s="63"/>
      <c r="G129" s="64" t="str">
        <f>IF(C129="","",SUMIFS(Roteiro!U129:U1123,Roteiro!C129:C1123,(CONCATENATE(B129," - ",C129)),Roteiro!Q129:Q1123,"Concluído"))</f>
        <v/>
      </c>
      <c r="H129" s="64" t="str">
        <f>IF(C129="","",SUMIFS(Roteiro!U129:U1123,Roteiro!C129:C1123,(CONCATENATE(B129," - ",C129))))</f>
        <v/>
      </c>
      <c r="I129" s="65" t="str">
        <f t="shared" si="1"/>
        <v/>
      </c>
      <c r="J129" s="66"/>
    </row>
    <row r="130">
      <c r="A130" s="40"/>
      <c r="B130" s="67" t="s">
        <v>167</v>
      </c>
      <c r="C130" s="61"/>
      <c r="D130" s="61"/>
      <c r="E130" s="63"/>
      <c r="F130" s="63"/>
      <c r="G130" s="64" t="str">
        <f>IF(C130="","",SUMIFS(Roteiro!U130:U1124,Roteiro!C130:C1124,(CONCATENATE(B130," - ",C130)),Roteiro!Q130:Q1124,"Concluído"))</f>
        <v/>
      </c>
      <c r="H130" s="64" t="str">
        <f>IF(C130="","",SUMIFS(Roteiro!U130:U1124,Roteiro!C130:C1124,(CONCATENATE(B130," - ",C130))))</f>
        <v/>
      </c>
      <c r="I130" s="65" t="str">
        <f t="shared" si="1"/>
        <v/>
      </c>
      <c r="J130" s="66"/>
    </row>
    <row r="131">
      <c r="A131" s="40"/>
      <c r="B131" s="67" t="s">
        <v>168</v>
      </c>
      <c r="C131" s="61"/>
      <c r="D131" s="61"/>
      <c r="E131" s="63"/>
      <c r="F131" s="63"/>
      <c r="G131" s="64" t="str">
        <f>IF(C131="","",SUMIFS(Roteiro!U131:U1125,Roteiro!C131:C1125,(CONCATENATE(B131," - ",C131)),Roteiro!Q131:Q1125,"Concluído"))</f>
        <v/>
      </c>
      <c r="H131" s="64" t="str">
        <f>IF(C131="","",SUMIFS(Roteiro!U131:U1125,Roteiro!C131:C1125,(CONCATENATE(B131," - ",C131))))</f>
        <v/>
      </c>
      <c r="I131" s="65" t="str">
        <f t="shared" si="1"/>
        <v/>
      </c>
      <c r="J131" s="66"/>
    </row>
    <row r="132">
      <c r="A132" s="40"/>
      <c r="B132" s="67" t="s">
        <v>169</v>
      </c>
      <c r="C132" s="61"/>
      <c r="D132" s="61"/>
      <c r="E132" s="63"/>
      <c r="F132" s="63"/>
      <c r="G132" s="64" t="str">
        <f>IF(C132="","",SUMIFS(Roteiro!U132:U1126,Roteiro!C132:C1126,(CONCATENATE(B132," - ",C132)),Roteiro!Q132:Q1126,"Concluído"))</f>
        <v/>
      </c>
      <c r="H132" s="64" t="str">
        <f>IF(C132="","",SUMIFS(Roteiro!U132:U1126,Roteiro!C132:C1126,(CONCATENATE(B132," - ",C132))))</f>
        <v/>
      </c>
      <c r="I132" s="65" t="str">
        <f t="shared" si="1"/>
        <v/>
      </c>
      <c r="J132" s="66"/>
    </row>
    <row r="133">
      <c r="A133" s="40"/>
      <c r="B133" s="67" t="s">
        <v>170</v>
      </c>
      <c r="C133" s="61"/>
      <c r="D133" s="61"/>
      <c r="E133" s="63"/>
      <c r="F133" s="63"/>
      <c r="G133" s="64" t="str">
        <f>IF(C133="","",SUMIFS(Roteiro!U133:U1127,Roteiro!C133:C1127,(CONCATENATE(B133," - ",C133)),Roteiro!Q133:Q1127,"Concluído"))</f>
        <v/>
      </c>
      <c r="H133" s="64" t="str">
        <f>IF(C133="","",SUMIFS(Roteiro!U133:U1127,Roteiro!C133:C1127,(CONCATENATE(B133," - ",C133))))</f>
        <v/>
      </c>
      <c r="I133" s="65" t="str">
        <f t="shared" si="1"/>
        <v/>
      </c>
      <c r="J133" s="66"/>
    </row>
    <row r="134">
      <c r="A134" s="40"/>
      <c r="B134" s="67" t="s">
        <v>171</v>
      </c>
      <c r="C134" s="61"/>
      <c r="D134" s="61"/>
      <c r="E134" s="63"/>
      <c r="F134" s="63"/>
      <c r="G134" s="64" t="str">
        <f>IF(C134="","",SUMIFS(Roteiro!U134:U1128,Roteiro!C134:C1128,(CONCATENATE(B134," - ",C134)),Roteiro!Q134:Q1128,"Concluído"))</f>
        <v/>
      </c>
      <c r="H134" s="64" t="str">
        <f>IF(C134="","",SUMIFS(Roteiro!U134:U1128,Roteiro!C134:C1128,(CONCATENATE(B134," - ",C134))))</f>
        <v/>
      </c>
      <c r="I134" s="65" t="str">
        <f t="shared" si="1"/>
        <v/>
      </c>
      <c r="J134" s="66"/>
    </row>
    <row r="135">
      <c r="A135" s="40"/>
      <c r="B135" s="67" t="s">
        <v>172</v>
      </c>
      <c r="C135" s="61"/>
      <c r="D135" s="61"/>
      <c r="E135" s="63"/>
      <c r="F135" s="63"/>
      <c r="G135" s="64" t="str">
        <f>IF(C135="","",SUMIFS(Roteiro!U135:U1129,Roteiro!C135:C1129,(CONCATENATE(B135," - ",C135)),Roteiro!Q135:Q1129,"Concluído"))</f>
        <v/>
      </c>
      <c r="H135" s="64" t="str">
        <f>IF(C135="","",SUMIFS(Roteiro!U135:U1129,Roteiro!C135:C1129,(CONCATENATE(B135," - ",C135))))</f>
        <v/>
      </c>
      <c r="I135" s="65" t="str">
        <f t="shared" si="1"/>
        <v/>
      </c>
      <c r="J135" s="66"/>
    </row>
    <row r="136">
      <c r="A136" s="40"/>
      <c r="B136" s="67" t="s">
        <v>173</v>
      </c>
      <c r="C136" s="61"/>
      <c r="D136" s="61"/>
      <c r="E136" s="63"/>
      <c r="F136" s="63"/>
      <c r="G136" s="64" t="str">
        <f>IF(C136="","",SUMIFS(Roteiro!U136:U1130,Roteiro!C136:C1130,(CONCATENATE(B136," - ",C136)),Roteiro!Q136:Q1130,"Concluído"))</f>
        <v/>
      </c>
      <c r="H136" s="64" t="str">
        <f>IF(C136="","",SUMIFS(Roteiro!U136:U1130,Roteiro!C136:C1130,(CONCATENATE(B136," - ",C136))))</f>
        <v/>
      </c>
      <c r="I136" s="65" t="str">
        <f t="shared" si="1"/>
        <v/>
      </c>
      <c r="J136" s="66"/>
    </row>
    <row r="137">
      <c r="A137" s="40"/>
      <c r="B137" s="67" t="s">
        <v>174</v>
      </c>
      <c r="C137" s="61"/>
      <c r="D137" s="61"/>
      <c r="E137" s="63"/>
      <c r="F137" s="63"/>
      <c r="G137" s="64" t="str">
        <f>IF(C137="","",SUMIFS(Roteiro!U137:U1131,Roteiro!C137:C1131,(CONCATENATE(B137," - ",C137)),Roteiro!Q137:Q1131,"Concluído"))</f>
        <v/>
      </c>
      <c r="H137" s="64" t="str">
        <f>IF(C137="","",SUMIFS(Roteiro!U137:U1131,Roteiro!C137:C1131,(CONCATENATE(B137," - ",C137))))</f>
        <v/>
      </c>
      <c r="I137" s="65" t="str">
        <f t="shared" si="1"/>
        <v/>
      </c>
      <c r="J137" s="66"/>
    </row>
    <row r="138">
      <c r="A138" s="40"/>
      <c r="B138" s="67" t="s">
        <v>175</v>
      </c>
      <c r="C138" s="61"/>
      <c r="D138" s="61"/>
      <c r="E138" s="63"/>
      <c r="F138" s="63"/>
      <c r="G138" s="64" t="str">
        <f>IF(C138="","",SUMIFS(Roteiro!U138:U1132,Roteiro!C138:C1132,(CONCATENATE(B138," - ",C138)),Roteiro!Q138:Q1132,"Concluído"))</f>
        <v/>
      </c>
      <c r="H138" s="64" t="str">
        <f>IF(C138="","",SUMIFS(Roteiro!U138:U1132,Roteiro!C138:C1132,(CONCATENATE(B138," - ",C138))))</f>
        <v/>
      </c>
      <c r="I138" s="65" t="str">
        <f t="shared" si="1"/>
        <v/>
      </c>
      <c r="J138" s="66"/>
    </row>
    <row r="139">
      <c r="A139" s="40"/>
      <c r="B139" s="67" t="s">
        <v>176</v>
      </c>
      <c r="C139" s="61"/>
      <c r="D139" s="61"/>
      <c r="E139" s="63"/>
      <c r="F139" s="63"/>
      <c r="G139" s="64" t="str">
        <f>IF(C139="","",SUMIFS(Roteiro!U139:U1133,Roteiro!C139:C1133,(CONCATENATE(B139," - ",C139)),Roteiro!Q139:Q1133,"Concluído"))</f>
        <v/>
      </c>
      <c r="H139" s="64" t="str">
        <f>IF(C139="","",SUMIFS(Roteiro!U139:U1133,Roteiro!C139:C1133,(CONCATENATE(B139," - ",C139))))</f>
        <v/>
      </c>
      <c r="I139" s="65" t="str">
        <f t="shared" si="1"/>
        <v/>
      </c>
      <c r="J139" s="66"/>
    </row>
    <row r="140">
      <c r="A140" s="40"/>
      <c r="B140" s="67" t="s">
        <v>177</v>
      </c>
      <c r="C140" s="61"/>
      <c r="D140" s="61"/>
      <c r="E140" s="63"/>
      <c r="F140" s="63"/>
      <c r="G140" s="64" t="str">
        <f>IF(C140="","",SUMIFS(Roteiro!U140:U1134,Roteiro!C140:C1134,(CONCATENATE(B140," - ",C140)),Roteiro!Q140:Q1134,"Concluído"))</f>
        <v/>
      </c>
      <c r="H140" s="64" t="str">
        <f>IF(C140="","",SUMIFS(Roteiro!U140:U1134,Roteiro!C140:C1134,(CONCATENATE(B140," - ",C140))))</f>
        <v/>
      </c>
      <c r="I140" s="65" t="str">
        <f t="shared" si="1"/>
        <v/>
      </c>
      <c r="J140" s="66"/>
    </row>
    <row r="141">
      <c r="A141" s="40"/>
      <c r="B141" s="67" t="s">
        <v>178</v>
      </c>
      <c r="C141" s="61"/>
      <c r="D141" s="61"/>
      <c r="E141" s="63"/>
      <c r="F141" s="63"/>
      <c r="G141" s="64" t="str">
        <f>IF(C141="","",SUMIFS(Roteiro!U141:U1135,Roteiro!C141:C1135,(CONCATENATE(B141," - ",C141)),Roteiro!Q141:Q1135,"Concluído"))</f>
        <v/>
      </c>
      <c r="H141" s="64" t="str">
        <f>IF(C141="","",SUMIFS(Roteiro!U141:U1135,Roteiro!C141:C1135,(CONCATENATE(B141," - ",C141))))</f>
        <v/>
      </c>
      <c r="I141" s="65" t="str">
        <f t="shared" si="1"/>
        <v/>
      </c>
      <c r="J141" s="66"/>
    </row>
    <row r="142">
      <c r="A142" s="40"/>
      <c r="B142" s="67" t="s">
        <v>179</v>
      </c>
      <c r="C142" s="61"/>
      <c r="D142" s="61"/>
      <c r="E142" s="63"/>
      <c r="F142" s="63"/>
      <c r="G142" s="64" t="str">
        <f>IF(C142="","",SUMIFS(Roteiro!U142:U1136,Roteiro!C142:C1136,(CONCATENATE(B142," - ",C142)),Roteiro!Q142:Q1136,"Concluído"))</f>
        <v/>
      </c>
      <c r="H142" s="64" t="str">
        <f>IF(C142="","",SUMIFS(Roteiro!U142:U1136,Roteiro!C142:C1136,(CONCATENATE(B142," - ",C142))))</f>
        <v/>
      </c>
      <c r="I142" s="65" t="str">
        <f t="shared" si="1"/>
        <v/>
      </c>
      <c r="J142" s="66"/>
    </row>
    <row r="143">
      <c r="A143" s="40"/>
      <c r="B143" s="67" t="s">
        <v>180</v>
      </c>
      <c r="C143" s="61"/>
      <c r="D143" s="61"/>
      <c r="E143" s="63"/>
      <c r="F143" s="63"/>
      <c r="G143" s="64" t="str">
        <f>IF(C143="","",SUMIFS(Roteiro!U143:U1137,Roteiro!C143:C1137,(CONCATENATE(B143," - ",C143)),Roteiro!Q143:Q1137,"Concluído"))</f>
        <v/>
      </c>
      <c r="H143" s="64" t="str">
        <f>IF(C143="","",SUMIFS(Roteiro!U143:U1137,Roteiro!C143:C1137,(CONCATENATE(B143," - ",C143))))</f>
        <v/>
      </c>
      <c r="I143" s="65" t="str">
        <f t="shared" si="1"/>
        <v/>
      </c>
      <c r="J143" s="66"/>
    </row>
    <row r="144">
      <c r="A144" s="40"/>
      <c r="B144" s="67" t="s">
        <v>181</v>
      </c>
      <c r="C144" s="61"/>
      <c r="D144" s="61"/>
      <c r="E144" s="63"/>
      <c r="F144" s="63"/>
      <c r="G144" s="64" t="str">
        <f>IF(C144="","",SUMIFS(Roteiro!U144:U1138,Roteiro!C144:C1138,(CONCATENATE(B144," - ",C144)),Roteiro!Q144:Q1138,"Concluído"))</f>
        <v/>
      </c>
      <c r="H144" s="64" t="str">
        <f>IF(C144="","",SUMIFS(Roteiro!U144:U1138,Roteiro!C144:C1138,(CONCATENATE(B144," - ",C144))))</f>
        <v/>
      </c>
      <c r="I144" s="65" t="str">
        <f t="shared" si="1"/>
        <v/>
      </c>
      <c r="J144" s="66"/>
    </row>
    <row r="145">
      <c r="A145" s="40"/>
      <c r="B145" s="67" t="s">
        <v>182</v>
      </c>
      <c r="C145" s="61"/>
      <c r="D145" s="61"/>
      <c r="E145" s="63"/>
      <c r="F145" s="63"/>
      <c r="G145" s="64" t="str">
        <f>IF(C145="","",SUMIFS(Roteiro!U145:U1139,Roteiro!C145:C1139,(CONCATENATE(B145," - ",C145)),Roteiro!Q145:Q1139,"Concluído"))</f>
        <v/>
      </c>
      <c r="H145" s="64" t="str">
        <f>IF(C145="","",SUMIFS(Roteiro!U145:U1139,Roteiro!C145:C1139,(CONCATENATE(B145," - ",C145))))</f>
        <v/>
      </c>
      <c r="I145" s="65" t="str">
        <f t="shared" si="1"/>
        <v/>
      </c>
      <c r="J145" s="66"/>
    </row>
    <row r="146">
      <c r="A146" s="40"/>
      <c r="B146" s="67" t="s">
        <v>183</v>
      </c>
      <c r="C146" s="61"/>
      <c r="D146" s="61"/>
      <c r="E146" s="63"/>
      <c r="F146" s="63"/>
      <c r="G146" s="64" t="str">
        <f>IF(C146="","",SUMIFS(Roteiro!U146:U1140,Roteiro!C146:C1140,(CONCATENATE(B146," - ",C146)),Roteiro!Q146:Q1140,"Concluído"))</f>
        <v/>
      </c>
      <c r="H146" s="64" t="str">
        <f>IF(C146="","",SUMIFS(Roteiro!U146:U1140,Roteiro!C146:C1140,(CONCATENATE(B146," - ",C146))))</f>
        <v/>
      </c>
      <c r="I146" s="65" t="str">
        <f t="shared" si="1"/>
        <v/>
      </c>
      <c r="J146" s="66"/>
    </row>
    <row r="147">
      <c r="A147" s="40"/>
      <c r="B147" s="67" t="s">
        <v>184</v>
      </c>
      <c r="C147" s="61"/>
      <c r="D147" s="61"/>
      <c r="E147" s="63"/>
      <c r="F147" s="63"/>
      <c r="G147" s="64" t="str">
        <f>IF(C147="","",SUMIFS(Roteiro!U147:U1141,Roteiro!C147:C1141,(CONCATENATE(B147," - ",C147)),Roteiro!Q147:Q1141,"Concluído"))</f>
        <v/>
      </c>
      <c r="H147" s="64" t="str">
        <f>IF(C147="","",SUMIFS(Roteiro!U147:U1141,Roteiro!C147:C1141,(CONCATENATE(B147," - ",C147))))</f>
        <v/>
      </c>
      <c r="I147" s="65" t="str">
        <f t="shared" si="1"/>
        <v/>
      </c>
      <c r="J147" s="66"/>
    </row>
    <row r="148">
      <c r="A148" s="40"/>
      <c r="B148" s="67" t="s">
        <v>185</v>
      </c>
      <c r="C148" s="61"/>
      <c r="D148" s="61"/>
      <c r="E148" s="63"/>
      <c r="F148" s="63"/>
      <c r="G148" s="64" t="str">
        <f>IF(C148="","",SUMIFS(Roteiro!U148:U1142,Roteiro!C148:C1142,(CONCATENATE(B148," - ",C148)),Roteiro!Q148:Q1142,"Concluído"))</f>
        <v/>
      </c>
      <c r="H148" s="64" t="str">
        <f>IF(C148="","",SUMIFS(Roteiro!U148:U1142,Roteiro!C148:C1142,(CONCATENATE(B148," - ",C148))))</f>
        <v/>
      </c>
      <c r="I148" s="65" t="str">
        <f t="shared" si="1"/>
        <v/>
      </c>
      <c r="J148" s="66"/>
    </row>
    <row r="149">
      <c r="A149" s="40"/>
      <c r="B149" s="67" t="s">
        <v>186</v>
      </c>
      <c r="C149" s="61"/>
      <c r="D149" s="61"/>
      <c r="E149" s="63"/>
      <c r="F149" s="63"/>
      <c r="G149" s="64" t="str">
        <f>IF(C149="","",SUMIFS(Roteiro!U149:U1143,Roteiro!C149:C1143,(CONCATENATE(B149," - ",C149)),Roteiro!Q149:Q1143,"Concluído"))</f>
        <v/>
      </c>
      <c r="H149" s="64" t="str">
        <f>IF(C149="","",SUMIFS(Roteiro!U149:U1143,Roteiro!C149:C1143,(CONCATENATE(B149," - ",C149))))</f>
        <v/>
      </c>
      <c r="I149" s="65" t="str">
        <f t="shared" si="1"/>
        <v/>
      </c>
      <c r="J149" s="66"/>
    </row>
    <row r="150">
      <c r="A150" s="40"/>
      <c r="B150" s="67" t="s">
        <v>187</v>
      </c>
      <c r="C150" s="61"/>
      <c r="D150" s="61"/>
      <c r="E150" s="63"/>
      <c r="F150" s="63"/>
      <c r="G150" s="64" t="str">
        <f>IF(C150="","",SUMIFS(Roteiro!U150:U1144,Roteiro!C150:C1144,(CONCATENATE(B150," - ",C150)),Roteiro!Q150:Q1144,"Concluído"))</f>
        <v/>
      </c>
      <c r="H150" s="64" t="str">
        <f>IF(C150="","",SUMIFS(Roteiro!U150:U1144,Roteiro!C150:C1144,(CONCATENATE(B150," - ",C150))))</f>
        <v/>
      </c>
      <c r="I150" s="65" t="str">
        <f t="shared" si="1"/>
        <v/>
      </c>
      <c r="J150" s="66"/>
    </row>
    <row r="151">
      <c r="A151" s="40"/>
      <c r="B151" s="67" t="s">
        <v>188</v>
      </c>
      <c r="C151" s="61"/>
      <c r="D151" s="61"/>
      <c r="E151" s="63"/>
      <c r="F151" s="63"/>
      <c r="G151" s="64" t="str">
        <f>IF(C151="","",SUMIFS(Roteiro!U151:U1145,Roteiro!C151:C1145,(CONCATENATE(B151," - ",C151)),Roteiro!Q151:Q1145,"Concluído"))</f>
        <v/>
      </c>
      <c r="H151" s="64" t="str">
        <f>IF(C151="","",SUMIFS(Roteiro!U151:U1145,Roteiro!C151:C1145,(CONCATENATE(B151," - ",C151))))</f>
        <v/>
      </c>
      <c r="I151" s="65" t="str">
        <f t="shared" si="1"/>
        <v/>
      </c>
      <c r="J151" s="66"/>
    </row>
    <row r="152">
      <c r="A152" s="40"/>
      <c r="B152" s="67" t="s">
        <v>189</v>
      </c>
      <c r="C152" s="61"/>
      <c r="D152" s="61"/>
      <c r="E152" s="63"/>
      <c r="F152" s="63"/>
      <c r="G152" s="64" t="str">
        <f>IF(C152="","",SUMIFS(Roteiro!U152:U1146,Roteiro!C152:C1146,(CONCATENATE(B152," - ",C152)),Roteiro!Q152:Q1146,"Concluído"))</f>
        <v/>
      </c>
      <c r="H152" s="64" t="str">
        <f>IF(C152="","",SUMIFS(Roteiro!U152:U1146,Roteiro!C152:C1146,(CONCATENATE(B152," - ",C152))))</f>
        <v/>
      </c>
      <c r="I152" s="65" t="str">
        <f t="shared" si="1"/>
        <v/>
      </c>
      <c r="J152" s="66"/>
    </row>
    <row r="153">
      <c r="A153" s="40"/>
      <c r="B153" s="67" t="s">
        <v>190</v>
      </c>
      <c r="C153" s="61"/>
      <c r="D153" s="61"/>
      <c r="E153" s="63"/>
      <c r="F153" s="63"/>
      <c r="G153" s="64" t="str">
        <f>IF(C153="","",SUMIFS(Roteiro!U153:U1147,Roteiro!C153:C1147,(CONCATENATE(B153," - ",C153)),Roteiro!Q153:Q1147,"Concluído"))</f>
        <v/>
      </c>
      <c r="H153" s="64" t="str">
        <f>IF(C153="","",SUMIFS(Roteiro!U153:U1147,Roteiro!C153:C1147,(CONCATENATE(B153," - ",C153))))</f>
        <v/>
      </c>
      <c r="I153" s="65" t="str">
        <f t="shared" si="1"/>
        <v/>
      </c>
      <c r="J153" s="66"/>
    </row>
    <row r="154">
      <c r="A154" s="40"/>
      <c r="B154" s="67" t="s">
        <v>191</v>
      </c>
      <c r="C154" s="61"/>
      <c r="D154" s="61"/>
      <c r="E154" s="63"/>
      <c r="F154" s="63"/>
      <c r="G154" s="64" t="str">
        <f>IF(C154="","",SUMIFS(Roteiro!U154:U1148,Roteiro!C154:C1148,(CONCATENATE(B154," - ",C154)),Roteiro!Q154:Q1148,"Concluído"))</f>
        <v/>
      </c>
      <c r="H154" s="64" t="str">
        <f>IF(C154="","",SUMIFS(Roteiro!U154:U1148,Roteiro!C154:C1148,(CONCATENATE(B154," - ",C154))))</f>
        <v/>
      </c>
      <c r="I154" s="65" t="str">
        <f t="shared" si="1"/>
        <v/>
      </c>
      <c r="J154" s="66"/>
    </row>
    <row r="155">
      <c r="A155" s="40"/>
      <c r="B155" s="67" t="s">
        <v>192</v>
      </c>
      <c r="C155" s="61"/>
      <c r="D155" s="61"/>
      <c r="E155" s="63"/>
      <c r="F155" s="63"/>
      <c r="G155" s="64" t="str">
        <f>IF(C155="","",SUMIFS(Roteiro!U155:U1149,Roteiro!C155:C1149,(CONCATENATE(B155," - ",C155)),Roteiro!Q155:Q1149,"Concluído"))</f>
        <v/>
      </c>
      <c r="H155" s="64" t="str">
        <f>IF(C155="","",SUMIFS(Roteiro!U155:U1149,Roteiro!C155:C1149,(CONCATENATE(B155," - ",C155))))</f>
        <v/>
      </c>
      <c r="I155" s="65" t="str">
        <f t="shared" si="1"/>
        <v/>
      </c>
      <c r="J155" s="66"/>
    </row>
    <row r="156">
      <c r="A156" s="40"/>
      <c r="B156" s="67" t="s">
        <v>193</v>
      </c>
      <c r="C156" s="61"/>
      <c r="D156" s="61"/>
      <c r="E156" s="63"/>
      <c r="F156" s="63"/>
      <c r="G156" s="64" t="str">
        <f>IF(C156="","",SUMIFS(Roteiro!U156:U1150,Roteiro!C156:C1150,(CONCATENATE(B156," - ",C156)),Roteiro!Q156:Q1150,"Concluído"))</f>
        <v/>
      </c>
      <c r="H156" s="64" t="str">
        <f>IF(C156="","",SUMIFS(Roteiro!U156:U1150,Roteiro!C156:C1150,(CONCATENATE(B156," - ",C156))))</f>
        <v/>
      </c>
      <c r="I156" s="65" t="str">
        <f t="shared" si="1"/>
        <v/>
      </c>
      <c r="J156" s="66"/>
    </row>
    <row r="157">
      <c r="A157" s="40"/>
      <c r="B157" s="67" t="s">
        <v>194</v>
      </c>
      <c r="C157" s="61"/>
      <c r="D157" s="61"/>
      <c r="E157" s="63"/>
      <c r="F157" s="63"/>
      <c r="G157" s="64" t="str">
        <f>IF(C157="","",SUMIFS(Roteiro!U157:U1151,Roteiro!C157:C1151,(CONCATENATE(B157," - ",C157)),Roteiro!Q157:Q1151,"Concluído"))</f>
        <v/>
      </c>
      <c r="H157" s="64" t="str">
        <f>IF(C157="","",SUMIFS(Roteiro!U157:U1151,Roteiro!C157:C1151,(CONCATENATE(B157," - ",C157))))</f>
        <v/>
      </c>
      <c r="I157" s="65" t="str">
        <f t="shared" si="1"/>
        <v/>
      </c>
      <c r="J157" s="66"/>
    </row>
    <row r="158">
      <c r="A158" s="40"/>
      <c r="B158" s="67" t="s">
        <v>195</v>
      </c>
      <c r="C158" s="61"/>
      <c r="D158" s="61"/>
      <c r="E158" s="63"/>
      <c r="F158" s="63"/>
      <c r="G158" s="64" t="str">
        <f>IF(C158="","",SUMIFS(Roteiro!U158:U1152,Roteiro!C158:C1152,(CONCATENATE(B158," - ",C158)),Roteiro!Q158:Q1152,"Concluído"))</f>
        <v/>
      </c>
      <c r="H158" s="64" t="str">
        <f>IF(C158="","",SUMIFS(Roteiro!U158:U1152,Roteiro!C158:C1152,(CONCATENATE(B158," - ",C158))))</f>
        <v/>
      </c>
      <c r="I158" s="65" t="str">
        <f t="shared" si="1"/>
        <v/>
      </c>
      <c r="J158" s="66"/>
    </row>
    <row r="159">
      <c r="A159" s="40"/>
      <c r="B159" s="67" t="s">
        <v>196</v>
      </c>
      <c r="C159" s="61"/>
      <c r="D159" s="61"/>
      <c r="E159" s="63"/>
      <c r="F159" s="63"/>
      <c r="G159" s="64" t="str">
        <f>IF(C159="","",SUMIFS(Roteiro!U159:U1153,Roteiro!C159:C1153,(CONCATENATE(B159," - ",C159)),Roteiro!Q159:Q1153,"Concluído"))</f>
        <v/>
      </c>
      <c r="H159" s="64" t="str">
        <f>IF(C159="","",SUMIFS(Roteiro!U159:U1153,Roteiro!C159:C1153,(CONCATENATE(B159," - ",C159))))</f>
        <v/>
      </c>
      <c r="I159" s="65" t="str">
        <f t="shared" si="1"/>
        <v/>
      </c>
      <c r="J159" s="66"/>
    </row>
    <row r="160">
      <c r="A160" s="40"/>
      <c r="B160" s="67" t="s">
        <v>197</v>
      </c>
      <c r="C160" s="61"/>
      <c r="D160" s="61"/>
      <c r="E160" s="63"/>
      <c r="F160" s="63"/>
      <c r="G160" s="64" t="str">
        <f>IF(C160="","",SUMIFS(Roteiro!U160:U1154,Roteiro!C160:C1154,(CONCATENATE(B160," - ",C160)),Roteiro!Q160:Q1154,"Concluído"))</f>
        <v/>
      </c>
      <c r="H160" s="64" t="str">
        <f>IF(C160="","",SUMIFS(Roteiro!U160:U1154,Roteiro!C160:C1154,(CONCATENATE(B160," - ",C160))))</f>
        <v/>
      </c>
      <c r="I160" s="65" t="str">
        <f t="shared" si="1"/>
        <v/>
      </c>
      <c r="J160" s="66"/>
    </row>
    <row r="161">
      <c r="A161" s="40"/>
      <c r="B161" s="67" t="s">
        <v>198</v>
      </c>
      <c r="C161" s="61"/>
      <c r="D161" s="61"/>
      <c r="E161" s="63"/>
      <c r="F161" s="63"/>
      <c r="G161" s="64" t="str">
        <f>IF(C161="","",SUMIFS(Roteiro!U161:U1155,Roteiro!C161:C1155,(CONCATENATE(B161," - ",C161)),Roteiro!Q161:Q1155,"Concluído"))</f>
        <v/>
      </c>
      <c r="H161" s="64" t="str">
        <f>IF(C161="","",SUMIFS(Roteiro!U161:U1155,Roteiro!C161:C1155,(CONCATENATE(B161," - ",C161))))</f>
        <v/>
      </c>
      <c r="I161" s="65" t="str">
        <f t="shared" si="1"/>
        <v/>
      </c>
      <c r="J161" s="66"/>
    </row>
    <row r="162">
      <c r="A162" s="40"/>
      <c r="B162" s="67" t="s">
        <v>199</v>
      </c>
      <c r="C162" s="61"/>
      <c r="D162" s="61"/>
      <c r="E162" s="63"/>
      <c r="F162" s="63"/>
      <c r="G162" s="64" t="str">
        <f>IF(C162="","",SUMIFS(Roteiro!U162:U1156,Roteiro!C162:C1156,(CONCATENATE(B162," - ",C162)),Roteiro!Q162:Q1156,"Concluído"))</f>
        <v/>
      </c>
      <c r="H162" s="64" t="str">
        <f>IF(C162="","",SUMIFS(Roteiro!U162:U1156,Roteiro!C162:C1156,(CONCATENATE(B162," - ",C162))))</f>
        <v/>
      </c>
      <c r="I162" s="65" t="str">
        <f t="shared" si="1"/>
        <v/>
      </c>
      <c r="J162" s="66"/>
    </row>
    <row r="163">
      <c r="A163" s="40"/>
      <c r="B163" s="67" t="s">
        <v>200</v>
      </c>
      <c r="C163" s="61"/>
      <c r="D163" s="61"/>
      <c r="E163" s="63"/>
      <c r="F163" s="63"/>
      <c r="G163" s="64" t="str">
        <f>IF(C163="","",SUMIFS(Roteiro!U163:U1157,Roteiro!C163:C1157,(CONCATENATE(B163," - ",C163)),Roteiro!Q163:Q1157,"Concluído"))</f>
        <v/>
      </c>
      <c r="H163" s="64" t="str">
        <f>IF(C163="","",SUMIFS(Roteiro!U163:U1157,Roteiro!C163:C1157,(CONCATENATE(B163," - ",C163))))</f>
        <v/>
      </c>
      <c r="I163" s="65" t="str">
        <f t="shared" si="1"/>
        <v/>
      </c>
      <c r="J163" s="66"/>
    </row>
    <row r="164">
      <c r="A164" s="40"/>
      <c r="B164" s="67" t="s">
        <v>201</v>
      </c>
      <c r="C164" s="61"/>
      <c r="D164" s="61"/>
      <c r="E164" s="63"/>
      <c r="F164" s="63"/>
      <c r="G164" s="64" t="str">
        <f>IF(C164="","",SUMIFS(Roteiro!U164:U1158,Roteiro!C164:C1158,(CONCATENATE(B164," - ",C164)),Roteiro!Q164:Q1158,"Concluído"))</f>
        <v/>
      </c>
      <c r="H164" s="64" t="str">
        <f>IF(C164="","",SUMIFS(Roteiro!U164:U1158,Roteiro!C164:C1158,(CONCATENATE(B164," - ",C164))))</f>
        <v/>
      </c>
      <c r="I164" s="65" t="str">
        <f t="shared" si="1"/>
        <v/>
      </c>
      <c r="J164" s="66"/>
    </row>
    <row r="165">
      <c r="A165" s="40"/>
      <c r="B165" s="67" t="s">
        <v>202</v>
      </c>
      <c r="C165" s="61"/>
      <c r="D165" s="61"/>
      <c r="E165" s="63"/>
      <c r="F165" s="63"/>
      <c r="G165" s="64" t="str">
        <f>IF(C165="","",SUMIFS(Roteiro!U165:U1159,Roteiro!C165:C1159,(CONCATENATE(B165," - ",C165)),Roteiro!Q165:Q1159,"Concluído"))</f>
        <v/>
      </c>
      <c r="H165" s="64" t="str">
        <f>IF(C165="","",SUMIFS(Roteiro!U165:U1159,Roteiro!C165:C1159,(CONCATENATE(B165," - ",C165))))</f>
        <v/>
      </c>
      <c r="I165" s="65" t="str">
        <f t="shared" si="1"/>
        <v/>
      </c>
      <c r="J165" s="66"/>
    </row>
    <row r="166">
      <c r="A166" s="40"/>
      <c r="B166" s="67" t="s">
        <v>203</v>
      </c>
      <c r="C166" s="61"/>
      <c r="D166" s="61"/>
      <c r="E166" s="63"/>
      <c r="F166" s="63"/>
      <c r="G166" s="64" t="str">
        <f>IF(C166="","",SUMIFS(Roteiro!U166:U1160,Roteiro!C166:C1160,(CONCATENATE(B166," - ",C166)),Roteiro!Q166:Q1160,"Concluído"))</f>
        <v/>
      </c>
      <c r="H166" s="64" t="str">
        <f>IF(C166="","",SUMIFS(Roteiro!U166:U1160,Roteiro!C166:C1160,(CONCATENATE(B166," - ",C166))))</f>
        <v/>
      </c>
      <c r="I166" s="65" t="str">
        <f t="shared" si="1"/>
        <v/>
      </c>
      <c r="J166" s="66"/>
    </row>
    <row r="167">
      <c r="A167" s="40"/>
      <c r="B167" s="67" t="s">
        <v>204</v>
      </c>
      <c r="C167" s="61"/>
      <c r="D167" s="61"/>
      <c r="E167" s="63"/>
      <c r="F167" s="63"/>
      <c r="G167" s="64" t="str">
        <f>IF(C167="","",SUMIFS(Roteiro!U167:U1161,Roteiro!C167:C1161,(CONCATENATE(B167," - ",C167)),Roteiro!Q167:Q1161,"Concluído"))</f>
        <v/>
      </c>
      <c r="H167" s="64" t="str">
        <f>IF(C167="","",SUMIFS(Roteiro!U167:U1161,Roteiro!C167:C1161,(CONCATENATE(B167," - ",C167))))</f>
        <v/>
      </c>
      <c r="I167" s="65" t="str">
        <f t="shared" si="1"/>
        <v/>
      </c>
      <c r="J167" s="66"/>
    </row>
    <row r="168">
      <c r="A168" s="40"/>
      <c r="B168" s="67" t="s">
        <v>205</v>
      </c>
      <c r="C168" s="61"/>
      <c r="D168" s="61"/>
      <c r="E168" s="63"/>
      <c r="F168" s="63"/>
      <c r="G168" s="64" t="str">
        <f>IF(C168="","",SUMIFS(Roteiro!U168:U1162,Roteiro!C168:C1162,(CONCATENATE(B168," - ",C168)),Roteiro!Q168:Q1162,"Concluído"))</f>
        <v/>
      </c>
      <c r="H168" s="64" t="str">
        <f>IF(C168="","",SUMIFS(Roteiro!U168:U1162,Roteiro!C168:C1162,(CONCATENATE(B168," - ",C168))))</f>
        <v/>
      </c>
      <c r="I168" s="65" t="str">
        <f t="shared" si="1"/>
        <v/>
      </c>
      <c r="J168" s="66"/>
    </row>
    <row r="169">
      <c r="A169" s="40"/>
      <c r="B169" s="67" t="s">
        <v>206</v>
      </c>
      <c r="C169" s="61"/>
      <c r="D169" s="61"/>
      <c r="E169" s="63"/>
      <c r="F169" s="63"/>
      <c r="G169" s="64" t="str">
        <f>IF(C169="","",SUMIFS(Roteiro!U169:U1163,Roteiro!C169:C1163,(CONCATENATE(B169," - ",C169)),Roteiro!Q169:Q1163,"Concluído"))</f>
        <v/>
      </c>
      <c r="H169" s="64" t="str">
        <f>IF(C169="","",SUMIFS(Roteiro!U169:U1163,Roteiro!C169:C1163,(CONCATENATE(B169," - ",C169))))</f>
        <v/>
      </c>
      <c r="I169" s="65" t="str">
        <f t="shared" si="1"/>
        <v/>
      </c>
      <c r="J169" s="66"/>
    </row>
    <row r="170">
      <c r="A170" s="40"/>
      <c r="B170" s="67" t="s">
        <v>207</v>
      </c>
      <c r="C170" s="61"/>
      <c r="D170" s="61"/>
      <c r="E170" s="63"/>
      <c r="F170" s="63"/>
      <c r="G170" s="64" t="str">
        <f>IF(C170="","",SUMIFS(Roteiro!U170:U1164,Roteiro!C170:C1164,(CONCATENATE(B170," - ",C170)),Roteiro!Q170:Q1164,"Concluído"))</f>
        <v/>
      </c>
      <c r="H170" s="64" t="str">
        <f>IF(C170="","",SUMIFS(Roteiro!U170:U1164,Roteiro!C170:C1164,(CONCATENATE(B170," - ",C170))))</f>
        <v/>
      </c>
      <c r="I170" s="65" t="str">
        <f t="shared" si="1"/>
        <v/>
      </c>
      <c r="J170" s="66"/>
    </row>
    <row r="171">
      <c r="A171" s="40"/>
      <c r="B171" s="67" t="s">
        <v>208</v>
      </c>
      <c r="C171" s="61"/>
      <c r="D171" s="61"/>
      <c r="E171" s="63"/>
      <c r="F171" s="63"/>
      <c r="G171" s="64" t="str">
        <f>IF(C171="","",SUMIFS(Roteiro!U171:U1165,Roteiro!C171:C1165,(CONCATENATE(B171," - ",C171)),Roteiro!Q171:Q1165,"Concluído"))</f>
        <v/>
      </c>
      <c r="H171" s="64" t="str">
        <f>IF(C171="","",SUMIFS(Roteiro!U171:U1165,Roteiro!C171:C1165,(CONCATENATE(B171," - ",C171))))</f>
        <v/>
      </c>
      <c r="I171" s="65" t="str">
        <f t="shared" si="1"/>
        <v/>
      </c>
      <c r="J171" s="66"/>
    </row>
    <row r="172">
      <c r="A172" s="40"/>
      <c r="B172" s="67" t="s">
        <v>209</v>
      </c>
      <c r="C172" s="61"/>
      <c r="D172" s="61"/>
      <c r="E172" s="63"/>
      <c r="F172" s="63"/>
      <c r="G172" s="64" t="str">
        <f>IF(C172="","",SUMIFS(Roteiro!U172:U1166,Roteiro!C172:C1166,(CONCATENATE(B172," - ",C172)),Roteiro!Q172:Q1166,"Concluído"))</f>
        <v/>
      </c>
      <c r="H172" s="64" t="str">
        <f>IF(C172="","",SUMIFS(Roteiro!U172:U1166,Roteiro!C172:C1166,(CONCATENATE(B172," - ",C172))))</f>
        <v/>
      </c>
      <c r="I172" s="65" t="str">
        <f t="shared" si="1"/>
        <v/>
      </c>
      <c r="J172" s="66"/>
    </row>
    <row r="173">
      <c r="A173" s="40"/>
      <c r="B173" s="67" t="s">
        <v>210</v>
      </c>
      <c r="C173" s="61"/>
      <c r="D173" s="61"/>
      <c r="E173" s="63"/>
      <c r="F173" s="63"/>
      <c r="G173" s="64" t="str">
        <f>IF(C173="","",SUMIFS(Roteiro!U173:U1167,Roteiro!C173:C1167,(CONCATENATE(B173," - ",C173)),Roteiro!Q173:Q1167,"Concluído"))</f>
        <v/>
      </c>
      <c r="H173" s="64" t="str">
        <f>IF(C173="","",SUMIFS(Roteiro!U173:U1167,Roteiro!C173:C1167,(CONCATENATE(B173," - ",C173))))</f>
        <v/>
      </c>
      <c r="I173" s="65" t="str">
        <f t="shared" si="1"/>
        <v/>
      </c>
      <c r="J173" s="66"/>
    </row>
    <row r="174">
      <c r="A174" s="40"/>
      <c r="B174" s="67" t="s">
        <v>211</v>
      </c>
      <c r="C174" s="61"/>
      <c r="D174" s="61"/>
      <c r="E174" s="63"/>
      <c r="F174" s="63"/>
      <c r="G174" s="64" t="str">
        <f>IF(C174="","",SUMIFS(Roteiro!U174:U1168,Roteiro!C174:C1168,(CONCATENATE(B174," - ",C174)),Roteiro!Q174:Q1168,"Concluído"))</f>
        <v/>
      </c>
      <c r="H174" s="64" t="str">
        <f>IF(C174="","",SUMIFS(Roteiro!U174:U1168,Roteiro!C174:C1168,(CONCATENATE(B174," - ",C174))))</f>
        <v/>
      </c>
      <c r="I174" s="65" t="str">
        <f t="shared" si="1"/>
        <v/>
      </c>
      <c r="J174" s="66"/>
    </row>
    <row r="175">
      <c r="A175" s="40"/>
      <c r="B175" s="67" t="s">
        <v>212</v>
      </c>
      <c r="C175" s="61"/>
      <c r="D175" s="61"/>
      <c r="E175" s="63"/>
      <c r="F175" s="63"/>
      <c r="G175" s="64" t="str">
        <f>IF(C175="","",SUMIFS(Roteiro!U175:U1169,Roteiro!C175:C1169,(CONCATENATE(B175," - ",C175)),Roteiro!Q175:Q1169,"Concluído"))</f>
        <v/>
      </c>
      <c r="H175" s="64" t="str">
        <f>IF(C175="","",SUMIFS(Roteiro!U175:U1169,Roteiro!C175:C1169,(CONCATENATE(B175," - ",C175))))</f>
        <v/>
      </c>
      <c r="I175" s="65" t="str">
        <f t="shared" si="1"/>
        <v/>
      </c>
      <c r="J175" s="66"/>
    </row>
    <row r="176">
      <c r="A176" s="40"/>
      <c r="B176" s="67" t="s">
        <v>213</v>
      </c>
      <c r="C176" s="61"/>
      <c r="D176" s="61"/>
      <c r="E176" s="63"/>
      <c r="F176" s="63"/>
      <c r="G176" s="64" t="str">
        <f>IF(C176="","",SUMIFS(Roteiro!U176:U1170,Roteiro!C176:C1170,(CONCATENATE(B176," - ",C176)),Roteiro!Q176:Q1170,"Concluído"))</f>
        <v/>
      </c>
      <c r="H176" s="64" t="str">
        <f>IF(C176="","",SUMIFS(Roteiro!U176:U1170,Roteiro!C176:C1170,(CONCATENATE(B176," - ",C176))))</f>
        <v/>
      </c>
      <c r="I176" s="65" t="str">
        <f t="shared" si="1"/>
        <v/>
      </c>
      <c r="J176" s="66"/>
    </row>
    <row r="177">
      <c r="A177" s="40"/>
      <c r="B177" s="67" t="s">
        <v>214</v>
      </c>
      <c r="C177" s="61"/>
      <c r="D177" s="61"/>
      <c r="E177" s="63"/>
      <c r="F177" s="63"/>
      <c r="G177" s="64" t="str">
        <f>IF(C177="","",SUMIFS(Roteiro!U177:U1171,Roteiro!C177:C1171,(CONCATENATE(B177," - ",C177)),Roteiro!Q177:Q1171,"Concluído"))</f>
        <v/>
      </c>
      <c r="H177" s="64" t="str">
        <f>IF(C177="","",SUMIFS(Roteiro!U177:U1171,Roteiro!C177:C1171,(CONCATENATE(B177," - ",C177))))</f>
        <v/>
      </c>
      <c r="I177" s="65" t="str">
        <f t="shared" si="1"/>
        <v/>
      </c>
      <c r="J177" s="66"/>
    </row>
    <row r="178">
      <c r="A178" s="40"/>
      <c r="B178" s="67" t="s">
        <v>215</v>
      </c>
      <c r="C178" s="61"/>
      <c r="D178" s="61"/>
      <c r="E178" s="63"/>
      <c r="F178" s="63"/>
      <c r="G178" s="64" t="str">
        <f>IF(C178="","",SUMIFS(Roteiro!U178:U1172,Roteiro!C178:C1172,(CONCATENATE(B178," - ",C178)),Roteiro!Q178:Q1172,"Concluído"))</f>
        <v/>
      </c>
      <c r="H178" s="64" t="str">
        <f>IF(C178="","",SUMIFS(Roteiro!U178:U1172,Roteiro!C178:C1172,(CONCATENATE(B178," - ",C178))))</f>
        <v/>
      </c>
      <c r="I178" s="65" t="str">
        <f t="shared" si="1"/>
        <v/>
      </c>
      <c r="J178" s="66"/>
    </row>
    <row r="179">
      <c r="A179" s="40"/>
      <c r="B179" s="67" t="s">
        <v>216</v>
      </c>
      <c r="C179" s="61"/>
      <c r="D179" s="61"/>
      <c r="E179" s="63"/>
      <c r="F179" s="63"/>
      <c r="G179" s="64" t="str">
        <f>IF(C179="","",SUMIFS(Roteiro!U179:U1173,Roteiro!C179:C1173,(CONCATENATE(B179," - ",C179)),Roteiro!Q179:Q1173,"Concluído"))</f>
        <v/>
      </c>
      <c r="H179" s="64" t="str">
        <f>IF(C179="","",SUMIFS(Roteiro!U179:U1173,Roteiro!C179:C1173,(CONCATENATE(B179," - ",C179))))</f>
        <v/>
      </c>
      <c r="I179" s="65" t="str">
        <f t="shared" si="1"/>
        <v/>
      </c>
      <c r="J179" s="66"/>
    </row>
    <row r="180">
      <c r="A180" s="40"/>
      <c r="B180" s="67" t="s">
        <v>217</v>
      </c>
      <c r="C180" s="61"/>
      <c r="D180" s="61"/>
      <c r="E180" s="63"/>
      <c r="F180" s="63"/>
      <c r="G180" s="64" t="str">
        <f>IF(C180="","",SUMIFS(Roteiro!U180:U1174,Roteiro!C180:C1174,(CONCATENATE(B180," - ",C180)),Roteiro!Q180:Q1174,"Concluído"))</f>
        <v/>
      </c>
      <c r="H180" s="64" t="str">
        <f>IF(C180="","",SUMIFS(Roteiro!U180:U1174,Roteiro!C180:C1174,(CONCATENATE(B180," - ",C180))))</f>
        <v/>
      </c>
      <c r="I180" s="65" t="str">
        <f t="shared" si="1"/>
        <v/>
      </c>
      <c r="J180" s="66"/>
    </row>
    <row r="181">
      <c r="A181" s="40"/>
      <c r="B181" s="67" t="s">
        <v>218</v>
      </c>
      <c r="C181" s="61"/>
      <c r="D181" s="61"/>
      <c r="E181" s="63"/>
      <c r="F181" s="63"/>
      <c r="G181" s="64" t="str">
        <f>IF(C181="","",SUMIFS(Roteiro!U181:U1175,Roteiro!C181:C1175,(CONCATENATE(B181," - ",C181)),Roteiro!Q181:Q1175,"Concluído"))</f>
        <v/>
      </c>
      <c r="H181" s="64" t="str">
        <f>IF(C181="","",SUMIFS(Roteiro!U181:U1175,Roteiro!C181:C1175,(CONCATENATE(B181," - ",C181))))</f>
        <v/>
      </c>
      <c r="I181" s="65" t="str">
        <f t="shared" si="1"/>
        <v/>
      </c>
      <c r="J181" s="66"/>
    </row>
    <row r="182">
      <c r="A182" s="40"/>
      <c r="B182" s="67" t="s">
        <v>219</v>
      </c>
      <c r="C182" s="61"/>
      <c r="D182" s="61"/>
      <c r="E182" s="63"/>
      <c r="F182" s="63"/>
      <c r="G182" s="64" t="str">
        <f>IF(C182="","",SUMIFS(Roteiro!U182:U1176,Roteiro!C182:C1176,(CONCATENATE(B182," - ",C182)),Roteiro!Q182:Q1176,"Concluído"))</f>
        <v/>
      </c>
      <c r="H182" s="64" t="str">
        <f>IF(C182="","",SUMIFS(Roteiro!U182:U1176,Roteiro!C182:C1176,(CONCATENATE(B182," - ",C182))))</f>
        <v/>
      </c>
      <c r="I182" s="65" t="str">
        <f t="shared" si="1"/>
        <v/>
      </c>
      <c r="J182" s="66"/>
    </row>
    <row r="183">
      <c r="A183" s="40"/>
      <c r="B183" s="67" t="s">
        <v>220</v>
      </c>
      <c r="C183" s="61"/>
      <c r="D183" s="61"/>
      <c r="E183" s="63"/>
      <c r="F183" s="63"/>
      <c r="G183" s="64" t="str">
        <f>IF(C183="","",SUMIFS(Roteiro!U183:U1177,Roteiro!C183:C1177,(CONCATENATE(B183," - ",C183)),Roteiro!Q183:Q1177,"Concluído"))</f>
        <v/>
      </c>
      <c r="H183" s="64" t="str">
        <f>IF(C183="","",SUMIFS(Roteiro!U183:U1177,Roteiro!C183:C1177,(CONCATENATE(B183," - ",C183))))</f>
        <v/>
      </c>
      <c r="I183" s="65" t="str">
        <f t="shared" si="1"/>
        <v/>
      </c>
      <c r="J183" s="66"/>
    </row>
    <row r="184">
      <c r="A184" s="40"/>
      <c r="B184" s="67" t="s">
        <v>221</v>
      </c>
      <c r="C184" s="61"/>
      <c r="D184" s="61"/>
      <c r="E184" s="63"/>
      <c r="F184" s="63"/>
      <c r="G184" s="64" t="str">
        <f>IF(C184="","",SUMIFS(Roteiro!U184:U1178,Roteiro!C184:C1178,(CONCATENATE(B184," - ",C184)),Roteiro!Q184:Q1178,"Concluído"))</f>
        <v/>
      </c>
      <c r="H184" s="64" t="str">
        <f>IF(C184="","",SUMIFS(Roteiro!U184:U1178,Roteiro!C184:C1178,(CONCATENATE(B184," - ",C184))))</f>
        <v/>
      </c>
      <c r="I184" s="65" t="str">
        <f t="shared" si="1"/>
        <v/>
      </c>
      <c r="J184" s="66"/>
    </row>
    <row r="185">
      <c r="A185" s="40"/>
      <c r="B185" s="67" t="s">
        <v>222</v>
      </c>
      <c r="C185" s="61"/>
      <c r="D185" s="61"/>
      <c r="E185" s="63"/>
      <c r="F185" s="63"/>
      <c r="G185" s="64" t="str">
        <f>IF(C185="","",SUMIFS(Roteiro!U185:U1179,Roteiro!C185:C1179,(CONCATENATE(B185," - ",C185)),Roteiro!Q185:Q1179,"Concluído"))</f>
        <v/>
      </c>
      <c r="H185" s="64" t="str">
        <f>IF(C185="","",SUMIFS(Roteiro!U185:U1179,Roteiro!C185:C1179,(CONCATENATE(B185," - ",C185))))</f>
        <v/>
      </c>
      <c r="I185" s="65" t="str">
        <f t="shared" si="1"/>
        <v/>
      </c>
      <c r="J185" s="66"/>
    </row>
    <row r="186">
      <c r="A186" s="40"/>
      <c r="B186" s="67" t="s">
        <v>223</v>
      </c>
      <c r="C186" s="61"/>
      <c r="D186" s="61"/>
      <c r="E186" s="63"/>
      <c r="F186" s="63"/>
      <c r="G186" s="64" t="str">
        <f>IF(C186="","",SUMIFS(Roteiro!U186:U1180,Roteiro!C186:C1180,(CONCATENATE(B186," - ",C186)),Roteiro!Q186:Q1180,"Concluído"))</f>
        <v/>
      </c>
      <c r="H186" s="64" t="str">
        <f>IF(C186="","",SUMIFS(Roteiro!U186:U1180,Roteiro!C186:C1180,(CONCATENATE(B186," - ",C186))))</f>
        <v/>
      </c>
      <c r="I186" s="65" t="str">
        <f t="shared" si="1"/>
        <v/>
      </c>
      <c r="J186" s="66"/>
    </row>
    <row r="187">
      <c r="A187" s="40"/>
      <c r="B187" s="67" t="s">
        <v>224</v>
      </c>
      <c r="C187" s="61"/>
      <c r="D187" s="61"/>
      <c r="E187" s="63"/>
      <c r="F187" s="63"/>
      <c r="G187" s="64" t="str">
        <f>IF(C187="","",SUMIFS(Roteiro!U187:U1181,Roteiro!C187:C1181,(CONCATENATE(B187," - ",C187)),Roteiro!Q187:Q1181,"Concluído"))</f>
        <v/>
      </c>
      <c r="H187" s="64" t="str">
        <f>IF(C187="","",SUMIFS(Roteiro!U187:U1181,Roteiro!C187:C1181,(CONCATENATE(B187," - ",C187))))</f>
        <v/>
      </c>
      <c r="I187" s="65" t="str">
        <f t="shared" si="1"/>
        <v/>
      </c>
      <c r="J187" s="66"/>
    </row>
    <row r="188">
      <c r="A188" s="40"/>
      <c r="B188" s="67" t="s">
        <v>225</v>
      </c>
      <c r="C188" s="61"/>
      <c r="D188" s="61"/>
      <c r="E188" s="63"/>
      <c r="F188" s="63"/>
      <c r="G188" s="64" t="str">
        <f>IF(C188="","",SUMIFS(Roteiro!U188:U1182,Roteiro!C188:C1182,(CONCATENATE(B188," - ",C188)),Roteiro!Q188:Q1182,"Concluído"))</f>
        <v/>
      </c>
      <c r="H188" s="64" t="str">
        <f>IF(C188="","",SUMIFS(Roteiro!U188:U1182,Roteiro!C188:C1182,(CONCATENATE(B188," - ",C188))))</f>
        <v/>
      </c>
      <c r="I188" s="65" t="str">
        <f t="shared" si="1"/>
        <v/>
      </c>
      <c r="J188" s="66"/>
    </row>
    <row r="189">
      <c r="A189" s="40"/>
      <c r="B189" s="67" t="s">
        <v>226</v>
      </c>
      <c r="C189" s="61"/>
      <c r="D189" s="61"/>
      <c r="E189" s="63"/>
      <c r="F189" s="63"/>
      <c r="G189" s="64" t="str">
        <f>IF(C189="","",SUMIFS(Roteiro!U189:U1183,Roteiro!C189:C1183,(CONCATENATE(B189," - ",C189)),Roteiro!Q189:Q1183,"Concluído"))</f>
        <v/>
      </c>
      <c r="H189" s="64" t="str">
        <f>IF(C189="","",SUMIFS(Roteiro!U189:U1183,Roteiro!C189:C1183,(CONCATENATE(B189," - ",C189))))</f>
        <v/>
      </c>
      <c r="I189" s="65" t="str">
        <f t="shared" si="1"/>
        <v/>
      </c>
      <c r="J189" s="66"/>
    </row>
    <row r="190">
      <c r="A190" s="40"/>
      <c r="B190" s="67" t="s">
        <v>227</v>
      </c>
      <c r="C190" s="61"/>
      <c r="D190" s="61"/>
      <c r="E190" s="63"/>
      <c r="F190" s="63"/>
      <c r="G190" s="64" t="str">
        <f>IF(C190="","",SUMIFS(Roteiro!U190:U1184,Roteiro!C190:C1184,(CONCATENATE(B190," - ",C190)),Roteiro!Q190:Q1184,"Concluído"))</f>
        <v/>
      </c>
      <c r="H190" s="64" t="str">
        <f>IF(C190="","",SUMIFS(Roteiro!U190:U1184,Roteiro!C190:C1184,(CONCATENATE(B190," - ",C190))))</f>
        <v/>
      </c>
      <c r="I190" s="65" t="str">
        <f t="shared" si="1"/>
        <v/>
      </c>
      <c r="J190" s="66"/>
    </row>
    <row r="191">
      <c r="A191" s="40"/>
      <c r="B191" s="67" t="s">
        <v>228</v>
      </c>
      <c r="C191" s="61"/>
      <c r="D191" s="61"/>
      <c r="E191" s="63"/>
      <c r="F191" s="63"/>
      <c r="G191" s="64" t="str">
        <f>IF(C191="","",SUMIFS(Roteiro!U191:U1185,Roteiro!C191:C1185,(CONCATENATE(B191," - ",C191)),Roteiro!Q191:Q1185,"Concluído"))</f>
        <v/>
      </c>
      <c r="H191" s="64" t="str">
        <f>IF(C191="","",SUMIFS(Roteiro!U191:U1185,Roteiro!C191:C1185,(CONCATENATE(B191," - ",C191))))</f>
        <v/>
      </c>
      <c r="I191" s="65" t="str">
        <f t="shared" si="1"/>
        <v/>
      </c>
      <c r="J191" s="66"/>
    </row>
    <row r="192">
      <c r="A192" s="40"/>
      <c r="B192" s="67" t="s">
        <v>229</v>
      </c>
      <c r="C192" s="61"/>
      <c r="D192" s="61"/>
      <c r="E192" s="63"/>
      <c r="F192" s="63"/>
      <c r="G192" s="64" t="str">
        <f>IF(C192="","",SUMIFS(Roteiro!U192:U1186,Roteiro!C192:C1186,(CONCATENATE(B192," - ",C192)),Roteiro!Q192:Q1186,"Concluído"))</f>
        <v/>
      </c>
      <c r="H192" s="64" t="str">
        <f>IF(C192="","",SUMIFS(Roteiro!U192:U1186,Roteiro!C192:C1186,(CONCATENATE(B192," - ",C192))))</f>
        <v/>
      </c>
      <c r="I192" s="65" t="str">
        <f t="shared" si="1"/>
        <v/>
      </c>
      <c r="J192" s="66"/>
    </row>
    <row r="193">
      <c r="A193" s="40"/>
      <c r="B193" s="67" t="s">
        <v>230</v>
      </c>
      <c r="C193" s="61"/>
      <c r="D193" s="61"/>
      <c r="E193" s="63"/>
      <c r="F193" s="63"/>
      <c r="G193" s="64" t="str">
        <f>IF(C193="","",SUMIFS(Roteiro!U193:U1187,Roteiro!C193:C1187,(CONCATENATE(B193," - ",C193)),Roteiro!Q193:Q1187,"Concluído"))</f>
        <v/>
      </c>
      <c r="H193" s="64" t="str">
        <f>IF(C193="","",SUMIFS(Roteiro!U193:U1187,Roteiro!C193:C1187,(CONCATENATE(B193," - ",C193))))</f>
        <v/>
      </c>
      <c r="I193" s="65" t="str">
        <f t="shared" si="1"/>
        <v/>
      </c>
      <c r="J193" s="66"/>
    </row>
    <row r="194">
      <c r="A194" s="40"/>
      <c r="B194" s="67" t="s">
        <v>231</v>
      </c>
      <c r="C194" s="61"/>
      <c r="D194" s="61"/>
      <c r="E194" s="63"/>
      <c r="F194" s="63"/>
      <c r="G194" s="64" t="str">
        <f>IF(C194="","",SUMIFS(Roteiro!U194:U1188,Roteiro!C194:C1188,(CONCATENATE(B194," - ",C194)),Roteiro!Q194:Q1188,"Concluído"))</f>
        <v/>
      </c>
      <c r="H194" s="64" t="str">
        <f>IF(C194="","",SUMIFS(Roteiro!U194:U1188,Roteiro!C194:C1188,(CONCATENATE(B194," - ",C194))))</f>
        <v/>
      </c>
      <c r="I194" s="65" t="str">
        <f t="shared" si="1"/>
        <v/>
      </c>
      <c r="J194" s="66"/>
    </row>
    <row r="195">
      <c r="A195" s="40"/>
      <c r="B195" s="67" t="s">
        <v>232</v>
      </c>
      <c r="C195" s="61"/>
      <c r="D195" s="61"/>
      <c r="E195" s="63"/>
      <c r="F195" s="63"/>
      <c r="G195" s="64" t="str">
        <f>IF(C195="","",SUMIFS(Roteiro!U195:U1189,Roteiro!C195:C1189,(CONCATENATE(B195," - ",C195)),Roteiro!Q195:Q1189,"Concluído"))</f>
        <v/>
      </c>
      <c r="H195" s="64" t="str">
        <f>IF(C195="","",SUMIFS(Roteiro!U195:U1189,Roteiro!C195:C1189,(CONCATENATE(B195," - ",C195))))</f>
        <v/>
      </c>
      <c r="I195" s="65" t="str">
        <f t="shared" si="1"/>
        <v/>
      </c>
      <c r="J195" s="66"/>
    </row>
    <row r="196">
      <c r="A196" s="40"/>
      <c r="B196" s="67" t="s">
        <v>233</v>
      </c>
      <c r="C196" s="61"/>
      <c r="D196" s="61"/>
      <c r="E196" s="63"/>
      <c r="F196" s="63"/>
      <c r="G196" s="64" t="str">
        <f>IF(C196="","",SUMIFS(Roteiro!U196:U1190,Roteiro!C196:C1190,(CONCATENATE(B196," - ",C196)),Roteiro!Q196:Q1190,"Concluído"))</f>
        <v/>
      </c>
      <c r="H196" s="64" t="str">
        <f>IF(C196="","",SUMIFS(Roteiro!U196:U1190,Roteiro!C196:C1190,(CONCATENATE(B196," - ",C196))))</f>
        <v/>
      </c>
      <c r="I196" s="65" t="str">
        <f t="shared" si="1"/>
        <v/>
      </c>
      <c r="J196" s="66"/>
    </row>
    <row r="197">
      <c r="A197" s="40"/>
      <c r="B197" s="67" t="s">
        <v>234</v>
      </c>
      <c r="C197" s="61"/>
      <c r="D197" s="61"/>
      <c r="E197" s="63"/>
      <c r="F197" s="63"/>
      <c r="G197" s="64" t="str">
        <f>IF(C197="","",SUMIFS(Roteiro!U197:U1191,Roteiro!C197:C1191,(CONCATENATE(B197," - ",C197)),Roteiro!Q197:Q1191,"Concluído"))</f>
        <v/>
      </c>
      <c r="H197" s="64" t="str">
        <f>IF(C197="","",SUMIFS(Roteiro!U197:U1191,Roteiro!C197:C1191,(CONCATENATE(B197," - ",C197))))</f>
        <v/>
      </c>
      <c r="I197" s="65" t="str">
        <f t="shared" si="1"/>
        <v/>
      </c>
      <c r="J197" s="66"/>
    </row>
    <row r="198">
      <c r="A198" s="40"/>
      <c r="B198" s="67" t="s">
        <v>235</v>
      </c>
      <c r="C198" s="61"/>
      <c r="D198" s="61"/>
      <c r="E198" s="63"/>
      <c r="F198" s="63"/>
      <c r="G198" s="64" t="str">
        <f>IF(C198="","",SUMIFS(Roteiro!U198:U1192,Roteiro!C198:C1192,(CONCATENATE(B198," - ",C198)),Roteiro!Q198:Q1192,"Concluído"))</f>
        <v/>
      </c>
      <c r="H198" s="64" t="str">
        <f>IF(C198="","",SUMIFS(Roteiro!U198:U1192,Roteiro!C198:C1192,(CONCATENATE(B198," - ",C198))))</f>
        <v/>
      </c>
      <c r="I198" s="65" t="str">
        <f t="shared" si="1"/>
        <v/>
      </c>
      <c r="J198" s="66"/>
    </row>
    <row r="199">
      <c r="A199" s="40"/>
      <c r="B199" s="67" t="s">
        <v>236</v>
      </c>
      <c r="C199" s="61"/>
      <c r="D199" s="61"/>
      <c r="E199" s="63"/>
      <c r="F199" s="63"/>
      <c r="G199" s="64" t="str">
        <f>IF(C199="","",SUMIFS(Roteiro!U199:U1193,Roteiro!C199:C1193,(CONCATENATE(B199," - ",C199)),Roteiro!Q199:Q1193,"Concluído"))</f>
        <v/>
      </c>
      <c r="H199" s="64" t="str">
        <f>IF(C199="","",SUMIFS(Roteiro!U199:U1193,Roteiro!C199:C1193,(CONCATENATE(B199," - ",C199))))</f>
        <v/>
      </c>
      <c r="I199" s="65" t="str">
        <f t="shared" si="1"/>
        <v/>
      </c>
      <c r="J199" s="66"/>
    </row>
    <row r="200">
      <c r="A200" s="40"/>
      <c r="B200" s="67" t="s">
        <v>237</v>
      </c>
      <c r="C200" s="61"/>
      <c r="D200" s="61"/>
      <c r="E200" s="63"/>
      <c r="F200" s="63"/>
      <c r="G200" s="64" t="str">
        <f>IF(C200="","",SUMIFS(Roteiro!U200:U1194,Roteiro!C200:C1194,(CONCATENATE(B200," - ",C200)),Roteiro!Q200:Q1194,"Concluído"))</f>
        <v/>
      </c>
      <c r="H200" s="64" t="str">
        <f>IF(C200="","",SUMIFS(Roteiro!U200:U1194,Roteiro!C200:C1194,(CONCATENATE(B200," - ",C200))))</f>
        <v/>
      </c>
      <c r="I200" s="65" t="str">
        <f t="shared" si="1"/>
        <v/>
      </c>
      <c r="J200" s="66"/>
    </row>
    <row r="201">
      <c r="A201" s="40"/>
      <c r="B201" s="67" t="s">
        <v>238</v>
      </c>
      <c r="C201" s="61"/>
      <c r="D201" s="61"/>
      <c r="E201" s="63"/>
      <c r="F201" s="63"/>
      <c r="G201" s="64" t="str">
        <f>IF(C201="","",SUMIFS(Roteiro!U201:U1195,Roteiro!C201:C1195,(CONCATENATE(B201," - ",C201)),Roteiro!Q201:Q1195,"Concluído"))</f>
        <v/>
      </c>
      <c r="H201" s="64" t="str">
        <f>IF(C201="","",SUMIFS(Roteiro!U201:U1195,Roteiro!C201:C1195,(CONCATENATE(B201," - ",C201))))</f>
        <v/>
      </c>
      <c r="I201" s="65" t="str">
        <f t="shared" si="1"/>
        <v/>
      </c>
      <c r="J201" s="66"/>
    </row>
    <row r="202">
      <c r="A202" s="40"/>
      <c r="B202" s="67" t="s">
        <v>239</v>
      </c>
      <c r="C202" s="61"/>
      <c r="D202" s="61"/>
      <c r="E202" s="63"/>
      <c r="F202" s="63"/>
      <c r="G202" s="64" t="str">
        <f>IF(C202="","",SUMIFS(Roteiro!U202:U1196,Roteiro!C202:C1196,(CONCATENATE(B202," - ",C202)),Roteiro!Q202:Q1196,"Concluído"))</f>
        <v/>
      </c>
      <c r="H202" s="64" t="str">
        <f>IF(C202="","",SUMIFS(Roteiro!U202:U1196,Roteiro!C202:C1196,(CONCATENATE(B202," - ",C202))))</f>
        <v/>
      </c>
      <c r="I202" s="65" t="str">
        <f t="shared" si="1"/>
        <v/>
      </c>
      <c r="J202" s="66"/>
    </row>
    <row r="203">
      <c r="A203" s="40"/>
      <c r="B203" s="67" t="s">
        <v>240</v>
      </c>
      <c r="C203" s="61"/>
      <c r="D203" s="61"/>
      <c r="E203" s="63"/>
      <c r="F203" s="63"/>
      <c r="G203" s="64" t="str">
        <f>IF(C203="","",SUMIFS(Roteiro!U203:U1197,Roteiro!C203:C1197,(CONCATENATE(B203," - ",C203)),Roteiro!Q203:Q1197,"Concluído"))</f>
        <v/>
      </c>
      <c r="H203" s="64" t="str">
        <f>IF(C203="","",SUMIFS(Roteiro!U203:U1197,Roteiro!C203:C1197,(CONCATENATE(B203," - ",C203))))</f>
        <v/>
      </c>
      <c r="I203" s="65" t="str">
        <f t="shared" si="1"/>
        <v/>
      </c>
      <c r="J203" s="66"/>
    </row>
    <row r="204">
      <c r="A204" s="40"/>
      <c r="B204" s="67" t="s">
        <v>241</v>
      </c>
      <c r="C204" s="61"/>
      <c r="D204" s="61"/>
      <c r="E204" s="63"/>
      <c r="F204" s="63"/>
      <c r="G204" s="64" t="str">
        <f>IF(C204="","",SUMIFS(Roteiro!U204:U1198,Roteiro!C204:C1198,(CONCATENATE(B204," - ",C204)),Roteiro!Q204:Q1198,"Concluído"))</f>
        <v/>
      </c>
      <c r="H204" s="64" t="str">
        <f>IF(C204="","",SUMIFS(Roteiro!U204:U1198,Roteiro!C204:C1198,(CONCATENATE(B204," - ",C204))))</f>
        <v/>
      </c>
      <c r="I204" s="65" t="str">
        <f t="shared" si="1"/>
        <v/>
      </c>
      <c r="J204" s="66"/>
    </row>
    <row r="205">
      <c r="A205" s="40"/>
      <c r="B205" s="67" t="s">
        <v>242</v>
      </c>
      <c r="C205" s="61"/>
      <c r="D205" s="61"/>
      <c r="E205" s="63"/>
      <c r="F205" s="63"/>
      <c r="G205" s="64" t="str">
        <f>IF(C205="","",SUMIFS(Roteiro!U205:U1199,Roteiro!C205:C1199,(CONCATENATE(B205," - ",C205)),Roteiro!Q205:Q1199,"Concluído"))</f>
        <v/>
      </c>
      <c r="H205" s="64" t="str">
        <f>IF(C205="","",SUMIFS(Roteiro!U205:U1199,Roteiro!C205:C1199,(CONCATENATE(B205," - ",C205))))</f>
        <v/>
      </c>
      <c r="I205" s="65" t="str">
        <f t="shared" si="1"/>
        <v/>
      </c>
      <c r="J205" s="66"/>
    </row>
    <row r="206">
      <c r="A206" s="40"/>
      <c r="B206" s="67" t="s">
        <v>243</v>
      </c>
      <c r="C206" s="61"/>
      <c r="D206" s="61"/>
      <c r="E206" s="63"/>
      <c r="F206" s="63"/>
      <c r="G206" s="64" t="str">
        <f>IF(C206="","",SUMIFS(Roteiro!U206:U1200,Roteiro!C206:C1200,(CONCATENATE(B206," - ",C206)),Roteiro!Q206:Q1200,"Concluído"))</f>
        <v/>
      </c>
      <c r="H206" s="64" t="str">
        <f>IF(C206="","",SUMIFS(Roteiro!U206:U1200,Roteiro!C206:C1200,(CONCATENATE(B206," - ",C206))))</f>
        <v/>
      </c>
      <c r="I206" s="65" t="str">
        <f t="shared" si="1"/>
        <v/>
      </c>
      <c r="J206" s="66"/>
    </row>
    <row r="207">
      <c r="A207" s="40"/>
      <c r="B207" s="67" t="s">
        <v>244</v>
      </c>
      <c r="C207" s="61"/>
      <c r="D207" s="61"/>
      <c r="E207" s="63"/>
      <c r="F207" s="63"/>
      <c r="G207" s="64" t="str">
        <f>IF(C207="","",SUMIFS(Roteiro!U207:U1201,Roteiro!C207:C1201,(CONCATENATE(B207," - ",C207)),Roteiro!Q207:Q1201,"Concluído"))</f>
        <v/>
      </c>
      <c r="H207" s="64" t="str">
        <f>IF(C207="","",SUMIFS(Roteiro!U207:U1201,Roteiro!C207:C1201,(CONCATENATE(B207," - ",C207))))</f>
        <v/>
      </c>
      <c r="I207" s="65" t="str">
        <f t="shared" si="1"/>
        <v/>
      </c>
      <c r="J207" s="66"/>
    </row>
    <row r="208">
      <c r="A208" s="40"/>
      <c r="B208" s="67" t="s">
        <v>245</v>
      </c>
      <c r="C208" s="61"/>
      <c r="D208" s="61"/>
      <c r="E208" s="63"/>
      <c r="F208" s="63"/>
      <c r="G208" s="64" t="str">
        <f>IF(C208="","",SUMIFS(Roteiro!U208:U1202,Roteiro!C208:C1202,(CONCATENATE(B208," - ",C208)),Roteiro!Q208:Q1202,"Concluído"))</f>
        <v/>
      </c>
      <c r="H208" s="64" t="str">
        <f>IF(C208="","",SUMIFS(Roteiro!U208:U1202,Roteiro!C208:C1202,(CONCATENATE(B208," - ",C208))))</f>
        <v/>
      </c>
      <c r="I208" s="65" t="str">
        <f t="shared" si="1"/>
        <v/>
      </c>
      <c r="J208" s="66"/>
    </row>
    <row r="209">
      <c r="A209" s="40"/>
      <c r="B209" s="67" t="s">
        <v>246</v>
      </c>
      <c r="C209" s="61"/>
      <c r="D209" s="61"/>
      <c r="E209" s="63"/>
      <c r="F209" s="63"/>
      <c r="G209" s="64" t="str">
        <f>IF(C209="","",SUMIFS(Roteiro!U209:U1203,Roteiro!C209:C1203,(CONCATENATE(B209," - ",C209)),Roteiro!Q209:Q1203,"Concluído"))</f>
        <v/>
      </c>
      <c r="H209" s="64" t="str">
        <f>IF(C209="","",SUMIFS(Roteiro!U209:U1203,Roteiro!C209:C1203,(CONCATENATE(B209," - ",C209))))</f>
        <v/>
      </c>
      <c r="I209" s="65" t="str">
        <f t="shared" si="1"/>
        <v/>
      </c>
      <c r="J209" s="66"/>
    </row>
    <row r="210">
      <c r="A210" s="40"/>
      <c r="B210" s="67" t="s">
        <v>247</v>
      </c>
      <c r="C210" s="61"/>
      <c r="D210" s="61"/>
      <c r="E210" s="63"/>
      <c r="F210" s="63"/>
      <c r="G210" s="64" t="str">
        <f>IF(C210="","",SUMIFS(Roteiro!U210:U1204,Roteiro!C210:C1204,(CONCATENATE(B210," - ",C210)),Roteiro!Q210:Q1204,"Concluído"))</f>
        <v/>
      </c>
      <c r="H210" s="64" t="str">
        <f>IF(C210="","",SUMIFS(Roteiro!U210:U1204,Roteiro!C210:C1204,(CONCATENATE(B210," - ",C210))))</f>
        <v/>
      </c>
      <c r="I210" s="65" t="str">
        <f t="shared" si="1"/>
        <v/>
      </c>
      <c r="J210" s="66"/>
    </row>
    <row r="211">
      <c r="A211" s="40"/>
      <c r="B211" s="67" t="s">
        <v>248</v>
      </c>
      <c r="C211" s="61"/>
      <c r="D211" s="61"/>
      <c r="E211" s="63"/>
      <c r="F211" s="63"/>
      <c r="G211" s="64" t="str">
        <f>IF(C211="","",SUMIFS(Roteiro!U211:U1205,Roteiro!C211:C1205,(CONCATENATE(B211," - ",C211)),Roteiro!Q211:Q1205,"Concluído"))</f>
        <v/>
      </c>
      <c r="H211" s="64" t="str">
        <f>IF(C211="","",SUMIFS(Roteiro!U211:U1205,Roteiro!C211:C1205,(CONCATENATE(B211," - ",C211))))</f>
        <v/>
      </c>
      <c r="I211" s="65" t="str">
        <f t="shared" si="1"/>
        <v/>
      </c>
      <c r="J211" s="66"/>
    </row>
    <row r="212">
      <c r="A212" s="40"/>
      <c r="B212" s="67" t="s">
        <v>249</v>
      </c>
      <c r="C212" s="61"/>
      <c r="D212" s="61"/>
      <c r="E212" s="63"/>
      <c r="F212" s="63"/>
      <c r="G212" s="64" t="str">
        <f>IF(C212="","",SUMIFS(Roteiro!U212:U1206,Roteiro!C212:C1206,(CONCATENATE(B212," - ",C212)),Roteiro!Q212:Q1206,"Concluído"))</f>
        <v/>
      </c>
      <c r="H212" s="64" t="str">
        <f>IF(C212="","",SUMIFS(Roteiro!U212:U1206,Roteiro!C212:C1206,(CONCATENATE(B212," - ",C212))))</f>
        <v/>
      </c>
      <c r="I212" s="65" t="str">
        <f t="shared" si="1"/>
        <v/>
      </c>
      <c r="J212" s="66"/>
    </row>
    <row r="213">
      <c r="A213" s="40"/>
      <c r="B213" s="67" t="s">
        <v>250</v>
      </c>
      <c r="C213" s="61"/>
      <c r="D213" s="61"/>
      <c r="E213" s="63"/>
      <c r="F213" s="63"/>
      <c r="G213" s="64" t="str">
        <f>IF(C213="","",SUMIFS(Roteiro!U213:U1207,Roteiro!C213:C1207,(CONCATENATE(B213," - ",C213)),Roteiro!Q213:Q1207,"Concluído"))</f>
        <v/>
      </c>
      <c r="H213" s="64" t="str">
        <f>IF(C213="","",SUMIFS(Roteiro!U213:U1207,Roteiro!C213:C1207,(CONCATENATE(B213," - ",C213))))</f>
        <v/>
      </c>
      <c r="I213" s="65" t="str">
        <f t="shared" si="1"/>
        <v/>
      </c>
      <c r="J213" s="66"/>
    </row>
    <row r="214">
      <c r="A214" s="40"/>
      <c r="B214" s="67" t="s">
        <v>251</v>
      </c>
      <c r="C214" s="61"/>
      <c r="D214" s="61"/>
      <c r="E214" s="63"/>
      <c r="F214" s="63"/>
      <c r="G214" s="64" t="str">
        <f>IF(C214="","",SUMIFS(Roteiro!U214:U1208,Roteiro!C214:C1208,(CONCATENATE(B214," - ",C214)),Roteiro!Q214:Q1208,"Concluído"))</f>
        <v/>
      </c>
      <c r="H214" s="64" t="str">
        <f>IF(C214="","",SUMIFS(Roteiro!U214:U1208,Roteiro!C214:C1208,(CONCATENATE(B214," - ",C214))))</f>
        <v/>
      </c>
      <c r="I214" s="65" t="str">
        <f t="shared" si="1"/>
        <v/>
      </c>
      <c r="J214" s="66"/>
    </row>
    <row r="215">
      <c r="A215" s="40"/>
      <c r="B215" s="67" t="s">
        <v>252</v>
      </c>
      <c r="C215" s="61"/>
      <c r="D215" s="61"/>
      <c r="E215" s="63"/>
      <c r="F215" s="63"/>
      <c r="G215" s="64" t="str">
        <f>IF(C215="","",SUMIFS(Roteiro!U215:U1209,Roteiro!C215:C1209,(CONCATENATE(B215," - ",C215)),Roteiro!Q215:Q1209,"Concluído"))</f>
        <v/>
      </c>
      <c r="H215" s="64" t="str">
        <f>IF(C215="","",SUMIFS(Roteiro!U215:U1209,Roteiro!C215:C1209,(CONCATENATE(B215," - ",C215))))</f>
        <v/>
      </c>
      <c r="I215" s="65" t="str">
        <f t="shared" si="1"/>
        <v/>
      </c>
      <c r="J215" s="66"/>
    </row>
    <row r="216">
      <c r="A216" s="40"/>
      <c r="B216" s="67" t="s">
        <v>253</v>
      </c>
      <c r="C216" s="61"/>
      <c r="D216" s="61"/>
      <c r="E216" s="63"/>
      <c r="F216" s="63"/>
      <c r="G216" s="64" t="str">
        <f>IF(C216="","",SUMIFS(Roteiro!U216:U1210,Roteiro!C216:C1210,(CONCATENATE(B216," - ",C216)),Roteiro!Q216:Q1210,"Concluído"))</f>
        <v/>
      </c>
      <c r="H216" s="64" t="str">
        <f>IF(C216="","",SUMIFS(Roteiro!U216:U1210,Roteiro!C216:C1210,(CONCATENATE(B216," - ",C216))))</f>
        <v/>
      </c>
      <c r="I216" s="65" t="str">
        <f t="shared" si="1"/>
        <v/>
      </c>
      <c r="J216" s="66"/>
    </row>
    <row r="217">
      <c r="A217" s="40"/>
      <c r="B217" s="67" t="s">
        <v>254</v>
      </c>
      <c r="C217" s="61"/>
      <c r="D217" s="61"/>
      <c r="E217" s="63"/>
      <c r="F217" s="63"/>
      <c r="G217" s="64" t="str">
        <f>IF(C217="","",SUMIFS(Roteiro!U217:U1211,Roteiro!C217:C1211,(CONCATENATE(B217," - ",C217)),Roteiro!Q217:Q1211,"Concluído"))</f>
        <v/>
      </c>
      <c r="H217" s="64" t="str">
        <f>IF(C217="","",SUMIFS(Roteiro!U217:U1211,Roteiro!C217:C1211,(CONCATENATE(B217," - ",C217))))</f>
        <v/>
      </c>
      <c r="I217" s="65" t="str">
        <f t="shared" si="1"/>
        <v/>
      </c>
      <c r="J217" s="66"/>
    </row>
    <row r="218">
      <c r="A218" s="40"/>
      <c r="B218" s="67" t="s">
        <v>255</v>
      </c>
      <c r="C218" s="61"/>
      <c r="D218" s="61"/>
      <c r="E218" s="63"/>
      <c r="F218" s="63"/>
      <c r="G218" s="64" t="str">
        <f>IF(C218="","",SUMIFS(Roteiro!U218:U1212,Roteiro!C218:C1212,(CONCATENATE(B218," - ",C218)),Roteiro!Q218:Q1212,"Concluído"))</f>
        <v/>
      </c>
      <c r="H218" s="64" t="str">
        <f>IF(C218="","",SUMIFS(Roteiro!U218:U1212,Roteiro!C218:C1212,(CONCATENATE(B218," - ",C218))))</f>
        <v/>
      </c>
      <c r="I218" s="65" t="str">
        <f t="shared" si="1"/>
        <v/>
      </c>
      <c r="J218" s="66"/>
    </row>
    <row r="219">
      <c r="A219" s="40"/>
      <c r="B219" s="67" t="s">
        <v>256</v>
      </c>
      <c r="C219" s="61"/>
      <c r="D219" s="61"/>
      <c r="E219" s="63"/>
      <c r="F219" s="63"/>
      <c r="G219" s="64" t="str">
        <f>IF(C219="","",SUMIFS(Roteiro!U219:U1213,Roteiro!C219:C1213,(CONCATENATE(B219," - ",C219)),Roteiro!Q219:Q1213,"Concluído"))</f>
        <v/>
      </c>
      <c r="H219" s="64" t="str">
        <f>IF(C219="","",SUMIFS(Roteiro!U219:U1213,Roteiro!C219:C1213,(CONCATENATE(B219," - ",C219))))</f>
        <v/>
      </c>
      <c r="I219" s="65" t="str">
        <f t="shared" si="1"/>
        <v/>
      </c>
      <c r="J219" s="66"/>
    </row>
    <row r="220">
      <c r="A220" s="40"/>
      <c r="B220" s="67" t="s">
        <v>257</v>
      </c>
      <c r="C220" s="61"/>
      <c r="D220" s="61"/>
      <c r="E220" s="63"/>
      <c r="F220" s="63"/>
      <c r="G220" s="64" t="str">
        <f>IF(C220="","",SUMIFS(Roteiro!U220:U1214,Roteiro!C220:C1214,(CONCATENATE(B220," - ",C220)),Roteiro!Q220:Q1214,"Concluído"))</f>
        <v/>
      </c>
      <c r="H220" s="64" t="str">
        <f>IF(C220="","",SUMIFS(Roteiro!U220:U1214,Roteiro!C220:C1214,(CONCATENATE(B220," - ",C220))))</f>
        <v/>
      </c>
      <c r="I220" s="65" t="str">
        <f t="shared" si="1"/>
        <v/>
      </c>
      <c r="J220" s="66"/>
    </row>
    <row r="221">
      <c r="A221" s="40"/>
      <c r="B221" s="67" t="s">
        <v>258</v>
      </c>
      <c r="C221" s="61"/>
      <c r="D221" s="61"/>
      <c r="E221" s="63"/>
      <c r="F221" s="63"/>
      <c r="G221" s="64" t="str">
        <f>IF(C221="","",SUMIFS(Roteiro!U221:U1215,Roteiro!C221:C1215,(CONCATENATE(B221," - ",C221)),Roteiro!Q221:Q1215,"Concluído"))</f>
        <v/>
      </c>
      <c r="H221" s="64" t="str">
        <f>IF(C221="","",SUMIFS(Roteiro!U221:U1215,Roteiro!C221:C1215,(CONCATENATE(B221," - ",C221))))</f>
        <v/>
      </c>
      <c r="I221" s="65" t="str">
        <f t="shared" si="1"/>
        <v/>
      </c>
      <c r="J221" s="66"/>
    </row>
    <row r="222">
      <c r="A222" s="40"/>
      <c r="B222" s="67" t="s">
        <v>259</v>
      </c>
      <c r="C222" s="61"/>
      <c r="D222" s="61"/>
      <c r="E222" s="63"/>
      <c r="F222" s="63"/>
      <c r="G222" s="64" t="str">
        <f>IF(C222="","",SUMIFS(Roteiro!U222:U1216,Roteiro!C222:C1216,(CONCATENATE(B222," - ",C222)),Roteiro!Q222:Q1216,"Concluído"))</f>
        <v/>
      </c>
      <c r="H222" s="64" t="str">
        <f>IF(C222="","",SUMIFS(Roteiro!U222:U1216,Roteiro!C222:C1216,(CONCATENATE(B222," - ",C222))))</f>
        <v/>
      </c>
      <c r="I222" s="65" t="str">
        <f t="shared" si="1"/>
        <v/>
      </c>
      <c r="J222" s="66"/>
    </row>
    <row r="223">
      <c r="A223" s="40"/>
      <c r="B223" s="67" t="s">
        <v>260</v>
      </c>
      <c r="C223" s="61"/>
      <c r="D223" s="61"/>
      <c r="E223" s="63"/>
      <c r="F223" s="63"/>
      <c r="G223" s="64" t="str">
        <f>IF(C223="","",SUMIFS(Roteiro!U223:U1217,Roteiro!C223:C1217,(CONCATENATE(B223," - ",C223)),Roteiro!Q223:Q1217,"Concluído"))</f>
        <v/>
      </c>
      <c r="H223" s="64" t="str">
        <f>IF(C223="","",SUMIFS(Roteiro!U223:U1217,Roteiro!C223:C1217,(CONCATENATE(B223," - ",C223))))</f>
        <v/>
      </c>
      <c r="I223" s="65" t="str">
        <f t="shared" si="1"/>
        <v/>
      </c>
      <c r="J223" s="66"/>
    </row>
    <row r="224">
      <c r="A224" s="40"/>
      <c r="B224" s="67" t="s">
        <v>261</v>
      </c>
      <c r="C224" s="61"/>
      <c r="D224" s="61"/>
      <c r="E224" s="63"/>
      <c r="F224" s="63"/>
      <c r="G224" s="64" t="str">
        <f>IF(C224="","",SUMIFS(Roteiro!U224:U1218,Roteiro!C224:C1218,(CONCATENATE(B224," - ",C224)),Roteiro!Q224:Q1218,"Concluído"))</f>
        <v/>
      </c>
      <c r="H224" s="64" t="str">
        <f>IF(C224="","",SUMIFS(Roteiro!U224:U1218,Roteiro!C224:C1218,(CONCATENATE(B224," - ",C224))))</f>
        <v/>
      </c>
      <c r="I224" s="65" t="str">
        <f t="shared" si="1"/>
        <v/>
      </c>
      <c r="J224" s="66"/>
    </row>
    <row r="225">
      <c r="A225" s="40"/>
      <c r="B225" s="67" t="s">
        <v>262</v>
      </c>
      <c r="C225" s="61"/>
      <c r="D225" s="61"/>
      <c r="E225" s="63"/>
      <c r="F225" s="63"/>
      <c r="G225" s="64" t="str">
        <f>IF(C225="","",SUMIFS(Roteiro!U225:U1219,Roteiro!C225:C1219,(CONCATENATE(B225," - ",C225)),Roteiro!Q225:Q1219,"Concluído"))</f>
        <v/>
      </c>
      <c r="H225" s="64" t="str">
        <f>IF(C225="","",SUMIFS(Roteiro!U225:U1219,Roteiro!C225:C1219,(CONCATENATE(B225," - ",C225))))</f>
        <v/>
      </c>
      <c r="I225" s="65" t="str">
        <f t="shared" si="1"/>
        <v/>
      </c>
      <c r="J225" s="66"/>
    </row>
    <row r="226">
      <c r="A226" s="40"/>
      <c r="B226" s="67" t="s">
        <v>263</v>
      </c>
      <c r="C226" s="61"/>
      <c r="D226" s="61"/>
      <c r="E226" s="63"/>
      <c r="F226" s="63"/>
      <c r="G226" s="64" t="str">
        <f>IF(C226="","",SUMIFS(Roteiro!U226:U1220,Roteiro!C226:C1220,(CONCATENATE(B226," - ",C226)),Roteiro!Q226:Q1220,"Concluído"))</f>
        <v/>
      </c>
      <c r="H226" s="64" t="str">
        <f>IF(C226="","",SUMIFS(Roteiro!U226:U1220,Roteiro!C226:C1220,(CONCATENATE(B226," - ",C226))))</f>
        <v/>
      </c>
      <c r="I226" s="65" t="str">
        <f t="shared" si="1"/>
        <v/>
      </c>
      <c r="J226" s="66"/>
    </row>
    <row r="227">
      <c r="A227" s="40"/>
      <c r="B227" s="67" t="s">
        <v>264</v>
      </c>
      <c r="C227" s="61"/>
      <c r="D227" s="61"/>
      <c r="E227" s="63"/>
      <c r="F227" s="63"/>
      <c r="G227" s="64" t="str">
        <f>IF(C227="","",SUMIFS(Roteiro!U227:U1221,Roteiro!C227:C1221,(CONCATENATE(B227," - ",C227)),Roteiro!Q227:Q1221,"Concluído"))</f>
        <v/>
      </c>
      <c r="H227" s="64" t="str">
        <f>IF(C227="","",SUMIFS(Roteiro!U227:U1221,Roteiro!C227:C1221,(CONCATENATE(B227," - ",C227))))</f>
        <v/>
      </c>
      <c r="I227" s="65" t="str">
        <f t="shared" si="1"/>
        <v/>
      </c>
      <c r="J227" s="66"/>
    </row>
    <row r="228">
      <c r="A228" s="40"/>
      <c r="B228" s="67" t="s">
        <v>265</v>
      </c>
      <c r="C228" s="61"/>
      <c r="D228" s="61"/>
      <c r="E228" s="63"/>
      <c r="F228" s="63"/>
      <c r="G228" s="64" t="str">
        <f>IF(C228="","",SUMIFS(Roteiro!U228:U1222,Roteiro!C228:C1222,(CONCATENATE(B228," - ",C228)),Roteiro!Q228:Q1222,"Concluído"))</f>
        <v/>
      </c>
      <c r="H228" s="64" t="str">
        <f>IF(C228="","",SUMIFS(Roteiro!U228:U1222,Roteiro!C228:C1222,(CONCATENATE(B228," - ",C228))))</f>
        <v/>
      </c>
      <c r="I228" s="65" t="str">
        <f t="shared" si="1"/>
        <v/>
      </c>
      <c r="J228" s="66"/>
    </row>
    <row r="229">
      <c r="A229" s="40"/>
      <c r="B229" s="67" t="s">
        <v>266</v>
      </c>
      <c r="C229" s="61"/>
      <c r="D229" s="61"/>
      <c r="E229" s="63"/>
      <c r="F229" s="63"/>
      <c r="G229" s="64" t="str">
        <f>IF(C229="","",SUMIFS(Roteiro!U229:U1223,Roteiro!C229:C1223,(CONCATENATE(B229," - ",C229)),Roteiro!Q229:Q1223,"Concluído"))</f>
        <v/>
      </c>
      <c r="H229" s="64" t="str">
        <f>IF(C229="","",SUMIFS(Roteiro!U229:U1223,Roteiro!C229:C1223,(CONCATENATE(B229," - ",C229))))</f>
        <v/>
      </c>
      <c r="I229" s="65" t="str">
        <f t="shared" si="1"/>
        <v/>
      </c>
      <c r="J229" s="66"/>
    </row>
    <row r="230">
      <c r="A230" s="40"/>
      <c r="B230" s="67" t="s">
        <v>267</v>
      </c>
      <c r="C230" s="61"/>
      <c r="D230" s="61"/>
      <c r="E230" s="63"/>
      <c r="F230" s="63"/>
      <c r="G230" s="64" t="str">
        <f>IF(C230="","",SUMIFS(Roteiro!U230:U1224,Roteiro!C230:C1224,(CONCATENATE(B230," - ",C230)),Roteiro!Q230:Q1224,"Concluído"))</f>
        <v/>
      </c>
      <c r="H230" s="64" t="str">
        <f>IF(C230="","",SUMIFS(Roteiro!U230:U1224,Roteiro!C230:C1224,(CONCATENATE(B230," - ",C230))))</f>
        <v/>
      </c>
      <c r="I230" s="65" t="str">
        <f t="shared" si="1"/>
        <v/>
      </c>
      <c r="J230" s="66"/>
    </row>
    <row r="231">
      <c r="A231" s="40"/>
      <c r="B231" s="67" t="s">
        <v>268</v>
      </c>
      <c r="C231" s="61"/>
      <c r="D231" s="61"/>
      <c r="E231" s="63"/>
      <c r="F231" s="63"/>
      <c r="G231" s="64" t="str">
        <f>IF(C231="","",SUMIFS(Roteiro!U231:U1225,Roteiro!C231:C1225,(CONCATENATE(B231," - ",C231)),Roteiro!Q231:Q1225,"Concluído"))</f>
        <v/>
      </c>
      <c r="H231" s="64" t="str">
        <f>IF(C231="","",SUMIFS(Roteiro!U231:U1225,Roteiro!C231:C1225,(CONCATENATE(B231," - ",C231))))</f>
        <v/>
      </c>
      <c r="I231" s="65" t="str">
        <f t="shared" si="1"/>
        <v/>
      </c>
      <c r="J231" s="66"/>
    </row>
    <row r="232">
      <c r="A232" s="40"/>
      <c r="B232" s="67" t="s">
        <v>269</v>
      </c>
      <c r="C232" s="61"/>
      <c r="D232" s="61"/>
      <c r="E232" s="63"/>
      <c r="F232" s="63"/>
      <c r="G232" s="64" t="str">
        <f>IF(C232="","",SUMIFS(Roteiro!U232:U1226,Roteiro!C232:C1226,(CONCATENATE(B232," - ",C232)),Roteiro!Q232:Q1226,"Concluído"))</f>
        <v/>
      </c>
      <c r="H232" s="64" t="str">
        <f>IF(C232="","",SUMIFS(Roteiro!U232:U1226,Roteiro!C232:C1226,(CONCATENATE(B232," - ",C232))))</f>
        <v/>
      </c>
      <c r="I232" s="65" t="str">
        <f t="shared" si="1"/>
        <v/>
      </c>
      <c r="J232" s="66"/>
    </row>
    <row r="233">
      <c r="A233" s="40"/>
      <c r="B233" s="67" t="s">
        <v>270</v>
      </c>
      <c r="C233" s="61"/>
      <c r="D233" s="61"/>
      <c r="E233" s="63"/>
      <c r="F233" s="63"/>
      <c r="G233" s="64" t="str">
        <f>IF(C233="","",SUMIFS(Roteiro!U233:U1227,Roteiro!C233:C1227,(CONCATENATE(B233," - ",C233)),Roteiro!Q233:Q1227,"Concluído"))</f>
        <v/>
      </c>
      <c r="H233" s="64" t="str">
        <f>IF(C233="","",SUMIFS(Roteiro!U233:U1227,Roteiro!C233:C1227,(CONCATENATE(B233," - ",C233))))</f>
        <v/>
      </c>
      <c r="I233" s="65" t="str">
        <f t="shared" si="1"/>
        <v/>
      </c>
      <c r="J233" s="66"/>
    </row>
    <row r="234">
      <c r="A234" s="40"/>
      <c r="B234" s="67" t="s">
        <v>271</v>
      </c>
      <c r="C234" s="61"/>
      <c r="D234" s="61"/>
      <c r="E234" s="63"/>
      <c r="F234" s="63"/>
      <c r="G234" s="64" t="str">
        <f>IF(C234="","",SUMIFS(Roteiro!U234:U1228,Roteiro!C234:C1228,(CONCATENATE(B234," - ",C234)),Roteiro!Q234:Q1228,"Concluído"))</f>
        <v/>
      </c>
      <c r="H234" s="64" t="str">
        <f>IF(C234="","",SUMIFS(Roteiro!U234:U1228,Roteiro!C234:C1228,(CONCATENATE(B234," - ",C234))))</f>
        <v/>
      </c>
      <c r="I234" s="65" t="str">
        <f t="shared" si="1"/>
        <v/>
      </c>
      <c r="J234" s="66"/>
    </row>
    <row r="235">
      <c r="A235" s="40"/>
      <c r="B235" s="67" t="s">
        <v>272</v>
      </c>
      <c r="C235" s="61"/>
      <c r="D235" s="61"/>
      <c r="E235" s="63"/>
      <c r="F235" s="63"/>
      <c r="G235" s="64" t="str">
        <f>IF(C235="","",SUMIFS(Roteiro!U235:U1229,Roteiro!C235:C1229,(CONCATENATE(B235," - ",C235)),Roteiro!Q235:Q1229,"Concluído"))</f>
        <v/>
      </c>
      <c r="H235" s="64" t="str">
        <f>IF(C235="","",SUMIFS(Roteiro!U235:U1229,Roteiro!C235:C1229,(CONCATENATE(B235," - ",C235))))</f>
        <v/>
      </c>
      <c r="I235" s="65" t="str">
        <f t="shared" si="1"/>
        <v/>
      </c>
      <c r="J235" s="66"/>
    </row>
    <row r="236">
      <c r="A236" s="40"/>
      <c r="B236" s="67" t="s">
        <v>273</v>
      </c>
      <c r="C236" s="61"/>
      <c r="D236" s="61"/>
      <c r="E236" s="63"/>
      <c r="F236" s="63"/>
      <c r="G236" s="64" t="str">
        <f>IF(C236="","",SUMIFS(Roteiro!U236:U1230,Roteiro!C236:C1230,(CONCATENATE(B236," - ",C236)),Roteiro!Q236:Q1230,"Concluído"))</f>
        <v/>
      </c>
      <c r="H236" s="64" t="str">
        <f>IF(C236="","",SUMIFS(Roteiro!U236:U1230,Roteiro!C236:C1230,(CONCATENATE(B236," - ",C236))))</f>
        <v/>
      </c>
      <c r="I236" s="65" t="str">
        <f t="shared" si="1"/>
        <v/>
      </c>
      <c r="J236" s="66"/>
    </row>
    <row r="237">
      <c r="A237" s="40"/>
      <c r="B237" s="67" t="s">
        <v>274</v>
      </c>
      <c r="C237" s="61"/>
      <c r="D237" s="61"/>
      <c r="E237" s="63"/>
      <c r="F237" s="63"/>
      <c r="G237" s="64" t="str">
        <f>IF(C237="","",SUMIFS(Roteiro!U237:U1231,Roteiro!C237:C1231,(CONCATENATE(B237," - ",C237)),Roteiro!Q237:Q1231,"Concluído"))</f>
        <v/>
      </c>
      <c r="H237" s="64" t="str">
        <f>IF(C237="","",SUMIFS(Roteiro!U237:U1231,Roteiro!C237:C1231,(CONCATENATE(B237," - ",C237))))</f>
        <v/>
      </c>
      <c r="I237" s="65" t="str">
        <f t="shared" si="1"/>
        <v/>
      </c>
      <c r="J237" s="66"/>
    </row>
    <row r="238">
      <c r="A238" s="40"/>
      <c r="B238" s="67" t="s">
        <v>275</v>
      </c>
      <c r="C238" s="61"/>
      <c r="D238" s="61"/>
      <c r="E238" s="63"/>
      <c r="F238" s="63"/>
      <c r="G238" s="64" t="str">
        <f>IF(C238="","",SUMIFS(Roteiro!U238:U1232,Roteiro!C238:C1232,(CONCATENATE(B238," - ",C238)),Roteiro!Q238:Q1232,"Concluído"))</f>
        <v/>
      </c>
      <c r="H238" s="64" t="str">
        <f>IF(C238="","",SUMIFS(Roteiro!U238:U1232,Roteiro!C238:C1232,(CONCATENATE(B238," - ",C238))))</f>
        <v/>
      </c>
      <c r="I238" s="65" t="str">
        <f t="shared" si="1"/>
        <v/>
      </c>
      <c r="J238" s="66"/>
    </row>
    <row r="239">
      <c r="A239" s="40"/>
      <c r="B239" s="67" t="s">
        <v>276</v>
      </c>
      <c r="C239" s="61"/>
      <c r="D239" s="61"/>
      <c r="E239" s="63"/>
      <c r="F239" s="63"/>
      <c r="G239" s="64" t="str">
        <f>IF(C239="","",SUMIFS(Roteiro!U239:U1233,Roteiro!C239:C1233,(CONCATENATE(B239," - ",C239)),Roteiro!Q239:Q1233,"Concluído"))</f>
        <v/>
      </c>
      <c r="H239" s="64" t="str">
        <f>IF(C239="","",SUMIFS(Roteiro!U239:U1233,Roteiro!C239:C1233,(CONCATENATE(B239," - ",C239))))</f>
        <v/>
      </c>
      <c r="I239" s="65" t="str">
        <f t="shared" si="1"/>
        <v/>
      </c>
      <c r="J239" s="66"/>
    </row>
    <row r="240">
      <c r="A240" s="40"/>
      <c r="B240" s="67" t="s">
        <v>277</v>
      </c>
      <c r="C240" s="61"/>
      <c r="D240" s="61"/>
      <c r="E240" s="63"/>
      <c r="F240" s="63"/>
      <c r="G240" s="64" t="str">
        <f>IF(C240="","",SUMIFS(Roteiro!U240:U1234,Roteiro!C240:C1234,(CONCATENATE(B240," - ",C240)),Roteiro!Q240:Q1234,"Concluído"))</f>
        <v/>
      </c>
      <c r="H240" s="64" t="str">
        <f>IF(C240="","",SUMIFS(Roteiro!U240:U1234,Roteiro!C240:C1234,(CONCATENATE(B240," - ",C240))))</f>
        <v/>
      </c>
      <c r="I240" s="65" t="str">
        <f t="shared" si="1"/>
        <v/>
      </c>
      <c r="J240" s="66"/>
    </row>
    <row r="241">
      <c r="A241" s="40"/>
      <c r="B241" s="67" t="s">
        <v>278</v>
      </c>
      <c r="C241" s="61"/>
      <c r="D241" s="61"/>
      <c r="E241" s="63"/>
      <c r="F241" s="63"/>
      <c r="G241" s="64" t="str">
        <f>IF(C241="","",SUMIFS(Roteiro!U241:U1235,Roteiro!C241:C1235,(CONCATENATE(B241," - ",C241)),Roteiro!Q241:Q1235,"Concluído"))</f>
        <v/>
      </c>
      <c r="H241" s="64" t="str">
        <f>IF(C241="","",SUMIFS(Roteiro!U241:U1235,Roteiro!C241:C1235,(CONCATENATE(B241," - ",C241))))</f>
        <v/>
      </c>
      <c r="I241" s="65" t="str">
        <f t="shared" si="1"/>
        <v/>
      </c>
      <c r="J241" s="66"/>
    </row>
    <row r="242">
      <c r="A242" s="40"/>
      <c r="B242" s="67" t="s">
        <v>279</v>
      </c>
      <c r="C242" s="61"/>
      <c r="D242" s="61"/>
      <c r="E242" s="63"/>
      <c r="F242" s="63"/>
      <c r="G242" s="64" t="str">
        <f>IF(C242="","",SUMIFS(Roteiro!U242:U1236,Roteiro!C242:C1236,(CONCATENATE(B242," - ",C242)),Roteiro!Q242:Q1236,"Concluído"))</f>
        <v/>
      </c>
      <c r="H242" s="64" t="str">
        <f>IF(C242="","",SUMIFS(Roteiro!U242:U1236,Roteiro!C242:C1236,(CONCATENATE(B242," - ",C242))))</f>
        <v/>
      </c>
      <c r="I242" s="65" t="str">
        <f t="shared" si="1"/>
        <v/>
      </c>
      <c r="J242" s="66"/>
    </row>
    <row r="243">
      <c r="A243" s="40"/>
      <c r="B243" s="67" t="s">
        <v>280</v>
      </c>
      <c r="C243" s="61"/>
      <c r="D243" s="61"/>
      <c r="E243" s="63"/>
      <c r="F243" s="63"/>
      <c r="G243" s="64" t="str">
        <f>IF(C243="","",SUMIFS(Roteiro!U243:U1237,Roteiro!C243:C1237,(CONCATENATE(B243," - ",C243)),Roteiro!Q243:Q1237,"Concluído"))</f>
        <v/>
      </c>
      <c r="H243" s="64" t="str">
        <f>IF(C243="","",SUMIFS(Roteiro!U243:U1237,Roteiro!C243:C1237,(CONCATENATE(B243," - ",C243))))</f>
        <v/>
      </c>
      <c r="I243" s="65" t="str">
        <f t="shared" si="1"/>
        <v/>
      </c>
      <c r="J243" s="66"/>
    </row>
    <row r="244">
      <c r="A244" s="40"/>
      <c r="B244" s="67" t="s">
        <v>281</v>
      </c>
      <c r="C244" s="61"/>
      <c r="D244" s="61"/>
      <c r="E244" s="63"/>
      <c r="F244" s="63"/>
      <c r="G244" s="64" t="str">
        <f>IF(C244="","",SUMIFS(Roteiro!U244:U1238,Roteiro!C244:C1238,(CONCATENATE(B244," - ",C244)),Roteiro!Q244:Q1238,"Concluído"))</f>
        <v/>
      </c>
      <c r="H244" s="64" t="str">
        <f>IF(C244="","",SUMIFS(Roteiro!U244:U1238,Roteiro!C244:C1238,(CONCATENATE(B244," - ",C244))))</f>
        <v/>
      </c>
      <c r="I244" s="65" t="str">
        <f t="shared" si="1"/>
        <v/>
      </c>
      <c r="J244" s="66"/>
    </row>
    <row r="245">
      <c r="A245" s="40"/>
      <c r="B245" s="67" t="s">
        <v>282</v>
      </c>
      <c r="C245" s="61"/>
      <c r="D245" s="61"/>
      <c r="E245" s="63"/>
      <c r="F245" s="63"/>
      <c r="G245" s="64" t="str">
        <f>IF(C245="","",SUMIFS(Roteiro!U245:U1239,Roteiro!C245:C1239,(CONCATENATE(B245," - ",C245)),Roteiro!Q245:Q1239,"Concluído"))</f>
        <v/>
      </c>
      <c r="H245" s="64" t="str">
        <f>IF(C245="","",SUMIFS(Roteiro!U245:U1239,Roteiro!C245:C1239,(CONCATENATE(B245," - ",C245))))</f>
        <v/>
      </c>
      <c r="I245" s="65" t="str">
        <f t="shared" si="1"/>
        <v/>
      </c>
      <c r="J245" s="66"/>
    </row>
    <row r="246">
      <c r="A246" s="40"/>
      <c r="B246" s="67" t="s">
        <v>283</v>
      </c>
      <c r="C246" s="61"/>
      <c r="D246" s="61"/>
      <c r="E246" s="63"/>
      <c r="F246" s="63"/>
      <c r="G246" s="64" t="str">
        <f>IF(C246="","",SUMIFS(Roteiro!U246:U1240,Roteiro!C246:C1240,(CONCATENATE(B246," - ",C246)),Roteiro!Q246:Q1240,"Concluído"))</f>
        <v/>
      </c>
      <c r="H246" s="64" t="str">
        <f>IF(C246="","",SUMIFS(Roteiro!U246:U1240,Roteiro!C246:C1240,(CONCATENATE(B246," - ",C246))))</f>
        <v/>
      </c>
      <c r="I246" s="65" t="str">
        <f t="shared" si="1"/>
        <v/>
      </c>
      <c r="J246" s="66"/>
    </row>
    <row r="247">
      <c r="A247" s="40"/>
      <c r="B247" s="67" t="s">
        <v>284</v>
      </c>
      <c r="C247" s="61"/>
      <c r="D247" s="61"/>
      <c r="E247" s="63"/>
      <c r="F247" s="63"/>
      <c r="G247" s="64" t="str">
        <f>IF(C247="","",SUMIFS(Roteiro!U247:U1241,Roteiro!C247:C1241,(CONCATENATE(B247," - ",C247)),Roteiro!Q247:Q1241,"Concluído"))</f>
        <v/>
      </c>
      <c r="H247" s="64" t="str">
        <f>IF(C247="","",SUMIFS(Roteiro!U247:U1241,Roteiro!C247:C1241,(CONCATENATE(B247," - ",C247))))</f>
        <v/>
      </c>
      <c r="I247" s="65" t="str">
        <f t="shared" si="1"/>
        <v/>
      </c>
      <c r="J247" s="66"/>
    </row>
    <row r="248">
      <c r="A248" s="40"/>
      <c r="B248" s="67" t="s">
        <v>285</v>
      </c>
      <c r="C248" s="61"/>
      <c r="D248" s="61"/>
      <c r="E248" s="63"/>
      <c r="F248" s="63"/>
      <c r="G248" s="64" t="str">
        <f>IF(C248="","",SUMIFS(Roteiro!U248:U1242,Roteiro!C248:C1242,(CONCATENATE(B248," - ",C248)),Roteiro!Q248:Q1242,"Concluído"))</f>
        <v/>
      </c>
      <c r="H248" s="64" t="str">
        <f>IF(C248="","",SUMIFS(Roteiro!U248:U1242,Roteiro!C248:C1242,(CONCATENATE(B248," - ",C248))))</f>
        <v/>
      </c>
      <c r="I248" s="65" t="str">
        <f t="shared" si="1"/>
        <v/>
      </c>
      <c r="J248" s="66"/>
    </row>
    <row r="249">
      <c r="A249" s="40"/>
      <c r="B249" s="67" t="s">
        <v>286</v>
      </c>
      <c r="C249" s="61"/>
      <c r="D249" s="61"/>
      <c r="E249" s="63"/>
      <c r="F249" s="63"/>
      <c r="G249" s="64" t="str">
        <f>IF(C249="","",SUMIFS(Roteiro!U249:U1243,Roteiro!C249:C1243,(CONCATENATE(B249," - ",C249)),Roteiro!Q249:Q1243,"Concluído"))</f>
        <v/>
      </c>
      <c r="H249" s="64" t="str">
        <f>IF(C249="","",SUMIFS(Roteiro!U249:U1243,Roteiro!C249:C1243,(CONCATENATE(B249," - ",C249))))</f>
        <v/>
      </c>
      <c r="I249" s="65" t="str">
        <f t="shared" si="1"/>
        <v/>
      </c>
      <c r="J249" s="66"/>
    </row>
    <row r="250">
      <c r="A250" s="40"/>
      <c r="B250" s="67" t="s">
        <v>287</v>
      </c>
      <c r="C250" s="61"/>
      <c r="D250" s="61"/>
      <c r="E250" s="63"/>
      <c r="F250" s="63"/>
      <c r="G250" s="64" t="str">
        <f>IF(C250="","",SUMIFS(Roteiro!U250:U1244,Roteiro!C250:C1244,(CONCATENATE(B250," - ",C250)),Roteiro!Q250:Q1244,"Concluído"))</f>
        <v/>
      </c>
      <c r="H250" s="64" t="str">
        <f>IF(C250="","",SUMIFS(Roteiro!U250:U1244,Roteiro!C250:C1244,(CONCATENATE(B250," - ",C250))))</f>
        <v/>
      </c>
      <c r="I250" s="65" t="str">
        <f t="shared" si="1"/>
        <v/>
      </c>
      <c r="J250" s="66"/>
    </row>
    <row r="251">
      <c r="A251" s="40"/>
      <c r="B251" s="67" t="s">
        <v>288</v>
      </c>
      <c r="C251" s="61"/>
      <c r="D251" s="61"/>
      <c r="E251" s="63"/>
      <c r="F251" s="63"/>
      <c r="G251" s="64" t="str">
        <f>IF(C251="","",SUMIFS(Roteiro!U251:U1245,Roteiro!C251:C1245,(CONCATENATE(B251," - ",C251)),Roteiro!Q251:Q1245,"Concluído"))</f>
        <v/>
      </c>
      <c r="H251" s="64" t="str">
        <f>IF(C251="","",SUMIFS(Roteiro!U251:U1245,Roteiro!C251:C1245,(CONCATENATE(B251," - ",C251))))</f>
        <v/>
      </c>
      <c r="I251" s="65" t="str">
        <f t="shared" si="1"/>
        <v/>
      </c>
      <c r="J251" s="66"/>
    </row>
    <row r="252">
      <c r="A252" s="40"/>
      <c r="B252" s="67" t="s">
        <v>289</v>
      </c>
      <c r="C252" s="61"/>
      <c r="D252" s="61"/>
      <c r="E252" s="63"/>
      <c r="F252" s="63"/>
      <c r="G252" s="64" t="str">
        <f>IF(C252="","",SUMIFS(Roteiro!U252:U1246,Roteiro!C252:C1246,(CONCATENATE(B252," - ",C252)),Roteiro!Q252:Q1246,"Concluído"))</f>
        <v/>
      </c>
      <c r="H252" s="64" t="str">
        <f>IF(C252="","",SUMIFS(Roteiro!U252:U1246,Roteiro!C252:C1246,(CONCATENATE(B252," - ",C252))))</f>
        <v/>
      </c>
      <c r="I252" s="65" t="str">
        <f t="shared" si="1"/>
        <v/>
      </c>
      <c r="J252" s="66"/>
    </row>
    <row r="253">
      <c r="A253" s="40"/>
      <c r="B253" s="67" t="s">
        <v>290</v>
      </c>
      <c r="C253" s="61"/>
      <c r="D253" s="61"/>
      <c r="E253" s="63"/>
      <c r="F253" s="63"/>
      <c r="G253" s="64" t="str">
        <f>IF(C253="","",SUMIFS(Roteiro!U253:U1247,Roteiro!C253:C1247,(CONCATENATE(B253," - ",C253)),Roteiro!Q253:Q1247,"Concluído"))</f>
        <v/>
      </c>
      <c r="H253" s="64" t="str">
        <f>IF(C253="","",SUMIFS(Roteiro!U253:U1247,Roteiro!C253:C1247,(CONCATENATE(B253," - ",C253))))</f>
        <v/>
      </c>
      <c r="I253" s="65" t="str">
        <f t="shared" si="1"/>
        <v/>
      </c>
      <c r="J253" s="66"/>
    </row>
    <row r="254">
      <c r="A254" s="40"/>
      <c r="B254" s="67" t="s">
        <v>291</v>
      </c>
      <c r="C254" s="61"/>
      <c r="D254" s="61"/>
      <c r="E254" s="63"/>
      <c r="F254" s="63"/>
      <c r="G254" s="64" t="str">
        <f>IF(C254="","",SUMIFS(Roteiro!U254:U1248,Roteiro!C254:C1248,(CONCATENATE(B254," - ",C254)),Roteiro!Q254:Q1248,"Concluído"))</f>
        <v/>
      </c>
      <c r="H254" s="64" t="str">
        <f>IF(C254="","",SUMIFS(Roteiro!U254:U1248,Roteiro!C254:C1248,(CONCATENATE(B254," - ",C254))))</f>
        <v/>
      </c>
      <c r="I254" s="65" t="str">
        <f t="shared" si="1"/>
        <v/>
      </c>
      <c r="J254" s="66"/>
    </row>
    <row r="255">
      <c r="A255" s="40"/>
      <c r="B255" s="67" t="s">
        <v>292</v>
      </c>
      <c r="C255" s="61"/>
      <c r="D255" s="61"/>
      <c r="E255" s="63"/>
      <c r="F255" s="63"/>
      <c r="G255" s="64" t="str">
        <f>IF(C255="","",SUMIFS(Roteiro!U255:U1249,Roteiro!C255:C1249,(CONCATENATE(B255," - ",C255)),Roteiro!Q255:Q1249,"Concluído"))</f>
        <v/>
      </c>
      <c r="H255" s="64" t="str">
        <f>IF(C255="","",SUMIFS(Roteiro!U255:U1249,Roteiro!C255:C1249,(CONCATENATE(B255," - ",C255))))</f>
        <v/>
      </c>
      <c r="I255" s="65" t="str">
        <f t="shared" si="1"/>
        <v/>
      </c>
      <c r="J255" s="66"/>
    </row>
    <row r="256">
      <c r="A256" s="40"/>
      <c r="B256" s="67" t="s">
        <v>293</v>
      </c>
      <c r="C256" s="61"/>
      <c r="D256" s="61"/>
      <c r="E256" s="63"/>
      <c r="F256" s="63"/>
      <c r="G256" s="64" t="str">
        <f>IF(C256="","",SUMIFS(Roteiro!U256:U1250,Roteiro!C256:C1250,(CONCATENATE(B256," - ",C256)),Roteiro!Q256:Q1250,"Concluído"))</f>
        <v/>
      </c>
      <c r="H256" s="64" t="str">
        <f>IF(C256="","",SUMIFS(Roteiro!U256:U1250,Roteiro!C256:C1250,(CONCATENATE(B256," - ",C256))))</f>
        <v/>
      </c>
      <c r="I256" s="65" t="str">
        <f t="shared" si="1"/>
        <v/>
      </c>
      <c r="J256" s="66"/>
    </row>
    <row r="257">
      <c r="A257" s="40"/>
      <c r="B257" s="67" t="s">
        <v>294</v>
      </c>
      <c r="C257" s="61"/>
      <c r="D257" s="61"/>
      <c r="E257" s="63"/>
      <c r="F257" s="63"/>
      <c r="G257" s="64" t="str">
        <f>IF(C257="","",SUMIFS(Roteiro!U257:U1251,Roteiro!C257:C1251,(CONCATENATE(B257," - ",C257)),Roteiro!Q257:Q1251,"Concluído"))</f>
        <v/>
      </c>
      <c r="H257" s="64" t="str">
        <f>IF(C257="","",SUMIFS(Roteiro!U257:U1251,Roteiro!C257:C1251,(CONCATENATE(B257," - ",C257))))</f>
        <v/>
      </c>
      <c r="I257" s="65" t="str">
        <f t="shared" si="1"/>
        <v/>
      </c>
      <c r="J257" s="66"/>
    </row>
    <row r="258">
      <c r="A258" s="40"/>
      <c r="B258" s="67" t="s">
        <v>295</v>
      </c>
      <c r="C258" s="61"/>
      <c r="D258" s="61"/>
      <c r="E258" s="63"/>
      <c r="F258" s="63"/>
      <c r="G258" s="64" t="str">
        <f>IF(C258="","",SUMIFS(Roteiro!U258:U1252,Roteiro!C258:C1252,(CONCATENATE(B258," - ",C258)),Roteiro!Q258:Q1252,"Concluído"))</f>
        <v/>
      </c>
      <c r="H258" s="64" t="str">
        <f>IF(C258="","",SUMIFS(Roteiro!U258:U1252,Roteiro!C258:C1252,(CONCATENATE(B258," - ",C258))))</f>
        <v/>
      </c>
      <c r="I258" s="65" t="str">
        <f t="shared" si="1"/>
        <v/>
      </c>
      <c r="J258" s="66"/>
    </row>
    <row r="259">
      <c r="A259" s="40"/>
      <c r="B259" s="67" t="s">
        <v>296</v>
      </c>
      <c r="C259" s="61"/>
      <c r="D259" s="61"/>
      <c r="E259" s="63"/>
      <c r="F259" s="63"/>
      <c r="G259" s="64" t="str">
        <f>IF(C259="","",SUMIFS(Roteiro!U259:U1253,Roteiro!C259:C1253,(CONCATENATE(B259," - ",C259)),Roteiro!Q259:Q1253,"Concluído"))</f>
        <v/>
      </c>
      <c r="H259" s="64" t="str">
        <f>IF(C259="","",SUMIFS(Roteiro!U259:U1253,Roteiro!C259:C1253,(CONCATENATE(B259," - ",C259))))</f>
        <v/>
      </c>
      <c r="I259" s="65" t="str">
        <f t="shared" si="1"/>
        <v/>
      </c>
      <c r="J259" s="66"/>
    </row>
    <row r="260">
      <c r="A260" s="40"/>
      <c r="B260" s="67" t="s">
        <v>297</v>
      </c>
      <c r="C260" s="61"/>
      <c r="D260" s="61"/>
      <c r="E260" s="63"/>
      <c r="F260" s="63"/>
      <c r="G260" s="64" t="str">
        <f>IF(C260="","",SUMIFS(Roteiro!U260:U1254,Roteiro!C260:C1254,(CONCATENATE(B260," - ",C260)),Roteiro!Q260:Q1254,"Concluído"))</f>
        <v/>
      </c>
      <c r="H260" s="64" t="str">
        <f>IF(C260="","",SUMIFS(Roteiro!U260:U1254,Roteiro!C260:C1254,(CONCATENATE(B260," - ",C260))))</f>
        <v/>
      </c>
      <c r="I260" s="65" t="str">
        <f t="shared" si="1"/>
        <v/>
      </c>
      <c r="J260" s="66"/>
    </row>
    <row r="261">
      <c r="A261" s="40"/>
      <c r="B261" s="67" t="s">
        <v>298</v>
      </c>
      <c r="C261" s="61"/>
      <c r="D261" s="61"/>
      <c r="E261" s="63"/>
      <c r="F261" s="63"/>
      <c r="G261" s="64" t="str">
        <f>IF(C261="","",SUMIFS(Roteiro!U261:U1255,Roteiro!C261:C1255,(CONCATENATE(B261," - ",C261)),Roteiro!Q261:Q1255,"Concluído"))</f>
        <v/>
      </c>
      <c r="H261" s="64" t="str">
        <f>IF(C261="","",SUMIFS(Roteiro!U261:U1255,Roteiro!C261:C1255,(CONCATENATE(B261," - ",C261))))</f>
        <v/>
      </c>
      <c r="I261" s="65" t="str">
        <f t="shared" si="1"/>
        <v/>
      </c>
      <c r="J261" s="66"/>
    </row>
    <row r="262">
      <c r="A262" s="40"/>
      <c r="B262" s="67" t="s">
        <v>299</v>
      </c>
      <c r="C262" s="61"/>
      <c r="D262" s="61"/>
      <c r="E262" s="63"/>
      <c r="F262" s="63"/>
      <c r="G262" s="64" t="str">
        <f>IF(C262="","",SUMIFS(Roteiro!U262:U1256,Roteiro!C262:C1256,(CONCATENATE(B262," - ",C262)),Roteiro!Q262:Q1256,"Concluído"))</f>
        <v/>
      </c>
      <c r="H262" s="64" t="str">
        <f>IF(C262="","",SUMIFS(Roteiro!U262:U1256,Roteiro!C262:C1256,(CONCATENATE(B262," - ",C262))))</f>
        <v/>
      </c>
      <c r="I262" s="65" t="str">
        <f t="shared" si="1"/>
        <v/>
      </c>
      <c r="J262" s="66"/>
    </row>
    <row r="263">
      <c r="A263" s="40"/>
      <c r="B263" s="67" t="s">
        <v>300</v>
      </c>
      <c r="C263" s="61"/>
      <c r="D263" s="61"/>
      <c r="E263" s="63"/>
      <c r="F263" s="63"/>
      <c r="G263" s="64" t="str">
        <f>IF(C263="","",SUMIFS(Roteiro!U263:U1257,Roteiro!C263:C1257,(CONCATENATE(B263," - ",C263)),Roteiro!Q263:Q1257,"Concluído"))</f>
        <v/>
      </c>
      <c r="H263" s="64" t="str">
        <f>IF(C263="","",SUMIFS(Roteiro!U263:U1257,Roteiro!C263:C1257,(CONCATENATE(B263," - ",C263))))</f>
        <v/>
      </c>
      <c r="I263" s="65" t="str">
        <f t="shared" si="1"/>
        <v/>
      </c>
      <c r="J263" s="66"/>
    </row>
    <row r="264">
      <c r="A264" s="40"/>
      <c r="B264" s="67" t="s">
        <v>301</v>
      </c>
      <c r="C264" s="61"/>
      <c r="D264" s="61"/>
      <c r="E264" s="63"/>
      <c r="F264" s="63"/>
      <c r="G264" s="64" t="str">
        <f>IF(C264="","",SUMIFS(Roteiro!U264:U1258,Roteiro!C264:C1258,(CONCATENATE(B264," - ",C264)),Roteiro!Q264:Q1258,"Concluído"))</f>
        <v/>
      </c>
      <c r="H264" s="64" t="str">
        <f>IF(C264="","",SUMIFS(Roteiro!U264:U1258,Roteiro!C264:C1258,(CONCATENATE(B264," - ",C264))))</f>
        <v/>
      </c>
      <c r="I264" s="65" t="str">
        <f t="shared" si="1"/>
        <v/>
      </c>
      <c r="J264" s="66"/>
    </row>
    <row r="265">
      <c r="A265" s="40"/>
      <c r="B265" s="67" t="s">
        <v>302</v>
      </c>
      <c r="C265" s="61"/>
      <c r="D265" s="61"/>
      <c r="E265" s="63"/>
      <c r="F265" s="63"/>
      <c r="G265" s="64" t="str">
        <f>IF(C265="","",SUMIFS(Roteiro!U265:U1259,Roteiro!C265:C1259,(CONCATENATE(B265," - ",C265)),Roteiro!Q265:Q1259,"Concluído"))</f>
        <v/>
      </c>
      <c r="H265" s="64" t="str">
        <f>IF(C265="","",SUMIFS(Roteiro!U265:U1259,Roteiro!C265:C1259,(CONCATENATE(B265," - ",C265))))</f>
        <v/>
      </c>
      <c r="I265" s="65" t="str">
        <f t="shared" si="1"/>
        <v/>
      </c>
      <c r="J265" s="66"/>
    </row>
    <row r="266">
      <c r="A266" s="40"/>
      <c r="B266" s="67" t="s">
        <v>303</v>
      </c>
      <c r="C266" s="61"/>
      <c r="D266" s="61"/>
      <c r="E266" s="63"/>
      <c r="F266" s="63"/>
      <c r="G266" s="64" t="str">
        <f>IF(C266="","",SUMIFS(Roteiro!U266:U1260,Roteiro!C266:C1260,(CONCATENATE(B266," - ",C266)),Roteiro!Q266:Q1260,"Concluído"))</f>
        <v/>
      </c>
      <c r="H266" s="64" t="str">
        <f>IF(C266="","",SUMIFS(Roteiro!U266:U1260,Roteiro!C266:C1260,(CONCATENATE(B266," - ",C266))))</f>
        <v/>
      </c>
      <c r="I266" s="65" t="str">
        <f t="shared" si="1"/>
        <v/>
      </c>
      <c r="J266" s="66"/>
    </row>
    <row r="267">
      <c r="A267" s="40"/>
      <c r="B267" s="67" t="s">
        <v>304</v>
      </c>
      <c r="C267" s="61"/>
      <c r="D267" s="61"/>
      <c r="E267" s="63"/>
      <c r="F267" s="63"/>
      <c r="G267" s="64" t="str">
        <f>IF(C267="","",SUMIFS(Roteiro!U267:U1261,Roteiro!C267:C1261,(CONCATENATE(B267," - ",C267)),Roteiro!Q267:Q1261,"Concluído"))</f>
        <v/>
      </c>
      <c r="H267" s="64" t="str">
        <f>IF(C267="","",SUMIFS(Roteiro!U267:U1261,Roteiro!C267:C1261,(CONCATENATE(B267," - ",C267))))</f>
        <v/>
      </c>
      <c r="I267" s="65" t="str">
        <f t="shared" si="1"/>
        <v/>
      </c>
      <c r="J267" s="66"/>
    </row>
    <row r="268">
      <c r="A268" s="40"/>
      <c r="B268" s="67" t="s">
        <v>305</v>
      </c>
      <c r="C268" s="61"/>
      <c r="D268" s="61"/>
      <c r="E268" s="63"/>
      <c r="F268" s="63"/>
      <c r="G268" s="64" t="str">
        <f>IF(C268="","",SUMIFS(Roteiro!U268:U1262,Roteiro!C268:C1262,(CONCATENATE(B268," - ",C268)),Roteiro!Q268:Q1262,"Concluído"))</f>
        <v/>
      </c>
      <c r="H268" s="64" t="str">
        <f>IF(C268="","",SUMIFS(Roteiro!U268:U1262,Roteiro!C268:C1262,(CONCATENATE(B268," - ",C268))))</f>
        <v/>
      </c>
      <c r="I268" s="65" t="str">
        <f t="shared" si="1"/>
        <v/>
      </c>
      <c r="J268" s="66"/>
    </row>
    <row r="269">
      <c r="A269" s="40"/>
      <c r="B269" s="67" t="s">
        <v>306</v>
      </c>
      <c r="C269" s="61"/>
      <c r="D269" s="61"/>
      <c r="E269" s="63"/>
      <c r="F269" s="63"/>
      <c r="G269" s="64" t="str">
        <f>IF(C269="","",SUMIFS(Roteiro!U269:U1263,Roteiro!C269:C1263,(CONCATENATE(B269," - ",C269)),Roteiro!Q269:Q1263,"Concluído"))</f>
        <v/>
      </c>
      <c r="H269" s="64" t="str">
        <f>IF(C269="","",SUMIFS(Roteiro!U269:U1263,Roteiro!C269:C1263,(CONCATENATE(B269," - ",C269))))</f>
        <v/>
      </c>
      <c r="I269" s="65" t="str">
        <f t="shared" si="1"/>
        <v/>
      </c>
      <c r="J269" s="66"/>
    </row>
    <row r="270">
      <c r="A270" s="40"/>
      <c r="B270" s="67" t="s">
        <v>307</v>
      </c>
      <c r="C270" s="61"/>
      <c r="D270" s="61"/>
      <c r="E270" s="63"/>
      <c r="F270" s="63"/>
      <c r="G270" s="64" t="str">
        <f>IF(C270="","",SUMIFS(Roteiro!U270:U1264,Roteiro!C270:C1264,(CONCATENATE(B270," - ",C270)),Roteiro!Q270:Q1264,"Concluído"))</f>
        <v/>
      </c>
      <c r="H270" s="64" t="str">
        <f>IF(C270="","",SUMIFS(Roteiro!U270:U1264,Roteiro!C270:C1264,(CONCATENATE(B270," - ",C270))))</f>
        <v/>
      </c>
      <c r="I270" s="65" t="str">
        <f t="shared" si="1"/>
        <v/>
      </c>
      <c r="J270" s="66"/>
    </row>
    <row r="271">
      <c r="A271" s="40"/>
      <c r="B271" s="67" t="s">
        <v>308</v>
      </c>
      <c r="C271" s="61"/>
      <c r="D271" s="61"/>
      <c r="E271" s="63"/>
      <c r="F271" s="63"/>
      <c r="G271" s="64" t="str">
        <f>IF(C271="","",SUMIFS(Roteiro!U271:U1265,Roteiro!C271:C1265,(CONCATENATE(B271," - ",C271)),Roteiro!Q271:Q1265,"Concluído"))</f>
        <v/>
      </c>
      <c r="H271" s="64" t="str">
        <f>IF(C271="","",SUMIFS(Roteiro!U271:U1265,Roteiro!C271:C1265,(CONCATENATE(B271," - ",C271))))</f>
        <v/>
      </c>
      <c r="I271" s="65" t="str">
        <f t="shared" si="1"/>
        <v/>
      </c>
      <c r="J271" s="66"/>
    </row>
    <row r="272">
      <c r="A272" s="40"/>
      <c r="B272" s="67" t="s">
        <v>309</v>
      </c>
      <c r="C272" s="61"/>
      <c r="D272" s="61"/>
      <c r="E272" s="63"/>
      <c r="F272" s="63"/>
      <c r="G272" s="64" t="str">
        <f>IF(C272="","",SUMIFS(Roteiro!U272:U1266,Roteiro!C272:C1266,(CONCATENATE(B272," - ",C272)),Roteiro!Q272:Q1266,"Concluído"))</f>
        <v/>
      </c>
      <c r="H272" s="64" t="str">
        <f>IF(C272="","",SUMIFS(Roteiro!U272:U1266,Roteiro!C272:C1266,(CONCATENATE(B272," - ",C272))))</f>
        <v/>
      </c>
      <c r="I272" s="65" t="str">
        <f t="shared" si="1"/>
        <v/>
      </c>
      <c r="J272" s="66"/>
    </row>
    <row r="273">
      <c r="A273" s="40"/>
      <c r="B273" s="67" t="s">
        <v>310</v>
      </c>
      <c r="C273" s="61"/>
      <c r="D273" s="61"/>
      <c r="E273" s="63"/>
      <c r="F273" s="63"/>
      <c r="G273" s="64" t="str">
        <f>IF(C273="","",SUMIFS(Roteiro!U273:U1267,Roteiro!C273:C1267,(CONCATENATE(B273," - ",C273)),Roteiro!Q273:Q1267,"Concluído"))</f>
        <v/>
      </c>
      <c r="H273" s="64" t="str">
        <f>IF(C273="","",SUMIFS(Roteiro!U273:U1267,Roteiro!C273:C1267,(CONCATENATE(B273," - ",C273))))</f>
        <v/>
      </c>
      <c r="I273" s="65" t="str">
        <f t="shared" si="1"/>
        <v/>
      </c>
      <c r="J273" s="66"/>
    </row>
    <row r="274">
      <c r="A274" s="40"/>
      <c r="B274" s="67" t="s">
        <v>311</v>
      </c>
      <c r="C274" s="61"/>
      <c r="D274" s="61"/>
      <c r="E274" s="63"/>
      <c r="F274" s="63"/>
      <c r="G274" s="64" t="str">
        <f>IF(C274="","",SUMIFS(Roteiro!U274:U1268,Roteiro!C274:C1268,(CONCATENATE(B274," - ",C274)),Roteiro!Q274:Q1268,"Concluído"))</f>
        <v/>
      </c>
      <c r="H274" s="64" t="str">
        <f>IF(C274="","",SUMIFS(Roteiro!U274:U1268,Roteiro!C274:C1268,(CONCATENATE(B274," - ",C274))))</f>
        <v/>
      </c>
      <c r="I274" s="65" t="str">
        <f t="shared" si="1"/>
        <v/>
      </c>
      <c r="J274" s="66"/>
    </row>
    <row r="275">
      <c r="A275" s="40"/>
      <c r="B275" s="67" t="s">
        <v>312</v>
      </c>
      <c r="C275" s="61"/>
      <c r="D275" s="61"/>
      <c r="E275" s="63"/>
      <c r="F275" s="63"/>
      <c r="G275" s="64" t="str">
        <f>IF(C275="","",SUMIFS(Roteiro!U275:U1269,Roteiro!C275:C1269,(CONCATENATE(B275," - ",C275)),Roteiro!Q275:Q1269,"Concluído"))</f>
        <v/>
      </c>
      <c r="H275" s="64" t="str">
        <f>IF(C275="","",SUMIFS(Roteiro!U275:U1269,Roteiro!C275:C1269,(CONCATENATE(B275," - ",C275))))</f>
        <v/>
      </c>
      <c r="I275" s="65" t="str">
        <f t="shared" si="1"/>
        <v/>
      </c>
      <c r="J275" s="66"/>
    </row>
    <row r="276">
      <c r="A276" s="40"/>
      <c r="B276" s="67" t="s">
        <v>313</v>
      </c>
      <c r="C276" s="61"/>
      <c r="D276" s="61"/>
      <c r="E276" s="63"/>
      <c r="F276" s="63"/>
      <c r="G276" s="64" t="str">
        <f>IF(C276="","",SUMIFS(Roteiro!U276:U1270,Roteiro!C276:C1270,(CONCATENATE(B276," - ",C276)),Roteiro!Q276:Q1270,"Concluído"))</f>
        <v/>
      </c>
      <c r="H276" s="64" t="str">
        <f>IF(C276="","",SUMIFS(Roteiro!U276:U1270,Roteiro!C276:C1270,(CONCATENATE(B276," - ",C276))))</f>
        <v/>
      </c>
      <c r="I276" s="65" t="str">
        <f t="shared" si="1"/>
        <v/>
      </c>
      <c r="J276" s="66"/>
    </row>
    <row r="277">
      <c r="A277" s="40"/>
      <c r="B277" s="67" t="s">
        <v>314</v>
      </c>
      <c r="C277" s="61"/>
      <c r="D277" s="61"/>
      <c r="E277" s="63"/>
      <c r="F277" s="63"/>
      <c r="G277" s="64" t="str">
        <f>IF(C277="","",SUMIFS(Roteiro!U277:U1271,Roteiro!C277:C1271,(CONCATENATE(B277," - ",C277)),Roteiro!Q277:Q1271,"Concluído"))</f>
        <v/>
      </c>
      <c r="H277" s="64" t="str">
        <f>IF(C277="","",SUMIFS(Roteiro!U277:U1271,Roteiro!C277:C1271,(CONCATENATE(B277," - ",C277))))</f>
        <v/>
      </c>
      <c r="I277" s="65" t="str">
        <f t="shared" si="1"/>
        <v/>
      </c>
      <c r="J277" s="66"/>
    </row>
    <row r="278">
      <c r="A278" s="40"/>
      <c r="B278" s="67" t="s">
        <v>315</v>
      </c>
      <c r="C278" s="61"/>
      <c r="D278" s="61"/>
      <c r="E278" s="63"/>
      <c r="F278" s="63"/>
      <c r="G278" s="64" t="str">
        <f>IF(C278="","",SUMIFS(Roteiro!U278:U1272,Roteiro!C278:C1272,(CONCATENATE(B278," - ",C278)),Roteiro!Q278:Q1272,"Concluído"))</f>
        <v/>
      </c>
      <c r="H278" s="64" t="str">
        <f>IF(C278="","",SUMIFS(Roteiro!U278:U1272,Roteiro!C278:C1272,(CONCATENATE(B278," - ",C278))))</f>
        <v/>
      </c>
      <c r="I278" s="65" t="str">
        <f t="shared" si="1"/>
        <v/>
      </c>
      <c r="J278" s="66"/>
    </row>
    <row r="279">
      <c r="A279" s="40"/>
      <c r="B279" s="67" t="s">
        <v>316</v>
      </c>
      <c r="C279" s="61"/>
      <c r="D279" s="61"/>
      <c r="E279" s="63"/>
      <c r="F279" s="63"/>
      <c r="G279" s="64" t="str">
        <f>IF(C279="","",SUMIFS(Roteiro!U279:U1273,Roteiro!C279:C1273,(CONCATENATE(B279," - ",C279)),Roteiro!Q279:Q1273,"Concluído"))</f>
        <v/>
      </c>
      <c r="H279" s="64" t="str">
        <f>IF(C279="","",SUMIFS(Roteiro!U279:U1273,Roteiro!C279:C1273,(CONCATENATE(B279," - ",C279))))</f>
        <v/>
      </c>
      <c r="I279" s="65" t="str">
        <f t="shared" si="1"/>
        <v/>
      </c>
      <c r="J279" s="66"/>
    </row>
    <row r="280">
      <c r="A280" s="40"/>
      <c r="B280" s="67" t="s">
        <v>317</v>
      </c>
      <c r="C280" s="61"/>
      <c r="D280" s="61"/>
      <c r="E280" s="63"/>
      <c r="F280" s="63"/>
      <c r="G280" s="64" t="str">
        <f>IF(C280="","",SUMIFS(Roteiro!U280:U1274,Roteiro!C280:C1274,(CONCATENATE(B280," - ",C280)),Roteiro!Q280:Q1274,"Concluído"))</f>
        <v/>
      </c>
      <c r="H280" s="64" t="str">
        <f>IF(C280="","",SUMIFS(Roteiro!U280:U1274,Roteiro!C280:C1274,(CONCATENATE(B280," - ",C280))))</f>
        <v/>
      </c>
      <c r="I280" s="65" t="str">
        <f t="shared" si="1"/>
        <v/>
      </c>
      <c r="J280" s="66"/>
    </row>
    <row r="281">
      <c r="A281" s="40"/>
      <c r="B281" s="67" t="s">
        <v>318</v>
      </c>
      <c r="C281" s="61"/>
      <c r="D281" s="61"/>
      <c r="E281" s="63"/>
      <c r="F281" s="63"/>
      <c r="G281" s="64" t="str">
        <f>IF(C281="","",SUMIFS(Roteiro!U281:U1275,Roteiro!C281:C1275,(CONCATENATE(B281," - ",C281)),Roteiro!Q281:Q1275,"Concluído"))</f>
        <v/>
      </c>
      <c r="H281" s="64" t="str">
        <f>IF(C281="","",SUMIFS(Roteiro!U281:U1275,Roteiro!C281:C1275,(CONCATENATE(B281," - ",C281))))</f>
        <v/>
      </c>
      <c r="I281" s="65" t="str">
        <f t="shared" si="1"/>
        <v/>
      </c>
      <c r="J281" s="66"/>
    </row>
    <row r="282">
      <c r="A282" s="40"/>
      <c r="B282" s="67" t="s">
        <v>319</v>
      </c>
      <c r="C282" s="61"/>
      <c r="D282" s="61"/>
      <c r="E282" s="63"/>
      <c r="F282" s="63"/>
      <c r="G282" s="64" t="str">
        <f>IF(C282="","",SUMIFS(Roteiro!U282:U1276,Roteiro!C282:C1276,(CONCATENATE(B282," - ",C282)),Roteiro!Q282:Q1276,"Concluído"))</f>
        <v/>
      </c>
      <c r="H282" s="64" t="str">
        <f>IF(C282="","",SUMIFS(Roteiro!U282:U1276,Roteiro!C282:C1276,(CONCATENATE(B282," - ",C282))))</f>
        <v/>
      </c>
      <c r="I282" s="65" t="str">
        <f t="shared" si="1"/>
        <v/>
      </c>
      <c r="J282" s="66"/>
    </row>
    <row r="283">
      <c r="A283" s="40"/>
      <c r="B283" s="67" t="s">
        <v>320</v>
      </c>
      <c r="C283" s="61"/>
      <c r="D283" s="61"/>
      <c r="E283" s="63"/>
      <c r="F283" s="63"/>
      <c r="G283" s="64" t="str">
        <f>IF(C283="","",SUMIFS(Roteiro!U283:U1277,Roteiro!C283:C1277,(CONCATENATE(B283," - ",C283)),Roteiro!Q283:Q1277,"Concluído"))</f>
        <v/>
      </c>
      <c r="H283" s="64" t="str">
        <f>IF(C283="","",SUMIFS(Roteiro!U283:U1277,Roteiro!C283:C1277,(CONCATENATE(B283," - ",C283))))</f>
        <v/>
      </c>
      <c r="I283" s="65" t="str">
        <f t="shared" si="1"/>
        <v/>
      </c>
      <c r="J283" s="66"/>
    </row>
    <row r="284">
      <c r="A284" s="40"/>
      <c r="B284" s="67" t="s">
        <v>321</v>
      </c>
      <c r="C284" s="61"/>
      <c r="D284" s="61"/>
      <c r="E284" s="63"/>
      <c r="F284" s="63"/>
      <c r="G284" s="64" t="str">
        <f>IF(C284="","",SUMIFS(Roteiro!U284:U1278,Roteiro!C284:C1278,(CONCATENATE(B284," - ",C284)),Roteiro!Q284:Q1278,"Concluído"))</f>
        <v/>
      </c>
      <c r="H284" s="64" t="str">
        <f>IF(C284="","",SUMIFS(Roteiro!U284:U1278,Roteiro!C284:C1278,(CONCATENATE(B284," - ",C284))))</f>
        <v/>
      </c>
      <c r="I284" s="65" t="str">
        <f t="shared" si="1"/>
        <v/>
      </c>
      <c r="J284" s="66"/>
    </row>
    <row r="285">
      <c r="A285" s="40"/>
      <c r="B285" s="67" t="s">
        <v>322</v>
      </c>
      <c r="C285" s="61"/>
      <c r="D285" s="61"/>
      <c r="E285" s="63"/>
      <c r="F285" s="63"/>
      <c r="G285" s="64" t="str">
        <f>IF(C285="","",SUMIFS(Roteiro!U285:U1279,Roteiro!C285:C1279,(CONCATENATE(B285," - ",C285)),Roteiro!Q285:Q1279,"Concluído"))</f>
        <v/>
      </c>
      <c r="H285" s="64" t="str">
        <f>IF(C285="","",SUMIFS(Roteiro!U285:U1279,Roteiro!C285:C1279,(CONCATENATE(B285," - ",C285))))</f>
        <v/>
      </c>
      <c r="I285" s="65" t="str">
        <f t="shared" si="1"/>
        <v/>
      </c>
      <c r="J285" s="66"/>
    </row>
    <row r="286">
      <c r="A286" s="40"/>
      <c r="B286" s="67" t="s">
        <v>323</v>
      </c>
      <c r="C286" s="61"/>
      <c r="D286" s="61"/>
      <c r="E286" s="63"/>
      <c r="F286" s="63"/>
      <c r="G286" s="64" t="str">
        <f>IF(C286="","",SUMIFS(Roteiro!U286:U1280,Roteiro!C286:C1280,(CONCATENATE(B286," - ",C286)),Roteiro!Q286:Q1280,"Concluído"))</f>
        <v/>
      </c>
      <c r="H286" s="64" t="str">
        <f>IF(C286="","",SUMIFS(Roteiro!U286:U1280,Roteiro!C286:C1280,(CONCATENATE(B286," - ",C286))))</f>
        <v/>
      </c>
      <c r="I286" s="65" t="str">
        <f t="shared" si="1"/>
        <v/>
      </c>
      <c r="J286" s="66"/>
    </row>
    <row r="287">
      <c r="A287" s="40"/>
      <c r="B287" s="67" t="s">
        <v>324</v>
      </c>
      <c r="C287" s="61"/>
      <c r="D287" s="61"/>
      <c r="E287" s="63"/>
      <c r="F287" s="63"/>
      <c r="G287" s="64" t="str">
        <f>IF(C287="","",SUMIFS(Roteiro!U287:U1281,Roteiro!C287:C1281,(CONCATENATE(B287," - ",C287)),Roteiro!Q287:Q1281,"Concluído"))</f>
        <v/>
      </c>
      <c r="H287" s="64" t="str">
        <f>IF(C287="","",SUMIFS(Roteiro!U287:U1281,Roteiro!C287:C1281,(CONCATENATE(B287," - ",C287))))</f>
        <v/>
      </c>
      <c r="I287" s="65" t="str">
        <f t="shared" si="1"/>
        <v/>
      </c>
      <c r="J287" s="66"/>
    </row>
    <row r="288">
      <c r="A288" s="40"/>
      <c r="B288" s="67" t="s">
        <v>325</v>
      </c>
      <c r="C288" s="61"/>
      <c r="D288" s="61"/>
      <c r="E288" s="63"/>
      <c r="F288" s="63"/>
      <c r="G288" s="64" t="str">
        <f>IF(C288="","",SUMIFS(Roteiro!U288:U1282,Roteiro!C288:C1282,(CONCATENATE(B288," - ",C288)),Roteiro!Q288:Q1282,"Concluído"))</f>
        <v/>
      </c>
      <c r="H288" s="64" t="str">
        <f>IF(C288="","",SUMIFS(Roteiro!U288:U1282,Roteiro!C288:C1282,(CONCATENATE(B288," - ",C288))))</f>
        <v/>
      </c>
      <c r="I288" s="65" t="str">
        <f t="shared" si="1"/>
        <v/>
      </c>
      <c r="J288" s="66"/>
    </row>
    <row r="289">
      <c r="A289" s="40"/>
      <c r="B289" s="67" t="s">
        <v>326</v>
      </c>
      <c r="C289" s="61"/>
      <c r="D289" s="61"/>
      <c r="E289" s="63"/>
      <c r="F289" s="63"/>
      <c r="G289" s="64" t="str">
        <f>IF(C289="","",SUMIFS(Roteiro!U289:U1283,Roteiro!C289:C1283,(CONCATENATE(B289," - ",C289)),Roteiro!Q289:Q1283,"Concluído"))</f>
        <v/>
      </c>
      <c r="H289" s="64" t="str">
        <f>IF(C289="","",SUMIFS(Roteiro!U289:U1283,Roteiro!C289:C1283,(CONCATENATE(B289," - ",C289))))</f>
        <v/>
      </c>
      <c r="I289" s="65" t="str">
        <f t="shared" si="1"/>
        <v/>
      </c>
      <c r="J289" s="66"/>
    </row>
    <row r="290">
      <c r="A290" s="40"/>
      <c r="B290" s="67" t="s">
        <v>327</v>
      </c>
      <c r="C290" s="61"/>
      <c r="D290" s="61"/>
      <c r="E290" s="63"/>
      <c r="F290" s="63"/>
      <c r="G290" s="64" t="str">
        <f>IF(C290="","",SUMIFS(Roteiro!U290:U1284,Roteiro!C290:C1284,(CONCATENATE(B290," - ",C290)),Roteiro!Q290:Q1284,"Concluído"))</f>
        <v/>
      </c>
      <c r="H290" s="64" t="str">
        <f>IF(C290="","",SUMIFS(Roteiro!U290:U1284,Roteiro!C290:C1284,(CONCATENATE(B290," - ",C290))))</f>
        <v/>
      </c>
      <c r="I290" s="65" t="str">
        <f t="shared" si="1"/>
        <v/>
      </c>
      <c r="J290" s="66"/>
    </row>
    <row r="291">
      <c r="A291" s="40"/>
      <c r="B291" s="67" t="s">
        <v>328</v>
      </c>
      <c r="C291" s="61"/>
      <c r="D291" s="61"/>
      <c r="E291" s="63"/>
      <c r="F291" s="63"/>
      <c r="G291" s="64" t="str">
        <f>IF(C291="","",SUMIFS(Roteiro!U291:U1285,Roteiro!C291:C1285,(CONCATENATE(B291," - ",C291)),Roteiro!Q291:Q1285,"Concluído"))</f>
        <v/>
      </c>
      <c r="H291" s="64" t="str">
        <f>IF(C291="","",SUMIFS(Roteiro!U291:U1285,Roteiro!C291:C1285,(CONCATENATE(B291," - ",C291))))</f>
        <v/>
      </c>
      <c r="I291" s="65" t="str">
        <f t="shared" si="1"/>
        <v/>
      </c>
      <c r="J291" s="66"/>
    </row>
    <row r="292">
      <c r="A292" s="40"/>
      <c r="B292" s="67" t="s">
        <v>329</v>
      </c>
      <c r="C292" s="61"/>
      <c r="D292" s="61"/>
      <c r="E292" s="63"/>
      <c r="F292" s="63"/>
      <c r="G292" s="64" t="str">
        <f>IF(C292="","",SUMIFS(Roteiro!U292:U1286,Roteiro!C292:C1286,(CONCATENATE(B292," - ",C292)),Roteiro!Q292:Q1286,"Concluído"))</f>
        <v/>
      </c>
      <c r="H292" s="64" t="str">
        <f>IF(C292="","",SUMIFS(Roteiro!U292:U1286,Roteiro!C292:C1286,(CONCATENATE(B292," - ",C292))))</f>
        <v/>
      </c>
      <c r="I292" s="65" t="str">
        <f t="shared" si="1"/>
        <v/>
      </c>
      <c r="J292" s="66"/>
    </row>
    <row r="293">
      <c r="A293" s="40"/>
      <c r="B293" s="67" t="s">
        <v>330</v>
      </c>
      <c r="C293" s="61"/>
      <c r="D293" s="61"/>
      <c r="E293" s="63"/>
      <c r="F293" s="63"/>
      <c r="G293" s="64" t="str">
        <f>IF(C293="","",SUMIFS(Roteiro!U293:U1287,Roteiro!C293:C1287,(CONCATENATE(B293," - ",C293)),Roteiro!Q293:Q1287,"Concluído"))</f>
        <v/>
      </c>
      <c r="H293" s="64" t="str">
        <f>IF(C293="","",SUMIFS(Roteiro!U293:U1287,Roteiro!C293:C1287,(CONCATENATE(B293," - ",C293))))</f>
        <v/>
      </c>
      <c r="I293" s="65" t="str">
        <f t="shared" si="1"/>
        <v/>
      </c>
      <c r="J293" s="66"/>
    </row>
    <row r="294">
      <c r="A294" s="40"/>
      <c r="B294" s="67" t="s">
        <v>331</v>
      </c>
      <c r="C294" s="61"/>
      <c r="D294" s="61"/>
      <c r="E294" s="63"/>
      <c r="F294" s="63"/>
      <c r="G294" s="64" t="str">
        <f>IF(C294="","",SUMIFS(Roteiro!U294:U1288,Roteiro!C294:C1288,(CONCATENATE(B294," - ",C294)),Roteiro!Q294:Q1288,"Concluído"))</f>
        <v/>
      </c>
      <c r="H294" s="64" t="str">
        <f>IF(C294="","",SUMIFS(Roteiro!U294:U1288,Roteiro!C294:C1288,(CONCATENATE(B294," - ",C294))))</f>
        <v/>
      </c>
      <c r="I294" s="65" t="str">
        <f t="shared" si="1"/>
        <v/>
      </c>
      <c r="J294" s="66"/>
    </row>
    <row r="295">
      <c r="A295" s="40"/>
      <c r="B295" s="67" t="s">
        <v>332</v>
      </c>
      <c r="C295" s="61"/>
      <c r="D295" s="61"/>
      <c r="E295" s="63"/>
      <c r="F295" s="63"/>
      <c r="G295" s="64" t="str">
        <f>IF(C295="","",SUMIFS(Roteiro!U295:U1289,Roteiro!C295:C1289,(CONCATENATE(B295," - ",C295)),Roteiro!Q295:Q1289,"Concluído"))</f>
        <v/>
      </c>
      <c r="H295" s="64" t="str">
        <f>IF(C295="","",SUMIFS(Roteiro!U295:U1289,Roteiro!C295:C1289,(CONCATENATE(B295," - ",C295))))</f>
        <v/>
      </c>
      <c r="I295" s="65" t="str">
        <f t="shared" si="1"/>
        <v/>
      </c>
      <c r="J295" s="66"/>
    </row>
    <row r="296">
      <c r="A296" s="40"/>
      <c r="B296" s="67" t="s">
        <v>333</v>
      </c>
      <c r="C296" s="61"/>
      <c r="D296" s="61"/>
      <c r="E296" s="63"/>
      <c r="F296" s="63"/>
      <c r="G296" s="64" t="str">
        <f>IF(C296="","",SUMIFS(Roteiro!U296:U1290,Roteiro!C296:C1290,(CONCATENATE(B296," - ",C296)),Roteiro!Q296:Q1290,"Concluído"))</f>
        <v/>
      </c>
      <c r="H296" s="64" t="str">
        <f>IF(C296="","",SUMIFS(Roteiro!U296:U1290,Roteiro!C296:C1290,(CONCATENATE(B296," - ",C296))))</f>
        <v/>
      </c>
      <c r="I296" s="65" t="str">
        <f t="shared" si="1"/>
        <v/>
      </c>
      <c r="J296" s="66"/>
    </row>
    <row r="297">
      <c r="A297" s="40"/>
      <c r="B297" s="67" t="s">
        <v>334</v>
      </c>
      <c r="C297" s="61"/>
      <c r="D297" s="61"/>
      <c r="E297" s="63"/>
      <c r="F297" s="63"/>
      <c r="G297" s="64" t="str">
        <f>IF(C297="","",SUMIFS(Roteiro!U297:U1291,Roteiro!C297:C1291,(CONCATENATE(B297," - ",C297)),Roteiro!Q297:Q1291,"Concluído"))</f>
        <v/>
      </c>
      <c r="H297" s="64" t="str">
        <f>IF(C297="","",SUMIFS(Roteiro!U297:U1291,Roteiro!C297:C1291,(CONCATENATE(B297," - ",C297))))</f>
        <v/>
      </c>
      <c r="I297" s="65" t="str">
        <f t="shared" si="1"/>
        <v/>
      </c>
      <c r="J297" s="66"/>
    </row>
    <row r="298">
      <c r="A298" s="40"/>
      <c r="B298" s="67" t="s">
        <v>335</v>
      </c>
      <c r="C298" s="61"/>
      <c r="D298" s="61"/>
      <c r="E298" s="63"/>
      <c r="F298" s="63"/>
      <c r="G298" s="64" t="str">
        <f>IF(C298="","",SUMIFS(Roteiro!U298:U1292,Roteiro!C298:C1292,(CONCATENATE(B298," - ",C298)),Roteiro!Q298:Q1292,"Concluído"))</f>
        <v/>
      </c>
      <c r="H298" s="64" t="str">
        <f>IF(C298="","",SUMIFS(Roteiro!U298:U1292,Roteiro!C298:C1292,(CONCATENATE(B298," - ",C298))))</f>
        <v/>
      </c>
      <c r="I298" s="65" t="str">
        <f t="shared" si="1"/>
        <v/>
      </c>
      <c r="J298" s="66"/>
    </row>
    <row r="299">
      <c r="A299" s="40"/>
      <c r="B299" s="67" t="s">
        <v>336</v>
      </c>
      <c r="C299" s="61"/>
      <c r="D299" s="61"/>
      <c r="E299" s="63"/>
      <c r="F299" s="63"/>
      <c r="G299" s="64" t="str">
        <f>IF(C299="","",SUMIFS(Roteiro!U299:U1293,Roteiro!C299:C1293,(CONCATENATE(B299," - ",C299)),Roteiro!Q299:Q1293,"Concluído"))</f>
        <v/>
      </c>
      <c r="H299" s="64" t="str">
        <f>IF(C299="","",SUMIFS(Roteiro!U299:U1293,Roteiro!C299:C1293,(CONCATENATE(B299," - ",C299))))</f>
        <v/>
      </c>
      <c r="I299" s="65" t="str">
        <f t="shared" si="1"/>
        <v/>
      </c>
      <c r="J299" s="66"/>
    </row>
    <row r="300">
      <c r="A300" s="40"/>
      <c r="B300" s="67" t="s">
        <v>337</v>
      </c>
      <c r="C300" s="61"/>
      <c r="D300" s="61"/>
      <c r="E300" s="63"/>
      <c r="F300" s="63"/>
      <c r="G300" s="64" t="str">
        <f>IF(C300="","",SUMIFS(Roteiro!U300:U1294,Roteiro!C300:C1294,(CONCATENATE(B300," - ",C300)),Roteiro!Q300:Q1294,"Concluído"))</f>
        <v/>
      </c>
      <c r="H300" s="64" t="str">
        <f>IF(C300="","",SUMIFS(Roteiro!U300:U1294,Roteiro!C300:C1294,(CONCATENATE(B300," - ",C300))))</f>
        <v/>
      </c>
      <c r="I300" s="65" t="str">
        <f t="shared" si="1"/>
        <v/>
      </c>
      <c r="J300" s="66"/>
    </row>
    <row r="301">
      <c r="A301" s="40"/>
      <c r="B301" s="67" t="s">
        <v>338</v>
      </c>
      <c r="C301" s="61"/>
      <c r="D301" s="61"/>
      <c r="E301" s="63"/>
      <c r="F301" s="63"/>
      <c r="G301" s="64" t="str">
        <f>IF(C301="","",SUMIFS(Roteiro!U301:U1295,Roteiro!C301:C1295,(CONCATENATE(B301," - ",C301)),Roteiro!Q301:Q1295,"Concluído"))</f>
        <v/>
      </c>
      <c r="H301" s="64" t="str">
        <f>IF(C301="","",SUMIFS(Roteiro!U301:U1295,Roteiro!C301:C1295,(CONCATENATE(B301," - ",C301))))</f>
        <v/>
      </c>
      <c r="I301" s="65" t="str">
        <f t="shared" si="1"/>
        <v/>
      </c>
      <c r="J301" s="66"/>
    </row>
    <row r="302">
      <c r="A302" s="40"/>
      <c r="B302" s="67" t="s">
        <v>339</v>
      </c>
      <c r="C302" s="61"/>
      <c r="D302" s="61"/>
      <c r="E302" s="63"/>
      <c r="F302" s="63"/>
      <c r="G302" s="64" t="str">
        <f>IF(C302="","",SUMIFS(Roteiro!U302:U1296,Roteiro!C302:C1296,(CONCATENATE(B302," - ",C302)),Roteiro!Q302:Q1296,"Concluído"))</f>
        <v/>
      </c>
      <c r="H302" s="64" t="str">
        <f>IF(C302="","",SUMIFS(Roteiro!U302:U1296,Roteiro!C302:C1296,(CONCATENATE(B302," - ",C302))))</f>
        <v/>
      </c>
      <c r="I302" s="65" t="str">
        <f t="shared" si="1"/>
        <v/>
      </c>
      <c r="J302" s="66"/>
    </row>
    <row r="303">
      <c r="A303" s="40"/>
      <c r="B303" s="67" t="s">
        <v>340</v>
      </c>
      <c r="C303" s="61"/>
      <c r="D303" s="61"/>
      <c r="E303" s="63"/>
      <c r="F303" s="63"/>
      <c r="G303" s="64" t="str">
        <f>IF(C303="","",SUMIFS(Roteiro!U303:U1297,Roteiro!C303:C1297,(CONCATENATE(B303," - ",C303)),Roteiro!Q303:Q1297,"Concluído"))</f>
        <v/>
      </c>
      <c r="H303" s="64" t="str">
        <f>IF(C303="","",SUMIFS(Roteiro!U303:U1297,Roteiro!C303:C1297,(CONCATENATE(B303," - ",C303))))</f>
        <v/>
      </c>
      <c r="I303" s="65" t="str">
        <f t="shared" si="1"/>
        <v/>
      </c>
      <c r="J303" s="66"/>
    </row>
    <row r="304">
      <c r="A304" s="40"/>
      <c r="B304" s="67" t="s">
        <v>341</v>
      </c>
      <c r="C304" s="61"/>
      <c r="D304" s="61"/>
      <c r="E304" s="63"/>
      <c r="F304" s="63"/>
      <c r="G304" s="64" t="str">
        <f>IF(C304="","",SUMIFS(Roteiro!U304:U1298,Roteiro!C304:C1298,(CONCATENATE(B304," - ",C304)),Roteiro!Q304:Q1298,"Concluído"))</f>
        <v/>
      </c>
      <c r="H304" s="64" t="str">
        <f>IF(C304="","",SUMIFS(Roteiro!U304:U1298,Roteiro!C304:C1298,(CONCATENATE(B304," - ",C304))))</f>
        <v/>
      </c>
      <c r="I304" s="65" t="str">
        <f t="shared" si="1"/>
        <v/>
      </c>
      <c r="J304" s="66"/>
    </row>
    <row r="305">
      <c r="A305" s="40"/>
      <c r="B305" s="67" t="s">
        <v>342</v>
      </c>
      <c r="C305" s="61"/>
      <c r="D305" s="61"/>
      <c r="E305" s="63"/>
      <c r="F305" s="63"/>
      <c r="G305" s="64" t="str">
        <f>IF(C305="","",SUMIFS(Roteiro!U305:U1299,Roteiro!C305:C1299,(CONCATENATE(B305," - ",C305)),Roteiro!Q305:Q1299,"Concluído"))</f>
        <v/>
      </c>
      <c r="H305" s="64" t="str">
        <f>IF(C305="","",SUMIFS(Roteiro!U305:U1299,Roteiro!C305:C1299,(CONCATENATE(B305," - ",C305))))</f>
        <v/>
      </c>
      <c r="I305" s="65" t="str">
        <f t="shared" si="1"/>
        <v/>
      </c>
      <c r="J305" s="66"/>
    </row>
    <row r="306">
      <c r="A306" s="40"/>
      <c r="B306" s="67" t="s">
        <v>343</v>
      </c>
      <c r="C306" s="61"/>
      <c r="D306" s="61"/>
      <c r="E306" s="63"/>
      <c r="F306" s="63"/>
      <c r="G306" s="64" t="str">
        <f>IF(C306="","",SUMIFS(Roteiro!U306:U1300,Roteiro!C306:C1300,(CONCATENATE(B306," - ",C306)),Roteiro!Q306:Q1300,"Concluído"))</f>
        <v/>
      </c>
      <c r="H306" s="64" t="str">
        <f>IF(C306="","",SUMIFS(Roteiro!U306:U1300,Roteiro!C306:C1300,(CONCATENATE(B306," - ",C306))))</f>
        <v/>
      </c>
      <c r="I306" s="65" t="str">
        <f t="shared" si="1"/>
        <v/>
      </c>
      <c r="J306" s="66"/>
    </row>
    <row r="307">
      <c r="A307" s="40"/>
      <c r="B307" s="67" t="s">
        <v>344</v>
      </c>
      <c r="C307" s="61"/>
      <c r="D307" s="61"/>
      <c r="E307" s="63"/>
      <c r="F307" s="63"/>
      <c r="G307" s="64" t="str">
        <f>IF(C307="","",SUMIFS(Roteiro!U307:U1301,Roteiro!C307:C1301,(CONCATENATE(B307," - ",C307)),Roteiro!Q307:Q1301,"Concluído"))</f>
        <v/>
      </c>
      <c r="H307" s="64" t="str">
        <f>IF(C307="","",SUMIFS(Roteiro!U307:U1301,Roteiro!C307:C1301,(CONCATENATE(B307," - ",C307))))</f>
        <v/>
      </c>
      <c r="I307" s="65" t="str">
        <f t="shared" si="1"/>
        <v/>
      </c>
      <c r="J307" s="66"/>
    </row>
    <row r="308">
      <c r="A308" s="40"/>
      <c r="B308" s="67" t="s">
        <v>345</v>
      </c>
      <c r="C308" s="61"/>
      <c r="D308" s="61"/>
      <c r="E308" s="63"/>
      <c r="F308" s="63"/>
      <c r="G308" s="64" t="str">
        <f>IF(C308="","",SUMIFS(Roteiro!U308:U1302,Roteiro!C308:C1302,(CONCATENATE(B308," - ",C308)),Roteiro!Q308:Q1302,"Concluído"))</f>
        <v/>
      </c>
      <c r="H308" s="64" t="str">
        <f>IF(C308="","",SUMIFS(Roteiro!U308:U1302,Roteiro!C308:C1302,(CONCATENATE(B308," - ",C308))))</f>
        <v/>
      </c>
      <c r="I308" s="65" t="str">
        <f t="shared" si="1"/>
        <v/>
      </c>
      <c r="J308" s="66"/>
    </row>
    <row r="309">
      <c r="A309" s="40"/>
      <c r="B309" s="67" t="s">
        <v>346</v>
      </c>
      <c r="C309" s="61"/>
      <c r="D309" s="61"/>
      <c r="E309" s="63"/>
      <c r="F309" s="63"/>
      <c r="G309" s="64" t="str">
        <f>IF(C309="","",SUMIFS(Roteiro!U309:U1303,Roteiro!C309:C1303,(CONCATENATE(B309," - ",C309)),Roteiro!Q309:Q1303,"Concluído"))</f>
        <v/>
      </c>
      <c r="H309" s="64" t="str">
        <f>IF(C309="","",SUMIFS(Roteiro!U309:U1303,Roteiro!C309:C1303,(CONCATENATE(B309," - ",C309))))</f>
        <v/>
      </c>
      <c r="I309" s="65" t="str">
        <f t="shared" si="1"/>
        <v/>
      </c>
      <c r="J309" s="66"/>
    </row>
    <row r="310">
      <c r="A310" s="40"/>
      <c r="B310" s="67" t="s">
        <v>347</v>
      </c>
      <c r="C310" s="61"/>
      <c r="D310" s="61"/>
      <c r="E310" s="63"/>
      <c r="F310" s="63"/>
      <c r="G310" s="64" t="str">
        <f>IF(C310="","",SUMIFS(Roteiro!U310:U1304,Roteiro!C310:C1304,(CONCATENATE(B310," - ",C310)),Roteiro!Q310:Q1304,"Concluído"))</f>
        <v/>
      </c>
      <c r="H310" s="64" t="str">
        <f>IF(C310="","",SUMIFS(Roteiro!U310:U1304,Roteiro!C310:C1304,(CONCATENATE(B310," - ",C310))))</f>
        <v/>
      </c>
      <c r="I310" s="65" t="str">
        <f t="shared" si="1"/>
        <v/>
      </c>
      <c r="J310" s="66"/>
    </row>
    <row r="311">
      <c r="A311" s="40"/>
      <c r="B311" s="67" t="s">
        <v>348</v>
      </c>
      <c r="C311" s="61"/>
      <c r="D311" s="61"/>
      <c r="E311" s="63"/>
      <c r="F311" s="63"/>
      <c r="G311" s="64" t="str">
        <f>IF(C311="","",SUMIFS(Roteiro!U311:U1305,Roteiro!C311:C1305,(CONCATENATE(B311," - ",C311)),Roteiro!Q311:Q1305,"Concluído"))</f>
        <v/>
      </c>
      <c r="H311" s="64" t="str">
        <f>IF(C311="","",SUMIFS(Roteiro!U311:U1305,Roteiro!C311:C1305,(CONCATENATE(B311," - ",C311))))</f>
        <v/>
      </c>
      <c r="I311" s="65" t="str">
        <f t="shared" si="1"/>
        <v/>
      </c>
      <c r="J311" s="66"/>
    </row>
    <row r="312">
      <c r="A312" s="40"/>
      <c r="B312" s="67" t="s">
        <v>349</v>
      </c>
      <c r="C312" s="61"/>
      <c r="D312" s="61"/>
      <c r="E312" s="63"/>
      <c r="F312" s="63"/>
      <c r="G312" s="64" t="str">
        <f>IF(C312="","",SUMIFS(Roteiro!U312:U1306,Roteiro!C312:C1306,(CONCATENATE(B312," - ",C312)),Roteiro!Q312:Q1306,"Concluído"))</f>
        <v/>
      </c>
      <c r="H312" s="64" t="str">
        <f>IF(C312="","",SUMIFS(Roteiro!U312:U1306,Roteiro!C312:C1306,(CONCATENATE(B312," - ",C312))))</f>
        <v/>
      </c>
      <c r="I312" s="65" t="str">
        <f t="shared" si="1"/>
        <v/>
      </c>
      <c r="J312" s="66"/>
    </row>
    <row r="313">
      <c r="A313" s="40"/>
      <c r="B313" s="67" t="s">
        <v>350</v>
      </c>
      <c r="C313" s="61"/>
      <c r="D313" s="61"/>
      <c r="E313" s="63"/>
      <c r="F313" s="63"/>
      <c r="G313" s="64" t="str">
        <f>IF(C313="","",SUMIFS(Roteiro!U313:U1307,Roteiro!C313:C1307,(CONCATENATE(B313," - ",C313)),Roteiro!Q313:Q1307,"Concluído"))</f>
        <v/>
      </c>
      <c r="H313" s="64" t="str">
        <f>IF(C313="","",SUMIFS(Roteiro!U313:U1307,Roteiro!C313:C1307,(CONCATENATE(B313," - ",C313))))</f>
        <v/>
      </c>
      <c r="I313" s="65" t="str">
        <f t="shared" si="1"/>
        <v/>
      </c>
      <c r="J313" s="66"/>
    </row>
    <row r="314">
      <c r="A314" s="40"/>
      <c r="B314" s="67" t="s">
        <v>351</v>
      </c>
      <c r="C314" s="61"/>
      <c r="D314" s="61"/>
      <c r="E314" s="63"/>
      <c r="F314" s="63"/>
      <c r="G314" s="64" t="str">
        <f>IF(C314="","",SUMIFS(Roteiro!U314:U1308,Roteiro!C314:C1308,(CONCATENATE(B314," - ",C314)),Roteiro!Q314:Q1308,"Concluído"))</f>
        <v/>
      </c>
      <c r="H314" s="64" t="str">
        <f>IF(C314="","",SUMIFS(Roteiro!U314:U1308,Roteiro!C314:C1308,(CONCATENATE(B314," - ",C314))))</f>
        <v/>
      </c>
      <c r="I314" s="65" t="str">
        <f t="shared" si="1"/>
        <v/>
      </c>
      <c r="J314" s="66"/>
    </row>
    <row r="315">
      <c r="A315" s="40"/>
      <c r="B315" s="67" t="s">
        <v>352</v>
      </c>
      <c r="C315" s="61"/>
      <c r="D315" s="61"/>
      <c r="E315" s="63"/>
      <c r="F315" s="63"/>
      <c r="G315" s="64" t="str">
        <f>IF(C315="","",SUMIFS(Roteiro!U315:U1309,Roteiro!C315:C1309,(CONCATENATE(B315," - ",C315)),Roteiro!Q315:Q1309,"Concluído"))</f>
        <v/>
      </c>
      <c r="H315" s="64" t="str">
        <f>IF(C315="","",SUMIFS(Roteiro!U315:U1309,Roteiro!C315:C1309,(CONCATENATE(B315," - ",C315))))</f>
        <v/>
      </c>
      <c r="I315" s="65" t="str">
        <f t="shared" si="1"/>
        <v/>
      </c>
      <c r="J315" s="66"/>
    </row>
    <row r="316">
      <c r="A316" s="40"/>
      <c r="B316" s="67" t="s">
        <v>353</v>
      </c>
      <c r="C316" s="61"/>
      <c r="D316" s="61"/>
      <c r="E316" s="63"/>
      <c r="F316" s="63"/>
      <c r="G316" s="64" t="str">
        <f>IF(C316="","",SUMIFS(Roteiro!U316:U1310,Roteiro!C316:C1310,(CONCATENATE(B316," - ",C316)),Roteiro!Q316:Q1310,"Concluído"))</f>
        <v/>
      </c>
      <c r="H316" s="64" t="str">
        <f>IF(C316="","",SUMIFS(Roteiro!U316:U1310,Roteiro!C316:C1310,(CONCATENATE(B316," - ",C316))))</f>
        <v/>
      </c>
      <c r="I316" s="65" t="str">
        <f t="shared" si="1"/>
        <v/>
      </c>
      <c r="J316" s="66"/>
    </row>
    <row r="317">
      <c r="A317" s="40"/>
      <c r="B317" s="67" t="s">
        <v>354</v>
      </c>
      <c r="C317" s="61"/>
      <c r="D317" s="61"/>
      <c r="E317" s="63"/>
      <c r="F317" s="63"/>
      <c r="G317" s="64" t="str">
        <f>IF(C317="","",SUMIFS(Roteiro!U317:U1311,Roteiro!C317:C1311,(CONCATENATE(B317," - ",C317)),Roteiro!Q317:Q1311,"Concluído"))</f>
        <v/>
      </c>
      <c r="H317" s="64" t="str">
        <f>IF(C317="","",SUMIFS(Roteiro!U317:U1311,Roteiro!C317:C1311,(CONCATENATE(B317," - ",C317))))</f>
        <v/>
      </c>
      <c r="I317" s="65" t="str">
        <f t="shared" si="1"/>
        <v/>
      </c>
      <c r="J317" s="66"/>
    </row>
    <row r="318">
      <c r="A318" s="40"/>
      <c r="B318" s="67" t="s">
        <v>355</v>
      </c>
      <c r="C318" s="61"/>
      <c r="D318" s="61"/>
      <c r="E318" s="63"/>
      <c r="F318" s="63"/>
      <c r="G318" s="64" t="str">
        <f>IF(C318="","",SUMIFS(Roteiro!U318:U1312,Roteiro!C318:C1312,(CONCATENATE(B318," - ",C318)),Roteiro!Q318:Q1312,"Concluído"))</f>
        <v/>
      </c>
      <c r="H318" s="64" t="str">
        <f>IF(C318="","",SUMIFS(Roteiro!U318:U1312,Roteiro!C318:C1312,(CONCATENATE(B318," - ",C318))))</f>
        <v/>
      </c>
      <c r="I318" s="65" t="str">
        <f t="shared" si="1"/>
        <v/>
      </c>
      <c r="J318" s="66"/>
    </row>
    <row r="319">
      <c r="A319" s="40"/>
      <c r="B319" s="67" t="s">
        <v>356</v>
      </c>
      <c r="C319" s="61"/>
      <c r="D319" s="61"/>
      <c r="E319" s="63"/>
      <c r="F319" s="63"/>
      <c r="G319" s="64" t="str">
        <f>IF(C319="","",SUMIFS(Roteiro!U319:U1313,Roteiro!C319:C1313,(CONCATENATE(B319," - ",C319)),Roteiro!Q319:Q1313,"Concluído"))</f>
        <v/>
      </c>
      <c r="H319" s="64" t="str">
        <f>IF(C319="","",SUMIFS(Roteiro!U319:U1313,Roteiro!C319:C1313,(CONCATENATE(B319," - ",C319))))</f>
        <v/>
      </c>
      <c r="I319" s="65" t="str">
        <f t="shared" si="1"/>
        <v/>
      </c>
      <c r="J319" s="66"/>
    </row>
    <row r="320">
      <c r="A320" s="40"/>
      <c r="B320" s="67" t="s">
        <v>357</v>
      </c>
      <c r="C320" s="61"/>
      <c r="D320" s="61"/>
      <c r="E320" s="63"/>
      <c r="F320" s="63"/>
      <c r="G320" s="64" t="str">
        <f>IF(C320="","",SUMIFS(Roteiro!U320:U1314,Roteiro!C320:C1314,(CONCATENATE(B320," - ",C320)),Roteiro!Q320:Q1314,"Concluído"))</f>
        <v/>
      </c>
      <c r="H320" s="64" t="str">
        <f>IF(C320="","",SUMIFS(Roteiro!U320:U1314,Roteiro!C320:C1314,(CONCATENATE(B320," - ",C320))))</f>
        <v/>
      </c>
      <c r="I320" s="65" t="str">
        <f t="shared" si="1"/>
        <v/>
      </c>
      <c r="J320" s="66"/>
    </row>
    <row r="321">
      <c r="A321" s="40"/>
      <c r="B321" s="67" t="s">
        <v>358</v>
      </c>
      <c r="C321" s="61"/>
      <c r="D321" s="61"/>
      <c r="E321" s="63"/>
      <c r="F321" s="63"/>
      <c r="G321" s="64" t="str">
        <f>IF(C321="","",SUMIFS(Roteiro!U321:U1315,Roteiro!C321:C1315,(CONCATENATE(B321," - ",C321)),Roteiro!Q321:Q1315,"Concluído"))</f>
        <v/>
      </c>
      <c r="H321" s="64" t="str">
        <f>IF(C321="","",SUMIFS(Roteiro!U321:U1315,Roteiro!C321:C1315,(CONCATENATE(B321," - ",C321))))</f>
        <v/>
      </c>
      <c r="I321" s="65" t="str">
        <f t="shared" si="1"/>
        <v/>
      </c>
      <c r="J321" s="66"/>
    </row>
    <row r="322">
      <c r="A322" s="40"/>
      <c r="B322" s="67" t="s">
        <v>359</v>
      </c>
      <c r="C322" s="61"/>
      <c r="D322" s="61"/>
      <c r="E322" s="63"/>
      <c r="F322" s="63"/>
      <c r="G322" s="64" t="str">
        <f>IF(C322="","",SUMIFS(Roteiro!U322:U1316,Roteiro!C322:C1316,(CONCATENATE(B322," - ",C322)),Roteiro!Q322:Q1316,"Concluído"))</f>
        <v/>
      </c>
      <c r="H322" s="64" t="str">
        <f>IF(C322="","",SUMIFS(Roteiro!U322:U1316,Roteiro!C322:C1316,(CONCATENATE(B322," - ",C322))))</f>
        <v/>
      </c>
      <c r="I322" s="65" t="str">
        <f t="shared" si="1"/>
        <v/>
      </c>
      <c r="J322" s="66"/>
    </row>
    <row r="323">
      <c r="A323" s="40"/>
      <c r="B323" s="67" t="s">
        <v>360</v>
      </c>
      <c r="C323" s="61"/>
      <c r="D323" s="61"/>
      <c r="E323" s="63"/>
      <c r="F323" s="63"/>
      <c r="G323" s="64" t="str">
        <f>IF(C323="","",SUMIFS(Roteiro!U323:U1317,Roteiro!C323:C1317,(CONCATENATE(B323," - ",C323)),Roteiro!Q323:Q1317,"Concluído"))</f>
        <v/>
      </c>
      <c r="H323" s="64" t="str">
        <f>IF(C323="","",SUMIFS(Roteiro!U323:U1317,Roteiro!C323:C1317,(CONCATENATE(B323," - ",C323))))</f>
        <v/>
      </c>
      <c r="I323" s="65" t="str">
        <f t="shared" si="1"/>
        <v/>
      </c>
      <c r="J323" s="66"/>
    </row>
    <row r="324">
      <c r="A324" s="40"/>
      <c r="B324" s="67" t="s">
        <v>361</v>
      </c>
      <c r="C324" s="61"/>
      <c r="D324" s="61"/>
      <c r="E324" s="63"/>
      <c r="F324" s="63"/>
      <c r="G324" s="64" t="str">
        <f>IF(C324="","",SUMIFS(Roteiro!U324:U1318,Roteiro!C324:C1318,(CONCATENATE(B324," - ",C324)),Roteiro!Q324:Q1318,"Concluído"))</f>
        <v/>
      </c>
      <c r="H324" s="64" t="str">
        <f>IF(C324="","",SUMIFS(Roteiro!U324:U1318,Roteiro!C324:C1318,(CONCATENATE(B324," - ",C324))))</f>
        <v/>
      </c>
      <c r="I324" s="65" t="str">
        <f t="shared" si="1"/>
        <v/>
      </c>
      <c r="J324" s="66"/>
    </row>
    <row r="325">
      <c r="A325" s="40"/>
      <c r="B325" s="67" t="s">
        <v>362</v>
      </c>
      <c r="C325" s="61"/>
      <c r="D325" s="61"/>
      <c r="E325" s="63"/>
      <c r="F325" s="63"/>
      <c r="G325" s="64" t="str">
        <f>IF(C325="","",SUMIFS(Roteiro!U325:U1319,Roteiro!C325:C1319,(CONCATENATE(B325," - ",C325)),Roteiro!Q325:Q1319,"Concluído"))</f>
        <v/>
      </c>
      <c r="H325" s="64" t="str">
        <f>IF(C325="","",SUMIFS(Roteiro!U325:U1319,Roteiro!C325:C1319,(CONCATENATE(B325," - ",C325))))</f>
        <v/>
      </c>
      <c r="I325" s="65" t="str">
        <f t="shared" si="1"/>
        <v/>
      </c>
      <c r="J325" s="66"/>
    </row>
    <row r="326">
      <c r="A326" s="40"/>
      <c r="B326" s="67" t="s">
        <v>363</v>
      </c>
      <c r="C326" s="61"/>
      <c r="D326" s="61"/>
      <c r="E326" s="63"/>
      <c r="F326" s="63"/>
      <c r="G326" s="64" t="str">
        <f>IF(C326="","",SUMIFS(Roteiro!U326:U1320,Roteiro!C326:C1320,(CONCATENATE(B326," - ",C326)),Roteiro!Q326:Q1320,"Concluído"))</f>
        <v/>
      </c>
      <c r="H326" s="64" t="str">
        <f>IF(C326="","",SUMIFS(Roteiro!U326:U1320,Roteiro!C326:C1320,(CONCATENATE(B326," - ",C326))))</f>
        <v/>
      </c>
      <c r="I326" s="65" t="str">
        <f t="shared" si="1"/>
        <v/>
      </c>
      <c r="J326" s="66"/>
    </row>
    <row r="327">
      <c r="A327" s="40"/>
      <c r="B327" s="67" t="s">
        <v>364</v>
      </c>
      <c r="C327" s="61"/>
      <c r="D327" s="61"/>
      <c r="E327" s="63"/>
      <c r="F327" s="63"/>
      <c r="G327" s="64" t="str">
        <f>IF(C327="","",SUMIFS(Roteiro!U327:U1321,Roteiro!C327:C1321,(CONCATENATE(B327," - ",C327)),Roteiro!Q327:Q1321,"Concluído"))</f>
        <v/>
      </c>
      <c r="H327" s="64" t="str">
        <f>IF(C327="","",SUMIFS(Roteiro!U327:U1321,Roteiro!C327:C1321,(CONCATENATE(B327," - ",C327))))</f>
        <v/>
      </c>
      <c r="I327" s="65" t="str">
        <f t="shared" si="1"/>
        <v/>
      </c>
      <c r="J327" s="66"/>
    </row>
    <row r="328">
      <c r="A328" s="40"/>
      <c r="B328" s="67" t="s">
        <v>365</v>
      </c>
      <c r="C328" s="61"/>
      <c r="D328" s="61"/>
      <c r="E328" s="63"/>
      <c r="F328" s="63"/>
      <c r="G328" s="64" t="str">
        <f>IF(C328="","",SUMIFS(Roteiro!U328:U1322,Roteiro!C328:C1322,(CONCATENATE(B328," - ",C328)),Roteiro!Q328:Q1322,"Concluído"))</f>
        <v/>
      </c>
      <c r="H328" s="64" t="str">
        <f>IF(C328="","",SUMIFS(Roteiro!U328:U1322,Roteiro!C328:C1322,(CONCATENATE(B328," - ",C328))))</f>
        <v/>
      </c>
      <c r="I328" s="65" t="str">
        <f t="shared" si="1"/>
        <v/>
      </c>
      <c r="J328" s="66"/>
    </row>
    <row r="329">
      <c r="A329" s="40"/>
      <c r="B329" s="67" t="s">
        <v>366</v>
      </c>
      <c r="C329" s="61"/>
      <c r="D329" s="61"/>
      <c r="E329" s="63"/>
      <c r="F329" s="63"/>
      <c r="G329" s="64" t="str">
        <f>IF(C329="","",SUMIFS(Roteiro!U329:U1323,Roteiro!C329:C1323,(CONCATENATE(B329," - ",C329)),Roteiro!Q329:Q1323,"Concluído"))</f>
        <v/>
      </c>
      <c r="H329" s="64" t="str">
        <f>IF(C329="","",SUMIFS(Roteiro!U329:U1323,Roteiro!C329:C1323,(CONCATENATE(B329," - ",C329))))</f>
        <v/>
      </c>
      <c r="I329" s="65" t="str">
        <f t="shared" si="1"/>
        <v/>
      </c>
      <c r="J329" s="66"/>
    </row>
    <row r="330">
      <c r="A330" s="40"/>
      <c r="B330" s="67" t="s">
        <v>367</v>
      </c>
      <c r="C330" s="61"/>
      <c r="D330" s="61"/>
      <c r="E330" s="63"/>
      <c r="F330" s="63"/>
      <c r="G330" s="64" t="str">
        <f>IF(C330="","",SUMIFS(Roteiro!U330:U1324,Roteiro!C330:C1324,(CONCATENATE(B330," - ",C330)),Roteiro!Q330:Q1324,"Concluído"))</f>
        <v/>
      </c>
      <c r="H330" s="64" t="str">
        <f>IF(C330="","",SUMIFS(Roteiro!U330:U1324,Roteiro!C330:C1324,(CONCATENATE(B330," - ",C330))))</f>
        <v/>
      </c>
      <c r="I330" s="65" t="str">
        <f t="shared" si="1"/>
        <v/>
      </c>
      <c r="J330" s="66"/>
    </row>
    <row r="331">
      <c r="A331" s="40"/>
      <c r="B331" s="67" t="s">
        <v>368</v>
      </c>
      <c r="C331" s="61"/>
      <c r="D331" s="61"/>
      <c r="E331" s="63"/>
      <c r="F331" s="63"/>
      <c r="G331" s="64" t="str">
        <f>IF(C331="","",SUMIFS(Roteiro!U331:U1325,Roteiro!C331:C1325,(CONCATENATE(B331," - ",C331)),Roteiro!Q331:Q1325,"Concluído"))</f>
        <v/>
      </c>
      <c r="H331" s="64" t="str">
        <f>IF(C331="","",SUMIFS(Roteiro!U331:U1325,Roteiro!C331:C1325,(CONCATENATE(B331," - ",C331))))</f>
        <v/>
      </c>
      <c r="I331" s="65" t="str">
        <f t="shared" si="1"/>
        <v/>
      </c>
      <c r="J331" s="66"/>
    </row>
    <row r="332">
      <c r="A332" s="40"/>
      <c r="B332" s="67" t="s">
        <v>369</v>
      </c>
      <c r="C332" s="61"/>
      <c r="D332" s="61"/>
      <c r="E332" s="63"/>
      <c r="F332" s="63"/>
      <c r="G332" s="64" t="str">
        <f>IF(C332="","",SUMIFS(Roteiro!U332:U1326,Roteiro!C332:C1326,(CONCATENATE(B332," - ",C332)),Roteiro!Q332:Q1326,"Concluído"))</f>
        <v/>
      </c>
      <c r="H332" s="64" t="str">
        <f>IF(C332="","",SUMIFS(Roteiro!U332:U1326,Roteiro!C332:C1326,(CONCATENATE(B332," - ",C332))))</f>
        <v/>
      </c>
      <c r="I332" s="65" t="str">
        <f t="shared" si="1"/>
        <v/>
      </c>
      <c r="J332" s="66"/>
    </row>
    <row r="333">
      <c r="A333" s="40"/>
      <c r="B333" s="67" t="s">
        <v>370</v>
      </c>
      <c r="C333" s="61"/>
      <c r="D333" s="61"/>
      <c r="E333" s="63"/>
      <c r="F333" s="63"/>
      <c r="G333" s="64" t="str">
        <f>IF(C333="","",SUMIFS(Roteiro!U333:U1327,Roteiro!C333:C1327,(CONCATENATE(B333," - ",C333)),Roteiro!Q333:Q1327,"Concluído"))</f>
        <v/>
      </c>
      <c r="H333" s="64" t="str">
        <f>IF(C333="","",SUMIFS(Roteiro!U333:U1327,Roteiro!C333:C1327,(CONCATENATE(B333," - ",C333))))</f>
        <v/>
      </c>
      <c r="I333" s="65" t="str">
        <f t="shared" si="1"/>
        <v/>
      </c>
      <c r="J333" s="66"/>
    </row>
    <row r="334">
      <c r="A334" s="40"/>
      <c r="B334" s="67" t="s">
        <v>371</v>
      </c>
      <c r="C334" s="61"/>
      <c r="D334" s="61"/>
      <c r="E334" s="63"/>
      <c r="F334" s="63"/>
      <c r="G334" s="64" t="str">
        <f>IF(C334="","",SUMIFS(Roteiro!U334:U1328,Roteiro!C334:C1328,(CONCATENATE(B334," - ",C334)),Roteiro!Q334:Q1328,"Concluído"))</f>
        <v/>
      </c>
      <c r="H334" s="64" t="str">
        <f>IF(C334="","",SUMIFS(Roteiro!U334:U1328,Roteiro!C334:C1328,(CONCATENATE(B334," - ",C334))))</f>
        <v/>
      </c>
      <c r="I334" s="65" t="str">
        <f t="shared" si="1"/>
        <v/>
      </c>
      <c r="J334" s="66"/>
    </row>
    <row r="335">
      <c r="A335" s="40"/>
      <c r="B335" s="67" t="s">
        <v>372</v>
      </c>
      <c r="C335" s="61"/>
      <c r="D335" s="61"/>
      <c r="E335" s="63"/>
      <c r="F335" s="63"/>
      <c r="G335" s="64" t="str">
        <f>IF(C335="","",SUMIFS(Roteiro!U335:U1329,Roteiro!C335:C1329,(CONCATENATE(B335," - ",C335)),Roteiro!Q335:Q1329,"Concluído"))</f>
        <v/>
      </c>
      <c r="H335" s="64" t="str">
        <f>IF(C335="","",SUMIFS(Roteiro!U335:U1329,Roteiro!C335:C1329,(CONCATENATE(B335," - ",C335))))</f>
        <v/>
      </c>
      <c r="I335" s="65" t="str">
        <f t="shared" si="1"/>
        <v/>
      </c>
      <c r="J335" s="66"/>
    </row>
    <row r="336">
      <c r="A336" s="40"/>
      <c r="B336" s="67" t="s">
        <v>373</v>
      </c>
      <c r="C336" s="61"/>
      <c r="D336" s="61"/>
      <c r="E336" s="63"/>
      <c r="F336" s="63"/>
      <c r="G336" s="64" t="str">
        <f>IF(C336="","",SUMIFS(Roteiro!U336:U1330,Roteiro!C336:C1330,(CONCATENATE(B336," - ",C336)),Roteiro!Q336:Q1330,"Concluído"))</f>
        <v/>
      </c>
      <c r="H336" s="64" t="str">
        <f>IF(C336="","",SUMIFS(Roteiro!U336:U1330,Roteiro!C336:C1330,(CONCATENATE(B336," - ",C336))))</f>
        <v/>
      </c>
      <c r="I336" s="65" t="str">
        <f t="shared" si="1"/>
        <v/>
      </c>
      <c r="J336" s="66"/>
    </row>
    <row r="337">
      <c r="A337" s="40"/>
      <c r="B337" s="67" t="s">
        <v>374</v>
      </c>
      <c r="C337" s="61"/>
      <c r="D337" s="61"/>
      <c r="E337" s="63"/>
      <c r="F337" s="63"/>
      <c r="G337" s="64" t="str">
        <f>IF(C337="","",SUMIFS(Roteiro!U337:U1331,Roteiro!C337:C1331,(CONCATENATE(B337," - ",C337)),Roteiro!Q337:Q1331,"Concluído"))</f>
        <v/>
      </c>
      <c r="H337" s="64" t="str">
        <f>IF(C337="","",SUMIFS(Roteiro!U337:U1331,Roteiro!C337:C1331,(CONCATENATE(B337," - ",C337))))</f>
        <v/>
      </c>
      <c r="I337" s="65" t="str">
        <f t="shared" si="1"/>
        <v/>
      </c>
      <c r="J337" s="66"/>
    </row>
    <row r="338">
      <c r="A338" s="40"/>
      <c r="B338" s="67" t="s">
        <v>375</v>
      </c>
      <c r="C338" s="61"/>
      <c r="D338" s="61"/>
      <c r="E338" s="63"/>
      <c r="F338" s="63"/>
      <c r="G338" s="64" t="str">
        <f>IF(C338="","",SUMIFS(Roteiro!U338:U1332,Roteiro!C338:C1332,(CONCATENATE(B338," - ",C338)),Roteiro!Q338:Q1332,"Concluído"))</f>
        <v/>
      </c>
      <c r="H338" s="64" t="str">
        <f>IF(C338="","",SUMIFS(Roteiro!U338:U1332,Roteiro!C338:C1332,(CONCATENATE(B338," - ",C338))))</f>
        <v/>
      </c>
      <c r="I338" s="65" t="str">
        <f t="shared" si="1"/>
        <v/>
      </c>
      <c r="J338" s="66"/>
    </row>
    <row r="339">
      <c r="A339" s="40"/>
      <c r="B339" s="67" t="s">
        <v>376</v>
      </c>
      <c r="C339" s="61"/>
      <c r="D339" s="61"/>
      <c r="E339" s="63"/>
      <c r="F339" s="63"/>
      <c r="G339" s="64" t="str">
        <f>IF(C339="","",SUMIFS(Roteiro!U339:U1333,Roteiro!C339:C1333,(CONCATENATE(B339," - ",C339)),Roteiro!Q339:Q1333,"Concluído"))</f>
        <v/>
      </c>
      <c r="H339" s="64" t="str">
        <f>IF(C339="","",SUMIFS(Roteiro!U339:U1333,Roteiro!C339:C1333,(CONCATENATE(B339," - ",C339))))</f>
        <v/>
      </c>
      <c r="I339" s="65" t="str">
        <f t="shared" si="1"/>
        <v/>
      </c>
      <c r="J339" s="66"/>
    </row>
    <row r="340">
      <c r="A340" s="40"/>
      <c r="B340" s="67" t="s">
        <v>377</v>
      </c>
      <c r="C340" s="61"/>
      <c r="D340" s="61"/>
      <c r="E340" s="63"/>
      <c r="F340" s="63"/>
      <c r="G340" s="64" t="str">
        <f>IF(C340="","",SUMIFS(Roteiro!U340:U1334,Roteiro!C340:C1334,(CONCATENATE(B340," - ",C340)),Roteiro!Q340:Q1334,"Concluído"))</f>
        <v/>
      </c>
      <c r="H340" s="64" t="str">
        <f>IF(C340="","",SUMIFS(Roteiro!U340:U1334,Roteiro!C340:C1334,(CONCATENATE(B340," - ",C340))))</f>
        <v/>
      </c>
      <c r="I340" s="65" t="str">
        <f t="shared" si="1"/>
        <v/>
      </c>
      <c r="J340" s="66"/>
    </row>
    <row r="341">
      <c r="A341" s="40"/>
      <c r="B341" s="67" t="s">
        <v>378</v>
      </c>
      <c r="C341" s="61"/>
      <c r="D341" s="61"/>
      <c r="E341" s="63"/>
      <c r="F341" s="63"/>
      <c r="G341" s="64" t="str">
        <f>IF(C341="","",SUMIFS(Roteiro!U341:U1335,Roteiro!C341:C1335,(CONCATENATE(B341," - ",C341)),Roteiro!Q341:Q1335,"Concluído"))</f>
        <v/>
      </c>
      <c r="H341" s="64" t="str">
        <f>IF(C341="","",SUMIFS(Roteiro!U341:U1335,Roteiro!C341:C1335,(CONCATENATE(B341," - ",C341))))</f>
        <v/>
      </c>
      <c r="I341" s="65" t="str">
        <f t="shared" si="1"/>
        <v/>
      </c>
      <c r="J341" s="66"/>
    </row>
    <row r="342">
      <c r="A342" s="40"/>
      <c r="B342" s="67" t="s">
        <v>379</v>
      </c>
      <c r="C342" s="61"/>
      <c r="D342" s="61"/>
      <c r="E342" s="63"/>
      <c r="F342" s="63"/>
      <c r="G342" s="64" t="str">
        <f>IF(C342="","",SUMIFS(Roteiro!U342:U1336,Roteiro!C342:C1336,(CONCATENATE(B342," - ",C342)),Roteiro!Q342:Q1336,"Concluído"))</f>
        <v/>
      </c>
      <c r="H342" s="64" t="str">
        <f>IF(C342="","",SUMIFS(Roteiro!U342:U1336,Roteiro!C342:C1336,(CONCATENATE(B342," - ",C342))))</f>
        <v/>
      </c>
      <c r="I342" s="65" t="str">
        <f t="shared" si="1"/>
        <v/>
      </c>
      <c r="J342" s="66"/>
    </row>
    <row r="343">
      <c r="A343" s="40"/>
      <c r="B343" s="67" t="s">
        <v>380</v>
      </c>
      <c r="C343" s="61"/>
      <c r="D343" s="61"/>
      <c r="E343" s="63"/>
      <c r="F343" s="63"/>
      <c r="G343" s="64" t="str">
        <f>IF(C343="","",SUMIFS(Roteiro!U343:U1337,Roteiro!C343:C1337,(CONCATENATE(B343," - ",C343)),Roteiro!Q343:Q1337,"Concluído"))</f>
        <v/>
      </c>
      <c r="H343" s="64" t="str">
        <f>IF(C343="","",SUMIFS(Roteiro!U343:U1337,Roteiro!C343:C1337,(CONCATENATE(B343," - ",C343))))</f>
        <v/>
      </c>
      <c r="I343" s="65" t="str">
        <f t="shared" si="1"/>
        <v/>
      </c>
      <c r="J343" s="66"/>
    </row>
    <row r="344">
      <c r="A344" s="40"/>
      <c r="B344" s="67" t="s">
        <v>381</v>
      </c>
      <c r="C344" s="61"/>
      <c r="D344" s="61"/>
      <c r="E344" s="63"/>
      <c r="F344" s="63"/>
      <c r="G344" s="64" t="str">
        <f>IF(C344="","",SUMIFS(Roteiro!U344:U1338,Roteiro!C344:C1338,(CONCATENATE(B344," - ",C344)),Roteiro!Q344:Q1338,"Concluído"))</f>
        <v/>
      </c>
      <c r="H344" s="64" t="str">
        <f>IF(C344="","",SUMIFS(Roteiro!U344:U1338,Roteiro!C344:C1338,(CONCATENATE(B344," - ",C344))))</f>
        <v/>
      </c>
      <c r="I344" s="65" t="str">
        <f t="shared" si="1"/>
        <v/>
      </c>
      <c r="J344" s="66"/>
    </row>
    <row r="345">
      <c r="A345" s="40"/>
      <c r="B345" s="67" t="s">
        <v>382</v>
      </c>
      <c r="C345" s="61"/>
      <c r="D345" s="61"/>
      <c r="E345" s="63"/>
      <c r="F345" s="63"/>
      <c r="G345" s="64" t="str">
        <f>IF(C345="","",SUMIFS(Roteiro!U345:U1339,Roteiro!C345:C1339,(CONCATENATE(B345," - ",C345)),Roteiro!Q345:Q1339,"Concluído"))</f>
        <v/>
      </c>
      <c r="H345" s="64" t="str">
        <f>IF(C345="","",SUMIFS(Roteiro!U345:U1339,Roteiro!C345:C1339,(CONCATENATE(B345," - ",C345))))</f>
        <v/>
      </c>
      <c r="I345" s="65" t="str">
        <f t="shared" si="1"/>
        <v/>
      </c>
      <c r="J345" s="66"/>
    </row>
    <row r="346">
      <c r="A346" s="40"/>
      <c r="B346" s="67" t="s">
        <v>383</v>
      </c>
      <c r="C346" s="61"/>
      <c r="D346" s="61"/>
      <c r="E346" s="63"/>
      <c r="F346" s="63"/>
      <c r="G346" s="64" t="str">
        <f>IF(C346="","",SUMIFS(Roteiro!U346:U1340,Roteiro!C346:C1340,(CONCATENATE(B346," - ",C346)),Roteiro!Q346:Q1340,"Concluído"))</f>
        <v/>
      </c>
      <c r="H346" s="64" t="str">
        <f>IF(C346="","",SUMIFS(Roteiro!U346:U1340,Roteiro!C346:C1340,(CONCATENATE(B346," - ",C346))))</f>
        <v/>
      </c>
      <c r="I346" s="65" t="str">
        <f t="shared" si="1"/>
        <v/>
      </c>
      <c r="J346" s="66"/>
    </row>
    <row r="347">
      <c r="A347" s="40"/>
      <c r="B347" s="67" t="s">
        <v>384</v>
      </c>
      <c r="C347" s="61"/>
      <c r="D347" s="61"/>
      <c r="E347" s="63"/>
      <c r="F347" s="63"/>
      <c r="G347" s="64" t="str">
        <f>IF(C347="","",SUMIFS(Roteiro!U347:U1341,Roteiro!C347:C1341,(CONCATENATE(B347," - ",C347)),Roteiro!Q347:Q1341,"Concluído"))</f>
        <v/>
      </c>
      <c r="H347" s="64" t="str">
        <f>IF(C347="","",SUMIFS(Roteiro!U347:U1341,Roteiro!C347:C1341,(CONCATENATE(B347," - ",C347))))</f>
        <v/>
      </c>
      <c r="I347" s="65" t="str">
        <f t="shared" si="1"/>
        <v/>
      </c>
      <c r="J347" s="66"/>
    </row>
    <row r="348">
      <c r="A348" s="40"/>
      <c r="B348" s="67" t="s">
        <v>385</v>
      </c>
      <c r="C348" s="61"/>
      <c r="D348" s="61"/>
      <c r="E348" s="63"/>
      <c r="F348" s="63"/>
      <c r="G348" s="64" t="str">
        <f>IF(C348="","",SUMIFS(Roteiro!U348:U1342,Roteiro!C348:C1342,(CONCATENATE(B348," - ",C348)),Roteiro!Q348:Q1342,"Concluído"))</f>
        <v/>
      </c>
      <c r="H348" s="64" t="str">
        <f>IF(C348="","",SUMIFS(Roteiro!U348:U1342,Roteiro!C348:C1342,(CONCATENATE(B348," - ",C348))))</f>
        <v/>
      </c>
      <c r="I348" s="65" t="str">
        <f t="shared" si="1"/>
        <v/>
      </c>
      <c r="J348" s="66"/>
    </row>
    <row r="349">
      <c r="A349" s="40"/>
      <c r="B349" s="67" t="s">
        <v>386</v>
      </c>
      <c r="C349" s="61"/>
      <c r="D349" s="61"/>
      <c r="E349" s="63"/>
      <c r="F349" s="63"/>
      <c r="G349" s="64" t="str">
        <f>IF(C349="","",SUMIFS(Roteiro!U349:U1343,Roteiro!C349:C1343,(CONCATENATE(B349," - ",C349)),Roteiro!Q349:Q1343,"Concluído"))</f>
        <v/>
      </c>
      <c r="H349" s="64" t="str">
        <f>IF(C349="","",SUMIFS(Roteiro!U349:U1343,Roteiro!C349:C1343,(CONCATENATE(B349," - ",C349))))</f>
        <v/>
      </c>
      <c r="I349" s="65" t="str">
        <f t="shared" si="1"/>
        <v/>
      </c>
      <c r="J349" s="66"/>
    </row>
    <row r="350">
      <c r="A350" s="40"/>
      <c r="B350" s="67" t="s">
        <v>387</v>
      </c>
      <c r="C350" s="61"/>
      <c r="D350" s="61"/>
      <c r="E350" s="63"/>
      <c r="F350" s="63"/>
      <c r="G350" s="64" t="str">
        <f>IF(C350="","",SUMIFS(Roteiro!U350:U1344,Roteiro!C350:C1344,(CONCATENATE(B350," - ",C350)),Roteiro!Q350:Q1344,"Concluído"))</f>
        <v/>
      </c>
      <c r="H350" s="64" t="str">
        <f>IF(C350="","",SUMIFS(Roteiro!U350:U1344,Roteiro!C350:C1344,(CONCATENATE(B350," - ",C350))))</f>
        <v/>
      </c>
      <c r="I350" s="65" t="str">
        <f t="shared" si="1"/>
        <v/>
      </c>
      <c r="J350" s="66"/>
    </row>
    <row r="351">
      <c r="A351" s="40"/>
      <c r="B351" s="67" t="s">
        <v>388</v>
      </c>
      <c r="C351" s="61"/>
      <c r="D351" s="61"/>
      <c r="E351" s="63"/>
      <c r="F351" s="63"/>
      <c r="G351" s="64" t="str">
        <f>IF(C351="","",SUMIFS(Roteiro!U351:U1345,Roteiro!C351:C1345,(CONCATENATE(B351," - ",C351)),Roteiro!Q351:Q1345,"Concluído"))</f>
        <v/>
      </c>
      <c r="H351" s="64" t="str">
        <f>IF(C351="","",SUMIFS(Roteiro!U351:U1345,Roteiro!C351:C1345,(CONCATENATE(B351," - ",C351))))</f>
        <v/>
      </c>
      <c r="I351" s="65" t="str">
        <f t="shared" si="1"/>
        <v/>
      </c>
      <c r="J351" s="66"/>
    </row>
    <row r="352">
      <c r="A352" s="40"/>
      <c r="B352" s="67" t="s">
        <v>389</v>
      </c>
      <c r="C352" s="61"/>
      <c r="D352" s="61"/>
      <c r="E352" s="63"/>
      <c r="F352" s="63"/>
      <c r="G352" s="64" t="str">
        <f>IF(C352="","",SUMIFS(Roteiro!U352:U1346,Roteiro!C352:C1346,(CONCATENATE(B352," - ",C352)),Roteiro!Q352:Q1346,"Concluído"))</f>
        <v/>
      </c>
      <c r="H352" s="64" t="str">
        <f>IF(C352="","",SUMIFS(Roteiro!U352:U1346,Roteiro!C352:C1346,(CONCATENATE(B352," - ",C352))))</f>
        <v/>
      </c>
      <c r="I352" s="65" t="str">
        <f t="shared" si="1"/>
        <v/>
      </c>
      <c r="J352" s="66"/>
    </row>
    <row r="353">
      <c r="A353" s="40"/>
      <c r="B353" s="67" t="s">
        <v>390</v>
      </c>
      <c r="C353" s="61"/>
      <c r="D353" s="61"/>
      <c r="E353" s="63"/>
      <c r="F353" s="63"/>
      <c r="G353" s="64" t="str">
        <f>IF(C353="","",SUMIFS(Roteiro!U353:U1347,Roteiro!C353:C1347,(CONCATENATE(B353," - ",C353)),Roteiro!Q353:Q1347,"Concluído"))</f>
        <v/>
      </c>
      <c r="H353" s="64" t="str">
        <f>IF(C353="","",SUMIFS(Roteiro!U353:U1347,Roteiro!C353:C1347,(CONCATENATE(B353," - ",C353))))</f>
        <v/>
      </c>
      <c r="I353" s="65" t="str">
        <f t="shared" si="1"/>
        <v/>
      </c>
      <c r="J353" s="66"/>
    </row>
    <row r="354">
      <c r="A354" s="40"/>
      <c r="B354" s="67" t="s">
        <v>391</v>
      </c>
      <c r="C354" s="61"/>
      <c r="D354" s="61"/>
      <c r="E354" s="63"/>
      <c r="F354" s="63"/>
      <c r="G354" s="64" t="str">
        <f>IF(C354="","",SUMIFS(Roteiro!U354:U1348,Roteiro!C354:C1348,(CONCATENATE(B354," - ",C354)),Roteiro!Q354:Q1348,"Concluído"))</f>
        <v/>
      </c>
      <c r="H354" s="64" t="str">
        <f>IF(C354="","",SUMIFS(Roteiro!U354:U1348,Roteiro!C354:C1348,(CONCATENATE(B354," - ",C354))))</f>
        <v/>
      </c>
      <c r="I354" s="65" t="str">
        <f t="shared" si="1"/>
        <v/>
      </c>
      <c r="J354" s="66"/>
    </row>
    <row r="355">
      <c r="A355" s="40"/>
      <c r="B355" s="67" t="s">
        <v>392</v>
      </c>
      <c r="C355" s="61"/>
      <c r="D355" s="61"/>
      <c r="E355" s="63"/>
      <c r="F355" s="63"/>
      <c r="G355" s="64" t="str">
        <f>IF(C355="","",SUMIFS(Roteiro!U355:U1349,Roteiro!C355:C1349,(CONCATENATE(B355," - ",C355)),Roteiro!Q355:Q1349,"Concluído"))</f>
        <v/>
      </c>
      <c r="H355" s="64" t="str">
        <f>IF(C355="","",SUMIFS(Roteiro!U355:U1349,Roteiro!C355:C1349,(CONCATENATE(B355," - ",C355))))</f>
        <v/>
      </c>
      <c r="I355" s="65" t="str">
        <f t="shared" si="1"/>
        <v/>
      </c>
      <c r="J355" s="66"/>
    </row>
    <row r="356">
      <c r="A356" s="40"/>
      <c r="B356" s="67" t="s">
        <v>393</v>
      </c>
      <c r="C356" s="61"/>
      <c r="D356" s="61"/>
      <c r="E356" s="63"/>
      <c r="F356" s="63"/>
      <c r="G356" s="64" t="str">
        <f>IF(C356="","",SUMIFS(Roteiro!U356:U1350,Roteiro!C356:C1350,(CONCATENATE(B356," - ",C356)),Roteiro!Q356:Q1350,"Concluído"))</f>
        <v/>
      </c>
      <c r="H356" s="64" t="str">
        <f>IF(C356="","",SUMIFS(Roteiro!U356:U1350,Roteiro!C356:C1350,(CONCATENATE(B356," - ",C356))))</f>
        <v/>
      </c>
      <c r="I356" s="65" t="str">
        <f t="shared" si="1"/>
        <v/>
      </c>
      <c r="J356" s="66"/>
    </row>
    <row r="357">
      <c r="A357" s="40"/>
      <c r="B357" s="67" t="s">
        <v>394</v>
      </c>
      <c r="C357" s="61"/>
      <c r="D357" s="61"/>
      <c r="E357" s="63"/>
      <c r="F357" s="63"/>
      <c r="G357" s="64" t="str">
        <f>IF(C357="","",SUMIFS(Roteiro!U357:U1351,Roteiro!C357:C1351,(CONCATENATE(B357," - ",C357)),Roteiro!Q357:Q1351,"Concluído"))</f>
        <v/>
      </c>
      <c r="H357" s="64" t="str">
        <f>IF(C357="","",SUMIFS(Roteiro!U357:U1351,Roteiro!C357:C1351,(CONCATENATE(B357," - ",C357))))</f>
        <v/>
      </c>
      <c r="I357" s="65" t="str">
        <f t="shared" si="1"/>
        <v/>
      </c>
      <c r="J357" s="66"/>
    </row>
    <row r="358">
      <c r="A358" s="40"/>
      <c r="B358" s="67" t="s">
        <v>395</v>
      </c>
      <c r="C358" s="61"/>
      <c r="D358" s="61"/>
      <c r="E358" s="63"/>
      <c r="F358" s="63"/>
      <c r="G358" s="64" t="str">
        <f>IF(C358="","",SUMIFS(Roteiro!U358:U1352,Roteiro!C358:C1352,(CONCATENATE(B358," - ",C358)),Roteiro!Q358:Q1352,"Concluído"))</f>
        <v/>
      </c>
      <c r="H358" s="64" t="str">
        <f>IF(C358="","",SUMIFS(Roteiro!U358:U1352,Roteiro!C358:C1352,(CONCATENATE(B358," - ",C358))))</f>
        <v/>
      </c>
      <c r="I358" s="65" t="str">
        <f t="shared" si="1"/>
        <v/>
      </c>
      <c r="J358" s="66"/>
    </row>
    <row r="359">
      <c r="A359" s="40"/>
      <c r="B359" s="67" t="s">
        <v>396</v>
      </c>
      <c r="C359" s="61"/>
      <c r="D359" s="61"/>
      <c r="E359" s="63"/>
      <c r="F359" s="63"/>
      <c r="G359" s="64" t="str">
        <f>IF(C359="","",SUMIFS(Roteiro!U359:U1353,Roteiro!C359:C1353,(CONCATENATE(B359," - ",C359)),Roteiro!Q359:Q1353,"Concluído"))</f>
        <v/>
      </c>
      <c r="H359" s="64" t="str">
        <f>IF(C359="","",SUMIFS(Roteiro!U359:U1353,Roteiro!C359:C1353,(CONCATENATE(B359," - ",C359))))</f>
        <v/>
      </c>
      <c r="I359" s="65" t="str">
        <f t="shared" si="1"/>
        <v/>
      </c>
      <c r="J359" s="66"/>
    </row>
    <row r="360">
      <c r="A360" s="40"/>
      <c r="B360" s="67" t="s">
        <v>397</v>
      </c>
      <c r="C360" s="61"/>
      <c r="D360" s="61"/>
      <c r="E360" s="63"/>
      <c r="F360" s="63"/>
      <c r="G360" s="64" t="str">
        <f>IF(C360="","",SUMIFS(Roteiro!U360:U1354,Roteiro!C360:C1354,(CONCATENATE(B360," - ",C360)),Roteiro!Q360:Q1354,"Concluído"))</f>
        <v/>
      </c>
      <c r="H360" s="64" t="str">
        <f>IF(C360="","",SUMIFS(Roteiro!U360:U1354,Roteiro!C360:C1354,(CONCATENATE(B360," - ",C360))))</f>
        <v/>
      </c>
      <c r="I360" s="65" t="str">
        <f t="shared" si="1"/>
        <v/>
      </c>
      <c r="J360" s="66"/>
    </row>
    <row r="361">
      <c r="A361" s="40"/>
      <c r="B361" s="67" t="s">
        <v>398</v>
      </c>
      <c r="C361" s="61"/>
      <c r="D361" s="61"/>
      <c r="E361" s="63"/>
      <c r="F361" s="63"/>
      <c r="G361" s="64" t="str">
        <f>IF(C361="","",SUMIFS(Roteiro!U361:U1355,Roteiro!C361:C1355,(CONCATENATE(B361," - ",C361)),Roteiro!Q361:Q1355,"Concluído"))</f>
        <v/>
      </c>
      <c r="H361" s="64" t="str">
        <f>IF(C361="","",SUMIFS(Roteiro!U361:U1355,Roteiro!C361:C1355,(CONCATENATE(B361," - ",C361))))</f>
        <v/>
      </c>
      <c r="I361" s="65" t="str">
        <f t="shared" si="1"/>
        <v/>
      </c>
      <c r="J361" s="66"/>
    </row>
    <row r="362">
      <c r="A362" s="40"/>
      <c r="B362" s="67" t="s">
        <v>399</v>
      </c>
      <c r="C362" s="61"/>
      <c r="D362" s="61"/>
      <c r="E362" s="63"/>
      <c r="F362" s="63"/>
      <c r="G362" s="64" t="str">
        <f>IF(C362="","",SUMIFS(Roteiro!U362:U1356,Roteiro!C362:C1356,(CONCATENATE(B362," - ",C362)),Roteiro!Q362:Q1356,"Concluído"))</f>
        <v/>
      </c>
      <c r="H362" s="64" t="str">
        <f>IF(C362="","",SUMIFS(Roteiro!U362:U1356,Roteiro!C362:C1356,(CONCATENATE(B362," - ",C362))))</f>
        <v/>
      </c>
      <c r="I362" s="65" t="str">
        <f t="shared" si="1"/>
        <v/>
      </c>
      <c r="J362" s="66"/>
    </row>
    <row r="363">
      <c r="A363" s="40"/>
      <c r="B363" s="67" t="s">
        <v>400</v>
      </c>
      <c r="C363" s="61"/>
      <c r="D363" s="61"/>
      <c r="E363" s="63"/>
      <c r="F363" s="63"/>
      <c r="G363" s="64" t="str">
        <f>IF(C363="","",SUMIFS(Roteiro!U363:U1357,Roteiro!C363:C1357,(CONCATENATE(B363," - ",C363)),Roteiro!Q363:Q1357,"Concluído"))</f>
        <v/>
      </c>
      <c r="H363" s="64" t="str">
        <f>IF(C363="","",SUMIFS(Roteiro!U363:U1357,Roteiro!C363:C1357,(CONCATENATE(B363," - ",C363))))</f>
        <v/>
      </c>
      <c r="I363" s="65" t="str">
        <f t="shared" si="1"/>
        <v/>
      </c>
      <c r="J363" s="66"/>
    </row>
    <row r="364">
      <c r="A364" s="40"/>
      <c r="B364" s="67" t="s">
        <v>401</v>
      </c>
      <c r="C364" s="61"/>
      <c r="D364" s="61"/>
      <c r="E364" s="63"/>
      <c r="F364" s="63"/>
      <c r="G364" s="64" t="str">
        <f>IF(C364="","",SUMIFS(Roteiro!U364:U1358,Roteiro!C364:C1358,(CONCATENATE(B364," - ",C364)),Roteiro!Q364:Q1358,"Concluído"))</f>
        <v/>
      </c>
      <c r="H364" s="64" t="str">
        <f>IF(C364="","",SUMIFS(Roteiro!U364:U1358,Roteiro!C364:C1358,(CONCATENATE(B364," - ",C364))))</f>
        <v/>
      </c>
      <c r="I364" s="65" t="str">
        <f t="shared" si="1"/>
        <v/>
      </c>
      <c r="J364" s="66"/>
    </row>
    <row r="365">
      <c r="A365" s="40"/>
      <c r="B365" s="67" t="s">
        <v>402</v>
      </c>
      <c r="C365" s="61"/>
      <c r="D365" s="61"/>
      <c r="E365" s="63"/>
      <c r="F365" s="63"/>
      <c r="G365" s="64" t="str">
        <f>IF(C365="","",SUMIFS(Roteiro!U365:U1359,Roteiro!C365:C1359,(CONCATENATE(B365," - ",C365)),Roteiro!Q365:Q1359,"Concluído"))</f>
        <v/>
      </c>
      <c r="H365" s="64" t="str">
        <f>IF(C365="","",SUMIFS(Roteiro!U365:U1359,Roteiro!C365:C1359,(CONCATENATE(B365," - ",C365))))</f>
        <v/>
      </c>
      <c r="I365" s="65" t="str">
        <f t="shared" si="1"/>
        <v/>
      </c>
      <c r="J365" s="66"/>
    </row>
    <row r="366">
      <c r="A366" s="40"/>
      <c r="B366" s="67" t="s">
        <v>403</v>
      </c>
      <c r="C366" s="61"/>
      <c r="D366" s="61"/>
      <c r="E366" s="63"/>
      <c r="F366" s="63"/>
      <c r="G366" s="64" t="str">
        <f>IF(C366="","",SUMIFS(Roteiro!U366:U1360,Roteiro!C366:C1360,(CONCATENATE(B366," - ",C366)),Roteiro!Q366:Q1360,"Concluído"))</f>
        <v/>
      </c>
      <c r="H366" s="64" t="str">
        <f>IF(C366="","",SUMIFS(Roteiro!U366:U1360,Roteiro!C366:C1360,(CONCATENATE(B366," - ",C366))))</f>
        <v/>
      </c>
      <c r="I366" s="65" t="str">
        <f t="shared" si="1"/>
        <v/>
      </c>
      <c r="J366" s="66"/>
    </row>
    <row r="367">
      <c r="A367" s="40"/>
      <c r="B367" s="67" t="s">
        <v>404</v>
      </c>
      <c r="C367" s="61"/>
      <c r="D367" s="61"/>
      <c r="E367" s="63"/>
      <c r="F367" s="63"/>
      <c r="G367" s="64" t="str">
        <f>IF(C367="","",SUMIFS(Roteiro!U367:U1361,Roteiro!C367:C1361,(CONCATENATE(B367," - ",C367)),Roteiro!Q367:Q1361,"Concluído"))</f>
        <v/>
      </c>
      <c r="H367" s="64" t="str">
        <f>IF(C367="","",SUMIFS(Roteiro!U367:U1361,Roteiro!C367:C1361,(CONCATENATE(B367," - ",C367))))</f>
        <v/>
      </c>
      <c r="I367" s="65" t="str">
        <f t="shared" si="1"/>
        <v/>
      </c>
      <c r="J367" s="66"/>
    </row>
    <row r="368">
      <c r="A368" s="40"/>
      <c r="B368" s="67" t="s">
        <v>405</v>
      </c>
      <c r="C368" s="61"/>
      <c r="D368" s="61"/>
      <c r="E368" s="63"/>
      <c r="F368" s="63"/>
      <c r="G368" s="64" t="str">
        <f>IF(C368="","",SUMIFS(Roteiro!U368:U1362,Roteiro!C368:C1362,(CONCATENATE(B368," - ",C368)),Roteiro!Q368:Q1362,"Concluído"))</f>
        <v/>
      </c>
      <c r="H368" s="64" t="str">
        <f>IF(C368="","",SUMIFS(Roteiro!U368:U1362,Roteiro!C368:C1362,(CONCATENATE(B368," - ",C368))))</f>
        <v/>
      </c>
      <c r="I368" s="65" t="str">
        <f t="shared" si="1"/>
        <v/>
      </c>
      <c r="J368" s="66"/>
    </row>
    <row r="369">
      <c r="A369" s="40"/>
      <c r="B369" s="67" t="s">
        <v>406</v>
      </c>
      <c r="C369" s="61"/>
      <c r="D369" s="61"/>
      <c r="E369" s="63"/>
      <c r="F369" s="63"/>
      <c r="G369" s="64" t="str">
        <f>IF(C369="","",SUMIFS(Roteiro!U369:U1363,Roteiro!C369:C1363,(CONCATENATE(B369," - ",C369)),Roteiro!Q369:Q1363,"Concluído"))</f>
        <v/>
      </c>
      <c r="H369" s="64" t="str">
        <f>IF(C369="","",SUMIFS(Roteiro!U369:U1363,Roteiro!C369:C1363,(CONCATENATE(B369," - ",C369))))</f>
        <v/>
      </c>
      <c r="I369" s="65" t="str">
        <f t="shared" si="1"/>
        <v/>
      </c>
      <c r="J369" s="66"/>
    </row>
    <row r="370">
      <c r="A370" s="40"/>
      <c r="B370" s="67" t="s">
        <v>407</v>
      </c>
      <c r="C370" s="61"/>
      <c r="D370" s="61"/>
      <c r="E370" s="63"/>
      <c r="F370" s="63"/>
      <c r="G370" s="64" t="str">
        <f>IF(C370="","",SUMIFS(Roteiro!U370:U1364,Roteiro!C370:C1364,(CONCATENATE(B370," - ",C370)),Roteiro!Q370:Q1364,"Concluído"))</f>
        <v/>
      </c>
      <c r="H370" s="64" t="str">
        <f>IF(C370="","",SUMIFS(Roteiro!U370:U1364,Roteiro!C370:C1364,(CONCATENATE(B370," - ",C370))))</f>
        <v/>
      </c>
      <c r="I370" s="65" t="str">
        <f t="shared" si="1"/>
        <v/>
      </c>
      <c r="J370" s="66"/>
    </row>
    <row r="371">
      <c r="A371" s="40"/>
      <c r="B371" s="67" t="s">
        <v>408</v>
      </c>
      <c r="C371" s="61"/>
      <c r="D371" s="61"/>
      <c r="E371" s="63"/>
      <c r="F371" s="63"/>
      <c r="G371" s="64" t="str">
        <f>IF(C371="","",SUMIFS(Roteiro!U371:U1365,Roteiro!C371:C1365,(CONCATENATE(B371," - ",C371)),Roteiro!Q371:Q1365,"Concluído"))</f>
        <v/>
      </c>
      <c r="H371" s="64" t="str">
        <f>IF(C371="","",SUMIFS(Roteiro!U371:U1365,Roteiro!C371:C1365,(CONCATENATE(B371," - ",C371))))</f>
        <v/>
      </c>
      <c r="I371" s="65" t="str">
        <f t="shared" si="1"/>
        <v/>
      </c>
      <c r="J371" s="66"/>
    </row>
    <row r="372">
      <c r="A372" s="40"/>
      <c r="B372" s="67" t="s">
        <v>409</v>
      </c>
      <c r="C372" s="61"/>
      <c r="D372" s="61"/>
      <c r="E372" s="63"/>
      <c r="F372" s="63"/>
      <c r="G372" s="64" t="str">
        <f>IF(C372="","",SUMIFS(Roteiro!U372:U1366,Roteiro!C372:C1366,(CONCATENATE(B372," - ",C372)),Roteiro!Q372:Q1366,"Concluído"))</f>
        <v/>
      </c>
      <c r="H372" s="64" t="str">
        <f>IF(C372="","",SUMIFS(Roteiro!U372:U1366,Roteiro!C372:C1366,(CONCATENATE(B372," - ",C372))))</f>
        <v/>
      </c>
      <c r="I372" s="65" t="str">
        <f t="shared" si="1"/>
        <v/>
      </c>
      <c r="J372" s="66"/>
    </row>
    <row r="373">
      <c r="A373" s="40"/>
      <c r="B373" s="67" t="s">
        <v>410</v>
      </c>
      <c r="C373" s="61"/>
      <c r="D373" s="61"/>
      <c r="E373" s="63"/>
      <c r="F373" s="63"/>
      <c r="G373" s="64" t="str">
        <f>IF(C373="","",SUMIFS(Roteiro!U373:U1367,Roteiro!C373:C1367,(CONCATENATE(B373," - ",C373)),Roteiro!Q373:Q1367,"Concluído"))</f>
        <v/>
      </c>
      <c r="H373" s="64" t="str">
        <f>IF(C373="","",SUMIFS(Roteiro!U373:U1367,Roteiro!C373:C1367,(CONCATENATE(B373," - ",C373))))</f>
        <v/>
      </c>
      <c r="I373" s="65" t="str">
        <f t="shared" si="1"/>
        <v/>
      </c>
      <c r="J373" s="66"/>
    </row>
    <row r="374">
      <c r="A374" s="40"/>
      <c r="B374" s="67" t="s">
        <v>411</v>
      </c>
      <c r="C374" s="61"/>
      <c r="D374" s="61"/>
      <c r="E374" s="63"/>
      <c r="F374" s="63"/>
      <c r="G374" s="64" t="str">
        <f>IF(C374="","",SUMIFS(Roteiro!U374:U1368,Roteiro!C374:C1368,(CONCATENATE(B374," - ",C374)),Roteiro!Q374:Q1368,"Concluído"))</f>
        <v/>
      </c>
      <c r="H374" s="64" t="str">
        <f>IF(C374="","",SUMIFS(Roteiro!U374:U1368,Roteiro!C374:C1368,(CONCATENATE(B374," - ",C374))))</f>
        <v/>
      </c>
      <c r="I374" s="65" t="str">
        <f t="shared" si="1"/>
        <v/>
      </c>
      <c r="J374" s="66"/>
    </row>
    <row r="375">
      <c r="A375" s="40"/>
      <c r="B375" s="67" t="s">
        <v>412</v>
      </c>
      <c r="C375" s="61"/>
      <c r="D375" s="61"/>
      <c r="E375" s="63"/>
      <c r="F375" s="63"/>
      <c r="G375" s="64" t="str">
        <f>IF(C375="","",SUMIFS(Roteiro!U375:U1369,Roteiro!C375:C1369,(CONCATENATE(B375," - ",C375)),Roteiro!Q375:Q1369,"Concluído"))</f>
        <v/>
      </c>
      <c r="H375" s="64" t="str">
        <f>IF(C375="","",SUMIFS(Roteiro!U375:U1369,Roteiro!C375:C1369,(CONCATENATE(B375," - ",C375))))</f>
        <v/>
      </c>
      <c r="I375" s="65" t="str">
        <f t="shared" si="1"/>
        <v/>
      </c>
      <c r="J375" s="66"/>
    </row>
    <row r="376">
      <c r="A376" s="40"/>
      <c r="B376" s="67" t="s">
        <v>413</v>
      </c>
      <c r="C376" s="61"/>
      <c r="D376" s="61"/>
      <c r="E376" s="63"/>
      <c r="F376" s="63"/>
      <c r="G376" s="64" t="str">
        <f>IF(C376="","",SUMIFS(Roteiro!U376:U1370,Roteiro!C376:C1370,(CONCATENATE(B376," - ",C376)),Roteiro!Q376:Q1370,"Concluído"))</f>
        <v/>
      </c>
      <c r="H376" s="64" t="str">
        <f>IF(C376="","",SUMIFS(Roteiro!U376:U1370,Roteiro!C376:C1370,(CONCATENATE(B376," - ",C376))))</f>
        <v/>
      </c>
      <c r="I376" s="65" t="str">
        <f t="shared" si="1"/>
        <v/>
      </c>
      <c r="J376" s="66"/>
    </row>
    <row r="377">
      <c r="A377" s="40"/>
      <c r="B377" s="67" t="s">
        <v>414</v>
      </c>
      <c r="C377" s="61"/>
      <c r="D377" s="61"/>
      <c r="E377" s="63"/>
      <c r="F377" s="63"/>
      <c r="G377" s="64" t="str">
        <f>IF(C377="","",SUMIFS(Roteiro!U377:U1371,Roteiro!C377:C1371,(CONCATENATE(B377," - ",C377)),Roteiro!Q377:Q1371,"Concluído"))</f>
        <v/>
      </c>
      <c r="H377" s="64" t="str">
        <f>IF(C377="","",SUMIFS(Roteiro!U377:U1371,Roteiro!C377:C1371,(CONCATENATE(B377," - ",C377))))</f>
        <v/>
      </c>
      <c r="I377" s="65" t="str">
        <f t="shared" si="1"/>
        <v/>
      </c>
      <c r="J377" s="66"/>
    </row>
    <row r="378">
      <c r="A378" s="40"/>
      <c r="B378" s="67" t="s">
        <v>415</v>
      </c>
      <c r="C378" s="61"/>
      <c r="D378" s="61"/>
      <c r="E378" s="63"/>
      <c r="F378" s="63"/>
      <c r="G378" s="64" t="str">
        <f>IF(C378="","",SUMIFS(Roteiro!U378:U1372,Roteiro!C378:C1372,(CONCATENATE(B378," - ",C378)),Roteiro!Q378:Q1372,"Concluído"))</f>
        <v/>
      </c>
      <c r="H378" s="64" t="str">
        <f>IF(C378="","",SUMIFS(Roteiro!U378:U1372,Roteiro!C378:C1372,(CONCATENATE(B378," - ",C378))))</f>
        <v/>
      </c>
      <c r="I378" s="65" t="str">
        <f t="shared" si="1"/>
        <v/>
      </c>
      <c r="J378" s="66"/>
    </row>
    <row r="379">
      <c r="A379" s="40"/>
      <c r="B379" s="67" t="s">
        <v>416</v>
      </c>
      <c r="C379" s="61"/>
      <c r="D379" s="61"/>
      <c r="E379" s="63"/>
      <c r="F379" s="63"/>
      <c r="G379" s="64" t="str">
        <f>IF(C379="","",SUMIFS(Roteiro!U379:U1373,Roteiro!C379:C1373,(CONCATENATE(B379," - ",C379)),Roteiro!Q379:Q1373,"Concluído"))</f>
        <v/>
      </c>
      <c r="H379" s="64" t="str">
        <f>IF(C379="","",SUMIFS(Roteiro!U379:U1373,Roteiro!C379:C1373,(CONCATENATE(B379," - ",C379))))</f>
        <v/>
      </c>
      <c r="I379" s="65" t="str">
        <f t="shared" si="1"/>
        <v/>
      </c>
      <c r="J379" s="66"/>
    </row>
    <row r="380">
      <c r="A380" s="40"/>
      <c r="B380" s="67" t="s">
        <v>417</v>
      </c>
      <c r="C380" s="61"/>
      <c r="D380" s="61"/>
      <c r="E380" s="63"/>
      <c r="F380" s="63"/>
      <c r="G380" s="64" t="str">
        <f>IF(C380="","",SUMIFS(Roteiro!U380:U1374,Roteiro!C380:C1374,(CONCATENATE(B380," - ",C380)),Roteiro!Q380:Q1374,"Concluído"))</f>
        <v/>
      </c>
      <c r="H380" s="64" t="str">
        <f>IF(C380="","",SUMIFS(Roteiro!U380:U1374,Roteiro!C380:C1374,(CONCATENATE(B380," - ",C380))))</f>
        <v/>
      </c>
      <c r="I380" s="65" t="str">
        <f t="shared" si="1"/>
        <v/>
      </c>
      <c r="J380" s="66"/>
    </row>
    <row r="381">
      <c r="A381" s="40"/>
      <c r="B381" s="67" t="s">
        <v>418</v>
      </c>
      <c r="C381" s="61"/>
      <c r="D381" s="61"/>
      <c r="E381" s="63"/>
      <c r="F381" s="63"/>
      <c r="G381" s="64" t="str">
        <f>IF(C381="","",SUMIFS(Roteiro!U381:U1375,Roteiro!C381:C1375,(CONCATENATE(B381," - ",C381)),Roteiro!Q381:Q1375,"Concluído"))</f>
        <v/>
      </c>
      <c r="H381" s="64" t="str">
        <f>IF(C381="","",SUMIFS(Roteiro!U381:U1375,Roteiro!C381:C1375,(CONCATENATE(B381," - ",C381))))</f>
        <v/>
      </c>
      <c r="I381" s="65" t="str">
        <f t="shared" si="1"/>
        <v/>
      </c>
      <c r="J381" s="66"/>
    </row>
    <row r="382">
      <c r="A382" s="40"/>
      <c r="B382" s="67" t="s">
        <v>419</v>
      </c>
      <c r="C382" s="61"/>
      <c r="D382" s="61"/>
      <c r="E382" s="63"/>
      <c r="F382" s="63"/>
      <c r="G382" s="64" t="str">
        <f>IF(C382="","",SUMIFS(Roteiro!U382:U1376,Roteiro!C382:C1376,(CONCATENATE(B382," - ",C382)),Roteiro!Q382:Q1376,"Concluído"))</f>
        <v/>
      </c>
      <c r="H382" s="64" t="str">
        <f>IF(C382="","",SUMIFS(Roteiro!U382:U1376,Roteiro!C382:C1376,(CONCATENATE(B382," - ",C382))))</f>
        <v/>
      </c>
      <c r="I382" s="65" t="str">
        <f t="shared" si="1"/>
        <v/>
      </c>
      <c r="J382" s="66"/>
    </row>
    <row r="383">
      <c r="A383" s="40"/>
      <c r="B383" s="67" t="s">
        <v>420</v>
      </c>
      <c r="C383" s="61"/>
      <c r="D383" s="61"/>
      <c r="E383" s="63"/>
      <c r="F383" s="63"/>
      <c r="G383" s="64" t="str">
        <f>IF(C383="","",SUMIFS(Roteiro!U383:U1377,Roteiro!C383:C1377,(CONCATENATE(B383," - ",C383)),Roteiro!Q383:Q1377,"Concluído"))</f>
        <v/>
      </c>
      <c r="H383" s="64" t="str">
        <f>IF(C383="","",SUMIFS(Roteiro!U383:U1377,Roteiro!C383:C1377,(CONCATENATE(B383," - ",C383))))</f>
        <v/>
      </c>
      <c r="I383" s="65" t="str">
        <f t="shared" si="1"/>
        <v/>
      </c>
      <c r="J383" s="66"/>
    </row>
    <row r="384">
      <c r="A384" s="40"/>
      <c r="B384" s="67" t="s">
        <v>421</v>
      </c>
      <c r="C384" s="61"/>
      <c r="D384" s="61"/>
      <c r="E384" s="63"/>
      <c r="F384" s="63"/>
      <c r="G384" s="64" t="str">
        <f>IF(C384="","",SUMIFS(Roteiro!U384:U1378,Roteiro!C384:C1378,(CONCATENATE(B384," - ",C384)),Roteiro!Q384:Q1378,"Concluído"))</f>
        <v/>
      </c>
      <c r="H384" s="64" t="str">
        <f>IF(C384="","",SUMIFS(Roteiro!U384:U1378,Roteiro!C384:C1378,(CONCATENATE(B384," - ",C384))))</f>
        <v/>
      </c>
      <c r="I384" s="65" t="str">
        <f t="shared" si="1"/>
        <v/>
      </c>
      <c r="J384" s="66"/>
    </row>
    <row r="385">
      <c r="A385" s="40"/>
      <c r="B385" s="67" t="s">
        <v>422</v>
      </c>
      <c r="C385" s="61"/>
      <c r="D385" s="61"/>
      <c r="E385" s="63"/>
      <c r="F385" s="63"/>
      <c r="G385" s="64" t="str">
        <f>IF(C385="","",SUMIFS(Roteiro!U385:U1379,Roteiro!C385:C1379,(CONCATENATE(B385," - ",C385)),Roteiro!Q385:Q1379,"Concluído"))</f>
        <v/>
      </c>
      <c r="H385" s="64" t="str">
        <f>IF(C385="","",SUMIFS(Roteiro!U385:U1379,Roteiro!C385:C1379,(CONCATENATE(B385," - ",C385))))</f>
        <v/>
      </c>
      <c r="I385" s="65" t="str">
        <f t="shared" si="1"/>
        <v/>
      </c>
      <c r="J385" s="66"/>
    </row>
    <row r="386">
      <c r="A386" s="40"/>
      <c r="B386" s="67" t="s">
        <v>423</v>
      </c>
      <c r="C386" s="61"/>
      <c r="D386" s="61"/>
      <c r="E386" s="63"/>
      <c r="F386" s="63"/>
      <c r="G386" s="64" t="str">
        <f>IF(C386="","",SUMIFS(Roteiro!U386:U1380,Roteiro!C386:C1380,(CONCATENATE(B386," - ",C386)),Roteiro!Q386:Q1380,"Concluído"))</f>
        <v/>
      </c>
      <c r="H386" s="64" t="str">
        <f>IF(C386="","",SUMIFS(Roteiro!U386:U1380,Roteiro!C386:C1380,(CONCATENATE(B386," - ",C386))))</f>
        <v/>
      </c>
      <c r="I386" s="65" t="str">
        <f t="shared" si="1"/>
        <v/>
      </c>
      <c r="J386" s="66"/>
    </row>
    <row r="387">
      <c r="A387" s="40"/>
      <c r="B387" s="67" t="s">
        <v>424</v>
      </c>
      <c r="C387" s="61"/>
      <c r="D387" s="61"/>
      <c r="E387" s="63"/>
      <c r="F387" s="63"/>
      <c r="G387" s="64" t="str">
        <f>IF(C387="","",SUMIFS(Roteiro!U387:U1381,Roteiro!C387:C1381,(CONCATENATE(B387," - ",C387)),Roteiro!Q387:Q1381,"Concluído"))</f>
        <v/>
      </c>
      <c r="H387" s="64" t="str">
        <f>IF(C387="","",SUMIFS(Roteiro!U387:U1381,Roteiro!C387:C1381,(CONCATENATE(B387," - ",C387))))</f>
        <v/>
      </c>
      <c r="I387" s="65" t="str">
        <f t="shared" si="1"/>
        <v/>
      </c>
      <c r="J387" s="66"/>
    </row>
    <row r="388">
      <c r="A388" s="40"/>
      <c r="B388" s="67" t="s">
        <v>425</v>
      </c>
      <c r="C388" s="61"/>
      <c r="D388" s="61"/>
      <c r="E388" s="63"/>
      <c r="F388" s="63"/>
      <c r="G388" s="64" t="str">
        <f>IF(C388="","",SUMIFS(Roteiro!U388:U1382,Roteiro!C388:C1382,(CONCATENATE(B388," - ",C388)),Roteiro!Q388:Q1382,"Concluído"))</f>
        <v/>
      </c>
      <c r="H388" s="64" t="str">
        <f>IF(C388="","",SUMIFS(Roteiro!U388:U1382,Roteiro!C388:C1382,(CONCATENATE(B388," - ",C388))))</f>
        <v/>
      </c>
      <c r="I388" s="65" t="str">
        <f t="shared" si="1"/>
        <v/>
      </c>
      <c r="J388" s="66"/>
    </row>
    <row r="389">
      <c r="A389" s="40"/>
      <c r="B389" s="67" t="s">
        <v>426</v>
      </c>
      <c r="C389" s="61"/>
      <c r="D389" s="61"/>
      <c r="E389" s="63"/>
      <c r="F389" s="63"/>
      <c r="G389" s="64" t="str">
        <f>IF(C389="","",SUMIFS(Roteiro!U389:U1383,Roteiro!C389:C1383,(CONCATENATE(B389," - ",C389)),Roteiro!Q389:Q1383,"Concluído"))</f>
        <v/>
      </c>
      <c r="H389" s="64" t="str">
        <f>IF(C389="","",SUMIFS(Roteiro!U389:U1383,Roteiro!C389:C1383,(CONCATENATE(B389," - ",C389))))</f>
        <v/>
      </c>
      <c r="I389" s="65" t="str">
        <f t="shared" si="1"/>
        <v/>
      </c>
      <c r="J389" s="66"/>
    </row>
    <row r="390">
      <c r="A390" s="40"/>
      <c r="B390" s="67" t="s">
        <v>427</v>
      </c>
      <c r="C390" s="61"/>
      <c r="D390" s="61"/>
      <c r="E390" s="63"/>
      <c r="F390" s="63"/>
      <c r="G390" s="64" t="str">
        <f>IF(C390="","",SUMIFS(Roteiro!U390:U1384,Roteiro!C390:C1384,(CONCATENATE(B390," - ",C390)),Roteiro!Q390:Q1384,"Concluído"))</f>
        <v/>
      </c>
      <c r="H390" s="64" t="str">
        <f>IF(C390="","",SUMIFS(Roteiro!U390:U1384,Roteiro!C390:C1384,(CONCATENATE(B390," - ",C390))))</f>
        <v/>
      </c>
      <c r="I390" s="65" t="str">
        <f t="shared" si="1"/>
        <v/>
      </c>
      <c r="J390" s="66"/>
    </row>
    <row r="391">
      <c r="A391" s="40"/>
      <c r="B391" s="67" t="s">
        <v>428</v>
      </c>
      <c r="C391" s="61"/>
      <c r="D391" s="61"/>
      <c r="E391" s="63"/>
      <c r="F391" s="63"/>
      <c r="G391" s="64" t="str">
        <f>IF(C391="","",SUMIFS(Roteiro!U391:U1385,Roteiro!C391:C1385,(CONCATENATE(B391," - ",C391)),Roteiro!Q391:Q1385,"Concluído"))</f>
        <v/>
      </c>
      <c r="H391" s="64" t="str">
        <f>IF(C391="","",SUMIFS(Roteiro!U391:U1385,Roteiro!C391:C1385,(CONCATENATE(B391," - ",C391))))</f>
        <v/>
      </c>
      <c r="I391" s="65" t="str">
        <f t="shared" si="1"/>
        <v/>
      </c>
      <c r="J391" s="66"/>
    </row>
    <row r="392">
      <c r="A392" s="40"/>
      <c r="B392" s="67" t="s">
        <v>429</v>
      </c>
      <c r="C392" s="61"/>
      <c r="D392" s="61"/>
      <c r="E392" s="63"/>
      <c r="F392" s="63"/>
      <c r="G392" s="64" t="str">
        <f>IF(C392="","",SUMIFS(Roteiro!U392:U1386,Roteiro!C392:C1386,(CONCATENATE(B392," - ",C392)),Roteiro!Q392:Q1386,"Concluído"))</f>
        <v/>
      </c>
      <c r="H392" s="64" t="str">
        <f>IF(C392="","",SUMIFS(Roteiro!U392:U1386,Roteiro!C392:C1386,(CONCATENATE(B392," - ",C392))))</f>
        <v/>
      </c>
      <c r="I392" s="65" t="str">
        <f t="shared" si="1"/>
        <v/>
      </c>
      <c r="J392" s="66"/>
    </row>
    <row r="393">
      <c r="A393" s="40"/>
      <c r="B393" s="67" t="s">
        <v>430</v>
      </c>
      <c r="C393" s="61"/>
      <c r="D393" s="61"/>
      <c r="E393" s="63"/>
      <c r="F393" s="63"/>
      <c r="G393" s="64" t="str">
        <f>IF(C393="","",SUMIFS(Roteiro!U393:U1387,Roteiro!C393:C1387,(CONCATENATE(B393," - ",C393)),Roteiro!Q393:Q1387,"Concluído"))</f>
        <v/>
      </c>
      <c r="H393" s="64" t="str">
        <f>IF(C393="","",SUMIFS(Roteiro!U393:U1387,Roteiro!C393:C1387,(CONCATENATE(B393," - ",C393))))</f>
        <v/>
      </c>
      <c r="I393" s="65" t="str">
        <f t="shared" si="1"/>
        <v/>
      </c>
      <c r="J393" s="66"/>
    </row>
    <row r="394">
      <c r="A394" s="40"/>
      <c r="B394" s="67" t="s">
        <v>431</v>
      </c>
      <c r="C394" s="61"/>
      <c r="D394" s="61"/>
      <c r="E394" s="63"/>
      <c r="F394" s="63"/>
      <c r="G394" s="64" t="str">
        <f>IF(C394="","",SUMIFS(Roteiro!U394:U1388,Roteiro!C394:C1388,(CONCATENATE(B394," - ",C394)),Roteiro!Q394:Q1388,"Concluído"))</f>
        <v/>
      </c>
      <c r="H394" s="64" t="str">
        <f>IF(C394="","",SUMIFS(Roteiro!U394:U1388,Roteiro!C394:C1388,(CONCATENATE(B394," - ",C394))))</f>
        <v/>
      </c>
      <c r="I394" s="65" t="str">
        <f t="shared" si="1"/>
        <v/>
      </c>
      <c r="J394" s="66"/>
    </row>
    <row r="395">
      <c r="A395" s="40"/>
      <c r="B395" s="67" t="s">
        <v>432</v>
      </c>
      <c r="C395" s="61"/>
      <c r="D395" s="61"/>
      <c r="E395" s="63"/>
      <c r="F395" s="63"/>
      <c r="G395" s="64" t="str">
        <f>IF(C395="","",SUMIFS(Roteiro!U395:U1389,Roteiro!C395:C1389,(CONCATENATE(B395," - ",C395)),Roteiro!Q395:Q1389,"Concluído"))</f>
        <v/>
      </c>
      <c r="H395" s="64" t="str">
        <f>IF(C395="","",SUMIFS(Roteiro!U395:U1389,Roteiro!C395:C1389,(CONCATENATE(B395," - ",C395))))</f>
        <v/>
      </c>
      <c r="I395" s="65" t="str">
        <f t="shared" si="1"/>
        <v/>
      </c>
      <c r="J395" s="66"/>
    </row>
    <row r="396">
      <c r="A396" s="40"/>
      <c r="B396" s="67" t="s">
        <v>433</v>
      </c>
      <c r="C396" s="61"/>
      <c r="D396" s="61"/>
      <c r="E396" s="63"/>
      <c r="F396" s="63"/>
      <c r="G396" s="64" t="str">
        <f>IF(C396="","",SUMIFS(Roteiro!U396:U1390,Roteiro!C396:C1390,(CONCATENATE(B396," - ",C396)),Roteiro!Q396:Q1390,"Concluído"))</f>
        <v/>
      </c>
      <c r="H396" s="64" t="str">
        <f>IF(C396="","",SUMIFS(Roteiro!U396:U1390,Roteiro!C396:C1390,(CONCATENATE(B396," - ",C396))))</f>
        <v/>
      </c>
      <c r="I396" s="65" t="str">
        <f t="shared" si="1"/>
        <v/>
      </c>
      <c r="J396" s="66"/>
    </row>
    <row r="397">
      <c r="A397" s="40"/>
      <c r="B397" s="67" t="s">
        <v>434</v>
      </c>
      <c r="C397" s="61"/>
      <c r="D397" s="61"/>
      <c r="E397" s="63"/>
      <c r="F397" s="63"/>
      <c r="G397" s="64" t="str">
        <f>IF(C397="","",SUMIFS(Roteiro!U397:U1391,Roteiro!C397:C1391,(CONCATENATE(B397," - ",C397)),Roteiro!Q397:Q1391,"Concluído"))</f>
        <v/>
      </c>
      <c r="H397" s="64" t="str">
        <f>IF(C397="","",SUMIFS(Roteiro!U397:U1391,Roteiro!C397:C1391,(CONCATENATE(B397," - ",C397))))</f>
        <v/>
      </c>
      <c r="I397" s="65" t="str">
        <f t="shared" si="1"/>
        <v/>
      </c>
      <c r="J397" s="66"/>
    </row>
    <row r="398">
      <c r="A398" s="40"/>
      <c r="B398" s="67" t="s">
        <v>435</v>
      </c>
      <c r="C398" s="61"/>
      <c r="D398" s="61"/>
      <c r="E398" s="63"/>
      <c r="F398" s="63"/>
      <c r="G398" s="64" t="str">
        <f>IF(C398="","",SUMIFS(Roteiro!U398:U1392,Roteiro!C398:C1392,(CONCATENATE(B398," - ",C398)),Roteiro!Q398:Q1392,"Concluído"))</f>
        <v/>
      </c>
      <c r="H398" s="64" t="str">
        <f>IF(C398="","",SUMIFS(Roteiro!U398:U1392,Roteiro!C398:C1392,(CONCATENATE(B398," - ",C398))))</f>
        <v/>
      </c>
      <c r="I398" s="65" t="str">
        <f t="shared" si="1"/>
        <v/>
      </c>
      <c r="J398" s="66"/>
    </row>
    <row r="399">
      <c r="A399" s="40"/>
      <c r="B399" s="67" t="s">
        <v>436</v>
      </c>
      <c r="C399" s="61"/>
      <c r="D399" s="61"/>
      <c r="E399" s="63"/>
      <c r="F399" s="63"/>
      <c r="G399" s="64" t="str">
        <f>IF(C399="","",SUMIFS(Roteiro!U399:U1393,Roteiro!C399:C1393,(CONCATENATE(B399," - ",C399)),Roteiro!Q399:Q1393,"Concluído"))</f>
        <v/>
      </c>
      <c r="H399" s="64" t="str">
        <f>IF(C399="","",SUMIFS(Roteiro!U399:U1393,Roteiro!C399:C1393,(CONCATENATE(B399," - ",C399))))</f>
        <v/>
      </c>
      <c r="I399" s="65" t="str">
        <f t="shared" si="1"/>
        <v/>
      </c>
      <c r="J399" s="66"/>
    </row>
    <row r="400">
      <c r="A400" s="40"/>
      <c r="B400" s="67" t="s">
        <v>437</v>
      </c>
      <c r="C400" s="61"/>
      <c r="D400" s="61"/>
      <c r="E400" s="63"/>
      <c r="F400" s="63"/>
      <c r="G400" s="64" t="str">
        <f>IF(C400="","",SUMIFS(Roteiro!U400:U1394,Roteiro!C400:C1394,(CONCATENATE(B400," - ",C400)),Roteiro!Q400:Q1394,"Concluído"))</f>
        <v/>
      </c>
      <c r="H400" s="64" t="str">
        <f>IF(C400="","",SUMIFS(Roteiro!U400:U1394,Roteiro!C400:C1394,(CONCATENATE(B400," - ",C400))))</f>
        <v/>
      </c>
      <c r="I400" s="65" t="str">
        <f t="shared" si="1"/>
        <v/>
      </c>
      <c r="J400" s="66"/>
    </row>
    <row r="401">
      <c r="A401" s="40"/>
      <c r="B401" s="67" t="s">
        <v>438</v>
      </c>
      <c r="C401" s="61"/>
      <c r="D401" s="61"/>
      <c r="E401" s="63"/>
      <c r="F401" s="63"/>
      <c r="G401" s="64" t="str">
        <f>IF(C401="","",SUMIFS(Roteiro!U401:U1395,Roteiro!C401:C1395,(CONCATENATE(B401," - ",C401)),Roteiro!Q401:Q1395,"Concluído"))</f>
        <v/>
      </c>
      <c r="H401" s="64" t="str">
        <f>IF(C401="","",SUMIFS(Roteiro!U401:U1395,Roteiro!C401:C1395,(CONCATENATE(B401," - ",C401))))</f>
        <v/>
      </c>
      <c r="I401" s="65" t="str">
        <f t="shared" si="1"/>
        <v/>
      </c>
      <c r="J401" s="66"/>
    </row>
    <row r="402">
      <c r="A402" s="40"/>
      <c r="B402" s="67" t="s">
        <v>439</v>
      </c>
      <c r="C402" s="61"/>
      <c r="D402" s="61"/>
      <c r="E402" s="63"/>
      <c r="F402" s="63"/>
      <c r="G402" s="64" t="str">
        <f>IF(C402="","",SUMIFS(Roteiro!U402:U1396,Roteiro!C402:C1396,(CONCATENATE(B402," - ",C402)),Roteiro!Q402:Q1396,"Concluído"))</f>
        <v/>
      </c>
      <c r="H402" s="64" t="str">
        <f>IF(C402="","",SUMIFS(Roteiro!U402:U1396,Roteiro!C402:C1396,(CONCATENATE(B402," - ",C402))))</f>
        <v/>
      </c>
      <c r="I402" s="65" t="str">
        <f t="shared" si="1"/>
        <v/>
      </c>
      <c r="J402" s="66"/>
    </row>
    <row r="403">
      <c r="A403" s="40"/>
      <c r="B403" s="67" t="s">
        <v>440</v>
      </c>
      <c r="C403" s="61"/>
      <c r="D403" s="61"/>
      <c r="E403" s="63"/>
      <c r="F403" s="63"/>
      <c r="G403" s="64" t="str">
        <f>IF(C403="","",SUMIFS(Roteiro!U403:U1397,Roteiro!C403:C1397,(CONCATENATE(B403," - ",C403)),Roteiro!Q403:Q1397,"Concluído"))</f>
        <v/>
      </c>
      <c r="H403" s="64" t="str">
        <f>IF(C403="","",SUMIFS(Roteiro!U403:U1397,Roteiro!C403:C1397,(CONCATENATE(B403," - ",C403))))</f>
        <v/>
      </c>
      <c r="I403" s="65" t="str">
        <f t="shared" si="1"/>
        <v/>
      </c>
      <c r="J403" s="66"/>
    </row>
    <row r="404">
      <c r="A404" s="40"/>
      <c r="B404" s="67" t="s">
        <v>441</v>
      </c>
      <c r="C404" s="61"/>
      <c r="D404" s="61"/>
      <c r="E404" s="63"/>
      <c r="F404" s="63"/>
      <c r="G404" s="64" t="str">
        <f>IF(C404="","",SUMIFS(Roteiro!U404:U1398,Roteiro!C404:C1398,(CONCATENATE(B404," - ",C404)),Roteiro!Q404:Q1398,"Concluído"))</f>
        <v/>
      </c>
      <c r="H404" s="64" t="str">
        <f>IF(C404="","",SUMIFS(Roteiro!U404:U1398,Roteiro!C404:C1398,(CONCATENATE(B404," - ",C404))))</f>
        <v/>
      </c>
      <c r="I404" s="65" t="str">
        <f t="shared" si="1"/>
        <v/>
      </c>
      <c r="J404" s="66"/>
    </row>
    <row r="405">
      <c r="A405" s="40"/>
      <c r="B405" s="67" t="s">
        <v>442</v>
      </c>
      <c r="C405" s="61"/>
      <c r="D405" s="61"/>
      <c r="E405" s="63"/>
      <c r="F405" s="63"/>
      <c r="G405" s="64" t="str">
        <f>IF(C405="","",SUMIFS(Roteiro!U405:U1399,Roteiro!C405:C1399,(CONCATENATE(B405," - ",C405)),Roteiro!Q405:Q1399,"Concluído"))</f>
        <v/>
      </c>
      <c r="H405" s="64" t="str">
        <f>IF(C405="","",SUMIFS(Roteiro!U405:U1399,Roteiro!C405:C1399,(CONCATENATE(B405," - ",C405))))</f>
        <v/>
      </c>
      <c r="I405" s="65" t="str">
        <f t="shared" si="1"/>
        <v/>
      </c>
      <c r="J405" s="66"/>
    </row>
    <row r="406">
      <c r="A406" s="40"/>
      <c r="B406" s="67" t="s">
        <v>443</v>
      </c>
      <c r="C406" s="61"/>
      <c r="D406" s="61"/>
      <c r="E406" s="63"/>
      <c r="F406" s="63"/>
      <c r="G406" s="64" t="str">
        <f>IF(C406="","",SUMIFS(Roteiro!U406:U1400,Roteiro!C406:C1400,(CONCATENATE(B406," - ",C406)),Roteiro!Q406:Q1400,"Concluído"))</f>
        <v/>
      </c>
      <c r="H406" s="64" t="str">
        <f>IF(C406="","",SUMIFS(Roteiro!U406:U1400,Roteiro!C406:C1400,(CONCATENATE(B406," - ",C406))))</f>
        <v/>
      </c>
      <c r="I406" s="65" t="str">
        <f t="shared" si="1"/>
        <v/>
      </c>
      <c r="J406" s="66"/>
    </row>
    <row r="407">
      <c r="A407" s="40"/>
      <c r="B407" s="67" t="s">
        <v>444</v>
      </c>
      <c r="C407" s="61"/>
      <c r="D407" s="61"/>
      <c r="E407" s="63"/>
      <c r="F407" s="63"/>
      <c r="G407" s="64" t="str">
        <f>IF(C407="","",SUMIFS(Roteiro!U407:U1401,Roteiro!C407:C1401,(CONCATENATE(B407," - ",C407)),Roteiro!Q407:Q1401,"Concluído"))</f>
        <v/>
      </c>
      <c r="H407" s="64" t="str">
        <f>IF(C407="","",SUMIFS(Roteiro!U407:U1401,Roteiro!C407:C1401,(CONCATENATE(B407," - ",C407))))</f>
        <v/>
      </c>
      <c r="I407" s="65" t="str">
        <f t="shared" si="1"/>
        <v/>
      </c>
      <c r="J407" s="66"/>
    </row>
    <row r="408">
      <c r="A408" s="40"/>
      <c r="B408" s="67" t="s">
        <v>445</v>
      </c>
      <c r="C408" s="61"/>
      <c r="D408" s="61"/>
      <c r="E408" s="63"/>
      <c r="F408" s="63"/>
      <c r="G408" s="64" t="str">
        <f>IF(C408="","",SUMIFS(Roteiro!U408:U1402,Roteiro!C408:C1402,(CONCATENATE(B408," - ",C408)),Roteiro!Q408:Q1402,"Concluído"))</f>
        <v/>
      </c>
      <c r="H408" s="64" t="str">
        <f>IF(C408="","",SUMIFS(Roteiro!U408:U1402,Roteiro!C408:C1402,(CONCATENATE(B408," - ",C408))))</f>
        <v/>
      </c>
      <c r="I408" s="65" t="str">
        <f t="shared" si="1"/>
        <v/>
      </c>
      <c r="J408" s="66"/>
    </row>
    <row r="409">
      <c r="A409" s="40"/>
      <c r="B409" s="67" t="s">
        <v>446</v>
      </c>
      <c r="C409" s="61"/>
      <c r="D409" s="61"/>
      <c r="E409" s="63"/>
      <c r="F409" s="63"/>
      <c r="G409" s="64" t="str">
        <f>IF(C409="","",SUMIFS(Roteiro!U409:U1403,Roteiro!C409:C1403,(CONCATENATE(B409," - ",C409)),Roteiro!Q409:Q1403,"Concluído"))</f>
        <v/>
      </c>
      <c r="H409" s="64" t="str">
        <f>IF(C409="","",SUMIFS(Roteiro!U409:U1403,Roteiro!C409:C1403,(CONCATENATE(B409," - ",C409))))</f>
        <v/>
      </c>
      <c r="I409" s="65" t="str">
        <f t="shared" si="1"/>
        <v/>
      </c>
      <c r="J409" s="66"/>
    </row>
    <row r="410">
      <c r="A410" s="40"/>
      <c r="B410" s="67" t="s">
        <v>447</v>
      </c>
      <c r="C410" s="61"/>
      <c r="D410" s="61"/>
      <c r="E410" s="63"/>
      <c r="F410" s="63"/>
      <c r="G410" s="64" t="str">
        <f>IF(C410="","",SUMIFS(Roteiro!U410:U1404,Roteiro!C410:C1404,(CONCATENATE(B410," - ",C410)),Roteiro!Q410:Q1404,"Concluído"))</f>
        <v/>
      </c>
      <c r="H410" s="64" t="str">
        <f>IF(C410="","",SUMIFS(Roteiro!U410:U1404,Roteiro!C410:C1404,(CONCATENATE(B410," - ",C410))))</f>
        <v/>
      </c>
      <c r="I410" s="65" t="str">
        <f t="shared" si="1"/>
        <v/>
      </c>
      <c r="J410" s="66"/>
    </row>
    <row r="411">
      <c r="A411" s="40"/>
      <c r="B411" s="67" t="s">
        <v>448</v>
      </c>
      <c r="C411" s="61"/>
      <c r="D411" s="61"/>
      <c r="E411" s="63"/>
      <c r="F411" s="63"/>
      <c r="G411" s="64" t="str">
        <f>IF(C411="","",SUMIFS(Roteiro!U411:U1405,Roteiro!C411:C1405,(CONCATENATE(B411," - ",C411)),Roteiro!Q411:Q1405,"Concluído"))</f>
        <v/>
      </c>
      <c r="H411" s="64" t="str">
        <f>IF(C411="","",SUMIFS(Roteiro!U411:U1405,Roteiro!C411:C1405,(CONCATENATE(B411," - ",C411))))</f>
        <v/>
      </c>
      <c r="I411" s="65" t="str">
        <f t="shared" si="1"/>
        <v/>
      </c>
      <c r="J411" s="66"/>
    </row>
    <row r="412">
      <c r="A412" s="40"/>
      <c r="B412" s="67" t="s">
        <v>449</v>
      </c>
      <c r="C412" s="61"/>
      <c r="D412" s="61"/>
      <c r="E412" s="63"/>
      <c r="F412" s="63"/>
      <c r="G412" s="64" t="str">
        <f>IF(C412="","",SUMIFS(Roteiro!U412:U1406,Roteiro!C412:C1406,(CONCATENATE(B412," - ",C412)),Roteiro!Q412:Q1406,"Concluído"))</f>
        <v/>
      </c>
      <c r="H412" s="64" t="str">
        <f>IF(C412="","",SUMIFS(Roteiro!U412:U1406,Roteiro!C412:C1406,(CONCATENATE(B412," - ",C412))))</f>
        <v/>
      </c>
      <c r="I412" s="65" t="str">
        <f t="shared" si="1"/>
        <v/>
      </c>
      <c r="J412" s="66"/>
    </row>
    <row r="413">
      <c r="A413" s="40"/>
      <c r="B413" s="67" t="s">
        <v>450</v>
      </c>
      <c r="C413" s="61"/>
      <c r="D413" s="61"/>
      <c r="E413" s="63"/>
      <c r="F413" s="63"/>
      <c r="G413" s="64" t="str">
        <f>IF(C413="","",SUMIFS(Roteiro!U413:U1407,Roteiro!C413:C1407,(CONCATENATE(B413," - ",C413)),Roteiro!Q413:Q1407,"Concluído"))</f>
        <v/>
      </c>
      <c r="H413" s="64" t="str">
        <f>IF(C413="","",SUMIFS(Roteiro!U413:U1407,Roteiro!C413:C1407,(CONCATENATE(B413," - ",C413))))</f>
        <v/>
      </c>
      <c r="I413" s="65" t="str">
        <f t="shared" si="1"/>
        <v/>
      </c>
      <c r="J413" s="66"/>
    </row>
    <row r="414">
      <c r="A414" s="40"/>
      <c r="B414" s="67" t="s">
        <v>451</v>
      </c>
      <c r="C414" s="61"/>
      <c r="D414" s="61"/>
      <c r="E414" s="63"/>
      <c r="F414" s="63"/>
      <c r="G414" s="64" t="str">
        <f>IF(C414="","",SUMIFS(Roteiro!U414:U1408,Roteiro!C414:C1408,(CONCATENATE(B414," - ",C414)),Roteiro!Q414:Q1408,"Concluído"))</f>
        <v/>
      </c>
      <c r="H414" s="64" t="str">
        <f>IF(C414="","",SUMIFS(Roteiro!U414:U1408,Roteiro!C414:C1408,(CONCATENATE(B414," - ",C414))))</f>
        <v/>
      </c>
      <c r="I414" s="65" t="str">
        <f t="shared" si="1"/>
        <v/>
      </c>
      <c r="J414" s="66"/>
    </row>
    <row r="415">
      <c r="A415" s="40"/>
      <c r="B415" s="67" t="s">
        <v>452</v>
      </c>
      <c r="C415" s="61"/>
      <c r="D415" s="61"/>
      <c r="E415" s="63"/>
      <c r="F415" s="63"/>
      <c r="G415" s="64" t="str">
        <f>IF(C415="","",SUMIFS(Roteiro!U415:U1409,Roteiro!C415:C1409,(CONCATENATE(B415," - ",C415)),Roteiro!Q415:Q1409,"Concluído"))</f>
        <v/>
      </c>
      <c r="H415" s="64" t="str">
        <f>IF(C415="","",SUMIFS(Roteiro!U415:U1409,Roteiro!C415:C1409,(CONCATENATE(B415," - ",C415))))</f>
        <v/>
      </c>
      <c r="I415" s="65" t="str">
        <f t="shared" si="1"/>
        <v/>
      </c>
      <c r="J415" s="66"/>
    </row>
    <row r="416">
      <c r="A416" s="40"/>
      <c r="B416" s="67" t="s">
        <v>453</v>
      </c>
      <c r="C416" s="61"/>
      <c r="D416" s="61"/>
      <c r="E416" s="63"/>
      <c r="F416" s="63"/>
      <c r="G416" s="64" t="str">
        <f>IF(C416="","",SUMIFS(Roteiro!U416:U1410,Roteiro!C416:C1410,(CONCATENATE(B416," - ",C416)),Roteiro!Q416:Q1410,"Concluído"))</f>
        <v/>
      </c>
      <c r="H416" s="64" t="str">
        <f>IF(C416="","",SUMIFS(Roteiro!U416:U1410,Roteiro!C416:C1410,(CONCATENATE(B416," - ",C416))))</f>
        <v/>
      </c>
      <c r="I416" s="65" t="str">
        <f t="shared" si="1"/>
        <v/>
      </c>
      <c r="J416" s="66"/>
    </row>
    <row r="417">
      <c r="A417" s="40"/>
      <c r="B417" s="67" t="s">
        <v>454</v>
      </c>
      <c r="C417" s="61"/>
      <c r="D417" s="61"/>
      <c r="E417" s="63"/>
      <c r="F417" s="63"/>
      <c r="G417" s="64" t="str">
        <f>IF(C417="","",SUMIFS(Roteiro!U417:U1411,Roteiro!C417:C1411,(CONCATENATE(B417," - ",C417)),Roteiro!Q417:Q1411,"Concluído"))</f>
        <v/>
      </c>
      <c r="H417" s="64" t="str">
        <f>IF(C417="","",SUMIFS(Roteiro!U417:U1411,Roteiro!C417:C1411,(CONCATENATE(B417," - ",C417))))</f>
        <v/>
      </c>
      <c r="I417" s="65" t="str">
        <f t="shared" si="1"/>
        <v/>
      </c>
      <c r="J417" s="66"/>
    </row>
    <row r="418">
      <c r="A418" s="40"/>
      <c r="B418" s="67" t="s">
        <v>455</v>
      </c>
      <c r="C418" s="61"/>
      <c r="D418" s="61"/>
      <c r="E418" s="63"/>
      <c r="F418" s="63"/>
      <c r="G418" s="64" t="str">
        <f>IF(C418="","",SUMIFS(Roteiro!U418:U1412,Roteiro!C418:C1412,(CONCATENATE(B418," - ",C418)),Roteiro!Q418:Q1412,"Concluído"))</f>
        <v/>
      </c>
      <c r="H418" s="64" t="str">
        <f>IF(C418="","",SUMIFS(Roteiro!U418:U1412,Roteiro!C418:C1412,(CONCATENATE(B418," - ",C418))))</f>
        <v/>
      </c>
      <c r="I418" s="65" t="str">
        <f t="shared" si="1"/>
        <v/>
      </c>
      <c r="J418" s="66"/>
    </row>
    <row r="419">
      <c r="A419" s="40"/>
      <c r="B419" s="67" t="s">
        <v>456</v>
      </c>
      <c r="C419" s="61"/>
      <c r="D419" s="61"/>
      <c r="E419" s="63"/>
      <c r="F419" s="63"/>
      <c r="G419" s="64" t="str">
        <f>IF(C419="","",SUMIFS(Roteiro!U419:U1413,Roteiro!C419:C1413,(CONCATENATE(B419," - ",C419)),Roteiro!Q419:Q1413,"Concluído"))</f>
        <v/>
      </c>
      <c r="H419" s="64" t="str">
        <f>IF(C419="","",SUMIFS(Roteiro!U419:U1413,Roteiro!C419:C1413,(CONCATENATE(B419," - ",C419))))</f>
        <v/>
      </c>
      <c r="I419" s="65" t="str">
        <f t="shared" si="1"/>
        <v/>
      </c>
      <c r="J419" s="66"/>
    </row>
    <row r="420">
      <c r="A420" s="40"/>
      <c r="B420" s="67" t="s">
        <v>457</v>
      </c>
      <c r="C420" s="61"/>
      <c r="D420" s="61"/>
      <c r="E420" s="63"/>
      <c r="F420" s="63"/>
      <c r="G420" s="64" t="str">
        <f>IF(C420="","",SUMIFS(Roteiro!U420:U1414,Roteiro!C420:C1414,(CONCATENATE(B420," - ",C420)),Roteiro!Q420:Q1414,"Concluído"))</f>
        <v/>
      </c>
      <c r="H420" s="64" t="str">
        <f>IF(C420="","",SUMIFS(Roteiro!U420:U1414,Roteiro!C420:C1414,(CONCATENATE(B420," - ",C420))))</f>
        <v/>
      </c>
      <c r="I420" s="65" t="str">
        <f t="shared" si="1"/>
        <v/>
      </c>
      <c r="J420" s="66"/>
    </row>
    <row r="421">
      <c r="A421" s="40"/>
      <c r="B421" s="67" t="s">
        <v>458</v>
      </c>
      <c r="C421" s="61"/>
      <c r="D421" s="61"/>
      <c r="E421" s="63"/>
      <c r="F421" s="63"/>
      <c r="G421" s="64" t="str">
        <f>IF(C421="","",SUMIFS(Roteiro!U421:U1415,Roteiro!C421:C1415,(CONCATENATE(B421," - ",C421)),Roteiro!Q421:Q1415,"Concluído"))</f>
        <v/>
      </c>
      <c r="H421" s="64" t="str">
        <f>IF(C421="","",SUMIFS(Roteiro!U421:U1415,Roteiro!C421:C1415,(CONCATENATE(B421," - ",C421))))</f>
        <v/>
      </c>
      <c r="I421" s="65" t="str">
        <f t="shared" si="1"/>
        <v/>
      </c>
      <c r="J421" s="66"/>
    </row>
    <row r="422">
      <c r="A422" s="40"/>
      <c r="B422" s="67" t="s">
        <v>459</v>
      </c>
      <c r="C422" s="61"/>
      <c r="D422" s="61"/>
      <c r="E422" s="63"/>
      <c r="F422" s="63"/>
      <c r="G422" s="64" t="str">
        <f>IF(C422="","",SUMIFS(Roteiro!U422:U1416,Roteiro!C422:C1416,(CONCATENATE(B422," - ",C422)),Roteiro!Q422:Q1416,"Concluído"))</f>
        <v/>
      </c>
      <c r="H422" s="64" t="str">
        <f>IF(C422="","",SUMIFS(Roteiro!U422:U1416,Roteiro!C422:C1416,(CONCATENATE(B422," - ",C422))))</f>
        <v/>
      </c>
      <c r="I422" s="65" t="str">
        <f t="shared" si="1"/>
        <v/>
      </c>
      <c r="J422" s="66"/>
    </row>
    <row r="423">
      <c r="A423" s="40"/>
      <c r="B423" s="67" t="s">
        <v>460</v>
      </c>
      <c r="C423" s="61"/>
      <c r="D423" s="61"/>
      <c r="E423" s="63"/>
      <c r="F423" s="63"/>
      <c r="G423" s="64" t="str">
        <f>IF(C423="","",SUMIFS(Roteiro!U423:U1417,Roteiro!C423:C1417,(CONCATENATE(B423," - ",C423)),Roteiro!Q423:Q1417,"Concluído"))</f>
        <v/>
      </c>
      <c r="H423" s="64" t="str">
        <f>IF(C423="","",SUMIFS(Roteiro!U423:U1417,Roteiro!C423:C1417,(CONCATENATE(B423," - ",C423))))</f>
        <v/>
      </c>
      <c r="I423" s="65" t="str">
        <f t="shared" si="1"/>
        <v/>
      </c>
      <c r="J423" s="66"/>
    </row>
    <row r="424">
      <c r="A424" s="40"/>
      <c r="B424" s="67" t="s">
        <v>461</v>
      </c>
      <c r="C424" s="61"/>
      <c r="D424" s="61"/>
      <c r="E424" s="63"/>
      <c r="F424" s="63"/>
      <c r="G424" s="64" t="str">
        <f>IF(C424="","",SUMIFS(Roteiro!U424:U1418,Roteiro!C424:C1418,(CONCATENATE(B424," - ",C424)),Roteiro!Q424:Q1418,"Concluído"))</f>
        <v/>
      </c>
      <c r="H424" s="64" t="str">
        <f>IF(C424="","",SUMIFS(Roteiro!U424:U1418,Roteiro!C424:C1418,(CONCATENATE(B424," - ",C424))))</f>
        <v/>
      </c>
      <c r="I424" s="65" t="str">
        <f t="shared" si="1"/>
        <v/>
      </c>
      <c r="J424" s="66"/>
    </row>
    <row r="425">
      <c r="A425" s="40"/>
      <c r="B425" s="67" t="s">
        <v>462</v>
      </c>
      <c r="C425" s="61"/>
      <c r="D425" s="61"/>
      <c r="E425" s="63"/>
      <c r="F425" s="63"/>
      <c r="G425" s="64" t="str">
        <f>IF(C425="","",SUMIFS(Roteiro!U425:U1419,Roteiro!C425:C1419,(CONCATENATE(B425," - ",C425)),Roteiro!Q425:Q1419,"Concluído"))</f>
        <v/>
      </c>
      <c r="H425" s="64" t="str">
        <f>IF(C425="","",SUMIFS(Roteiro!U425:U1419,Roteiro!C425:C1419,(CONCATENATE(B425," - ",C425))))</f>
        <v/>
      </c>
      <c r="I425" s="65" t="str">
        <f t="shared" si="1"/>
        <v/>
      </c>
      <c r="J425" s="66"/>
    </row>
    <row r="426">
      <c r="A426" s="40"/>
      <c r="B426" s="67" t="s">
        <v>463</v>
      </c>
      <c r="C426" s="61"/>
      <c r="D426" s="61"/>
      <c r="E426" s="63"/>
      <c r="F426" s="63"/>
      <c r="G426" s="64" t="str">
        <f>IF(C426="","",SUMIFS(Roteiro!U426:U1420,Roteiro!C426:C1420,(CONCATENATE(B426," - ",C426)),Roteiro!Q426:Q1420,"Concluído"))</f>
        <v/>
      </c>
      <c r="H426" s="64" t="str">
        <f>IF(C426="","",SUMIFS(Roteiro!U426:U1420,Roteiro!C426:C1420,(CONCATENATE(B426," - ",C426))))</f>
        <v/>
      </c>
      <c r="I426" s="65" t="str">
        <f t="shared" si="1"/>
        <v/>
      </c>
      <c r="J426" s="66"/>
    </row>
    <row r="427">
      <c r="A427" s="40"/>
      <c r="B427" s="67" t="s">
        <v>464</v>
      </c>
      <c r="C427" s="61"/>
      <c r="D427" s="61"/>
      <c r="E427" s="63"/>
      <c r="F427" s="63"/>
      <c r="G427" s="64" t="str">
        <f>IF(C427="","",SUMIFS(Roteiro!U427:U1421,Roteiro!C427:C1421,(CONCATENATE(B427," - ",C427)),Roteiro!Q427:Q1421,"Concluído"))</f>
        <v/>
      </c>
      <c r="H427" s="64" t="str">
        <f>IF(C427="","",SUMIFS(Roteiro!U427:U1421,Roteiro!C427:C1421,(CONCATENATE(B427," - ",C427))))</f>
        <v/>
      </c>
      <c r="I427" s="65" t="str">
        <f t="shared" si="1"/>
        <v/>
      </c>
      <c r="J427" s="66"/>
    </row>
    <row r="428">
      <c r="A428" s="40"/>
      <c r="B428" s="67" t="s">
        <v>465</v>
      </c>
      <c r="C428" s="61"/>
      <c r="D428" s="61"/>
      <c r="E428" s="63"/>
      <c r="F428" s="63"/>
      <c r="G428" s="64" t="str">
        <f>IF(C428="","",SUMIFS(Roteiro!U428:U1422,Roteiro!C428:C1422,(CONCATENATE(B428," - ",C428)),Roteiro!Q428:Q1422,"Concluído"))</f>
        <v/>
      </c>
      <c r="H428" s="64" t="str">
        <f>IF(C428="","",SUMIFS(Roteiro!U428:U1422,Roteiro!C428:C1422,(CONCATENATE(B428," - ",C428))))</f>
        <v/>
      </c>
      <c r="I428" s="65" t="str">
        <f t="shared" si="1"/>
        <v/>
      </c>
      <c r="J428" s="66"/>
    </row>
    <row r="429">
      <c r="A429" s="40"/>
      <c r="B429" s="67" t="s">
        <v>466</v>
      </c>
      <c r="C429" s="61"/>
      <c r="D429" s="61"/>
      <c r="E429" s="63"/>
      <c r="F429" s="63"/>
      <c r="G429" s="64" t="str">
        <f>IF(C429="","",SUMIFS(Roteiro!U429:U1423,Roteiro!C429:C1423,(CONCATENATE(B429," - ",C429)),Roteiro!Q429:Q1423,"Concluído"))</f>
        <v/>
      </c>
      <c r="H429" s="64" t="str">
        <f>IF(C429="","",SUMIFS(Roteiro!U429:U1423,Roteiro!C429:C1423,(CONCATENATE(B429," - ",C429))))</f>
        <v/>
      </c>
      <c r="I429" s="65" t="str">
        <f t="shared" si="1"/>
        <v/>
      </c>
      <c r="J429" s="66"/>
    </row>
    <row r="430">
      <c r="A430" s="40"/>
      <c r="B430" s="67" t="s">
        <v>467</v>
      </c>
      <c r="C430" s="61"/>
      <c r="D430" s="61"/>
      <c r="E430" s="63"/>
      <c r="F430" s="63"/>
      <c r="G430" s="64" t="str">
        <f>IF(C430="","",SUMIFS(Roteiro!U430:U1424,Roteiro!C430:C1424,(CONCATENATE(B430," - ",C430)),Roteiro!Q430:Q1424,"Concluído"))</f>
        <v/>
      </c>
      <c r="H430" s="64" t="str">
        <f>IF(C430="","",SUMIFS(Roteiro!U430:U1424,Roteiro!C430:C1424,(CONCATENATE(B430," - ",C430))))</f>
        <v/>
      </c>
      <c r="I430" s="65" t="str">
        <f t="shared" si="1"/>
        <v/>
      </c>
      <c r="J430" s="66"/>
    </row>
    <row r="431">
      <c r="A431" s="40"/>
      <c r="B431" s="67" t="s">
        <v>468</v>
      </c>
      <c r="C431" s="61"/>
      <c r="D431" s="61"/>
      <c r="E431" s="63"/>
      <c r="F431" s="63"/>
      <c r="G431" s="64" t="str">
        <f>IF(C431="","",SUMIFS(Roteiro!U431:U1425,Roteiro!C431:C1425,(CONCATENATE(B431," - ",C431)),Roteiro!Q431:Q1425,"Concluído"))</f>
        <v/>
      </c>
      <c r="H431" s="64" t="str">
        <f>IF(C431="","",SUMIFS(Roteiro!U431:U1425,Roteiro!C431:C1425,(CONCATENATE(B431," - ",C431))))</f>
        <v/>
      </c>
      <c r="I431" s="65" t="str">
        <f t="shared" si="1"/>
        <v/>
      </c>
      <c r="J431" s="66"/>
    </row>
    <row r="432">
      <c r="A432" s="40"/>
      <c r="B432" s="67" t="s">
        <v>469</v>
      </c>
      <c r="C432" s="61"/>
      <c r="D432" s="61"/>
      <c r="E432" s="63"/>
      <c r="F432" s="63"/>
      <c r="G432" s="64" t="str">
        <f>IF(C432="","",SUMIFS(Roteiro!U432:U1426,Roteiro!C432:C1426,(CONCATENATE(B432," - ",C432)),Roteiro!Q432:Q1426,"Concluído"))</f>
        <v/>
      </c>
      <c r="H432" s="64" t="str">
        <f>IF(C432="","",SUMIFS(Roteiro!U432:U1426,Roteiro!C432:C1426,(CONCATENATE(B432," - ",C432))))</f>
        <v/>
      </c>
      <c r="I432" s="65" t="str">
        <f t="shared" si="1"/>
        <v/>
      </c>
      <c r="J432" s="66"/>
    </row>
    <row r="433">
      <c r="A433" s="40"/>
      <c r="B433" s="67" t="s">
        <v>470</v>
      </c>
      <c r="C433" s="61"/>
      <c r="D433" s="61"/>
      <c r="E433" s="63"/>
      <c r="F433" s="63"/>
      <c r="G433" s="64" t="str">
        <f>IF(C433="","",SUMIFS(Roteiro!U433:U1427,Roteiro!C433:C1427,(CONCATENATE(B433," - ",C433)),Roteiro!Q433:Q1427,"Concluído"))</f>
        <v/>
      </c>
      <c r="H433" s="64" t="str">
        <f>IF(C433="","",SUMIFS(Roteiro!U433:U1427,Roteiro!C433:C1427,(CONCATENATE(B433," - ",C433))))</f>
        <v/>
      </c>
      <c r="I433" s="65" t="str">
        <f t="shared" si="1"/>
        <v/>
      </c>
      <c r="J433" s="66"/>
    </row>
    <row r="434">
      <c r="A434" s="40"/>
      <c r="B434" s="67" t="s">
        <v>471</v>
      </c>
      <c r="C434" s="61"/>
      <c r="D434" s="61"/>
      <c r="E434" s="63"/>
      <c r="F434" s="63"/>
      <c r="G434" s="64" t="str">
        <f>IF(C434="","",SUMIFS(Roteiro!U434:U1428,Roteiro!C434:C1428,(CONCATENATE(B434," - ",C434)),Roteiro!Q434:Q1428,"Concluído"))</f>
        <v/>
      </c>
      <c r="H434" s="64" t="str">
        <f>IF(C434="","",SUMIFS(Roteiro!U434:U1428,Roteiro!C434:C1428,(CONCATENATE(B434," - ",C434))))</f>
        <v/>
      </c>
      <c r="I434" s="65" t="str">
        <f t="shared" si="1"/>
        <v/>
      </c>
      <c r="J434" s="66"/>
    </row>
    <row r="435">
      <c r="A435" s="40"/>
      <c r="B435" s="67" t="s">
        <v>472</v>
      </c>
      <c r="C435" s="61"/>
      <c r="D435" s="61"/>
      <c r="E435" s="63"/>
      <c r="F435" s="63"/>
      <c r="G435" s="64" t="str">
        <f>IF(C435="","",SUMIFS(Roteiro!U435:U1429,Roteiro!C435:C1429,(CONCATENATE(B435," - ",C435)),Roteiro!Q435:Q1429,"Concluído"))</f>
        <v/>
      </c>
      <c r="H435" s="64" t="str">
        <f>IF(C435="","",SUMIFS(Roteiro!U435:U1429,Roteiro!C435:C1429,(CONCATENATE(B435," - ",C435))))</f>
        <v/>
      </c>
      <c r="I435" s="65" t="str">
        <f t="shared" si="1"/>
        <v/>
      </c>
      <c r="J435" s="66"/>
    </row>
    <row r="436">
      <c r="A436" s="40"/>
      <c r="B436" s="67" t="s">
        <v>473</v>
      </c>
      <c r="C436" s="61"/>
      <c r="D436" s="61"/>
      <c r="E436" s="63"/>
      <c r="F436" s="63"/>
      <c r="G436" s="64" t="str">
        <f>IF(C436="","",SUMIFS(Roteiro!U436:U1430,Roteiro!C436:C1430,(CONCATENATE(B436," - ",C436)),Roteiro!Q436:Q1430,"Concluído"))</f>
        <v/>
      </c>
      <c r="H436" s="64" t="str">
        <f>IF(C436="","",SUMIFS(Roteiro!U436:U1430,Roteiro!C436:C1430,(CONCATENATE(B436," - ",C436))))</f>
        <v/>
      </c>
      <c r="I436" s="65" t="str">
        <f t="shared" si="1"/>
        <v/>
      </c>
      <c r="J436" s="66"/>
    </row>
    <row r="437">
      <c r="A437" s="40"/>
      <c r="B437" s="67" t="s">
        <v>474</v>
      </c>
      <c r="C437" s="61"/>
      <c r="D437" s="61"/>
      <c r="E437" s="63"/>
      <c r="F437" s="63"/>
      <c r="G437" s="64" t="str">
        <f>IF(C437="","",SUMIFS(Roteiro!U437:U1431,Roteiro!C437:C1431,(CONCATENATE(B437," - ",C437)),Roteiro!Q437:Q1431,"Concluído"))</f>
        <v/>
      </c>
      <c r="H437" s="64" t="str">
        <f>IF(C437="","",SUMIFS(Roteiro!U437:U1431,Roteiro!C437:C1431,(CONCATENATE(B437," - ",C437))))</f>
        <v/>
      </c>
      <c r="I437" s="65" t="str">
        <f t="shared" si="1"/>
        <v/>
      </c>
      <c r="J437" s="66"/>
    </row>
    <row r="438">
      <c r="A438" s="40"/>
      <c r="B438" s="67" t="s">
        <v>475</v>
      </c>
      <c r="C438" s="61"/>
      <c r="D438" s="61"/>
      <c r="E438" s="63"/>
      <c r="F438" s="63"/>
      <c r="G438" s="64" t="str">
        <f>IF(C438="","",SUMIFS(Roteiro!U438:U1432,Roteiro!C438:C1432,(CONCATENATE(B438," - ",C438)),Roteiro!Q438:Q1432,"Concluído"))</f>
        <v/>
      </c>
      <c r="H438" s="64" t="str">
        <f>IF(C438="","",SUMIFS(Roteiro!U438:U1432,Roteiro!C438:C1432,(CONCATENATE(B438," - ",C438))))</f>
        <v/>
      </c>
      <c r="I438" s="65" t="str">
        <f t="shared" si="1"/>
        <v/>
      </c>
      <c r="J438" s="66"/>
    </row>
    <row r="439">
      <c r="A439" s="40"/>
      <c r="B439" s="67" t="s">
        <v>476</v>
      </c>
      <c r="C439" s="61"/>
      <c r="D439" s="61"/>
      <c r="E439" s="63"/>
      <c r="F439" s="63"/>
      <c r="G439" s="64" t="str">
        <f>IF(C439="","",SUMIFS(Roteiro!U439:U1433,Roteiro!C439:C1433,(CONCATENATE(B439," - ",C439)),Roteiro!Q439:Q1433,"Concluído"))</f>
        <v/>
      </c>
      <c r="H439" s="64" t="str">
        <f>IF(C439="","",SUMIFS(Roteiro!U439:U1433,Roteiro!C439:C1433,(CONCATENATE(B439," - ",C439))))</f>
        <v/>
      </c>
      <c r="I439" s="65" t="str">
        <f t="shared" si="1"/>
        <v/>
      </c>
      <c r="J439" s="66"/>
    </row>
    <row r="440">
      <c r="A440" s="40"/>
      <c r="B440" s="67" t="s">
        <v>477</v>
      </c>
      <c r="C440" s="61"/>
      <c r="D440" s="61"/>
      <c r="E440" s="63"/>
      <c r="F440" s="63"/>
      <c r="G440" s="64" t="str">
        <f>IF(C440="","",SUMIFS(Roteiro!U440:U1434,Roteiro!C440:C1434,(CONCATENATE(B440," - ",C440)),Roteiro!Q440:Q1434,"Concluído"))</f>
        <v/>
      </c>
      <c r="H440" s="64" t="str">
        <f>IF(C440="","",SUMIFS(Roteiro!U440:U1434,Roteiro!C440:C1434,(CONCATENATE(B440," - ",C440))))</f>
        <v/>
      </c>
      <c r="I440" s="65" t="str">
        <f t="shared" si="1"/>
        <v/>
      </c>
      <c r="J440" s="66"/>
    </row>
    <row r="441">
      <c r="A441" s="40"/>
      <c r="B441" s="67" t="s">
        <v>478</v>
      </c>
      <c r="C441" s="61"/>
      <c r="D441" s="61"/>
      <c r="E441" s="63"/>
      <c r="F441" s="63"/>
      <c r="G441" s="64" t="str">
        <f>IF(C441="","",SUMIFS(Roteiro!U441:U1435,Roteiro!C441:C1435,(CONCATENATE(B441," - ",C441)),Roteiro!Q441:Q1435,"Concluído"))</f>
        <v/>
      </c>
      <c r="H441" s="64" t="str">
        <f>IF(C441="","",SUMIFS(Roteiro!U441:U1435,Roteiro!C441:C1435,(CONCATENATE(B441," - ",C441))))</f>
        <v/>
      </c>
      <c r="I441" s="65" t="str">
        <f t="shared" si="1"/>
        <v/>
      </c>
      <c r="J441" s="66"/>
    </row>
    <row r="442">
      <c r="A442" s="40"/>
      <c r="B442" s="67" t="s">
        <v>479</v>
      </c>
      <c r="C442" s="61"/>
      <c r="D442" s="61"/>
      <c r="E442" s="63"/>
      <c r="F442" s="63"/>
      <c r="G442" s="64" t="str">
        <f>IF(C442="","",SUMIFS(Roteiro!U442:U1436,Roteiro!C442:C1436,(CONCATENATE(B442," - ",C442)),Roteiro!Q442:Q1436,"Concluído"))</f>
        <v/>
      </c>
      <c r="H442" s="64" t="str">
        <f>IF(C442="","",SUMIFS(Roteiro!U442:U1436,Roteiro!C442:C1436,(CONCATENATE(B442," - ",C442))))</f>
        <v/>
      </c>
      <c r="I442" s="65" t="str">
        <f t="shared" si="1"/>
        <v/>
      </c>
      <c r="J442" s="66"/>
    </row>
    <row r="443">
      <c r="A443" s="40"/>
      <c r="B443" s="67" t="s">
        <v>480</v>
      </c>
      <c r="C443" s="61"/>
      <c r="D443" s="61"/>
      <c r="E443" s="63"/>
      <c r="F443" s="63"/>
      <c r="G443" s="64" t="str">
        <f>IF(C443="","",SUMIFS(Roteiro!U443:U1437,Roteiro!C443:C1437,(CONCATENATE(B443," - ",C443)),Roteiro!Q443:Q1437,"Concluído"))</f>
        <v/>
      </c>
      <c r="H443" s="64" t="str">
        <f>IF(C443="","",SUMIFS(Roteiro!U443:U1437,Roteiro!C443:C1437,(CONCATENATE(B443," - ",C443))))</f>
        <v/>
      </c>
      <c r="I443" s="65" t="str">
        <f t="shared" si="1"/>
        <v/>
      </c>
      <c r="J443" s="66"/>
    </row>
    <row r="444">
      <c r="A444" s="40"/>
      <c r="B444" s="67" t="s">
        <v>481</v>
      </c>
      <c r="C444" s="61"/>
      <c r="D444" s="61"/>
      <c r="E444" s="63"/>
      <c r="F444" s="63"/>
      <c r="G444" s="64" t="str">
        <f>IF(C444="","",SUMIFS(Roteiro!U444:U1438,Roteiro!C444:C1438,(CONCATENATE(B444," - ",C444)),Roteiro!Q444:Q1438,"Concluído"))</f>
        <v/>
      </c>
      <c r="H444" s="64" t="str">
        <f>IF(C444="","",SUMIFS(Roteiro!U444:U1438,Roteiro!C444:C1438,(CONCATENATE(B444," - ",C444))))</f>
        <v/>
      </c>
      <c r="I444" s="65" t="str">
        <f t="shared" si="1"/>
        <v/>
      </c>
      <c r="J444" s="66"/>
    </row>
    <row r="445">
      <c r="A445" s="40"/>
      <c r="B445" s="67" t="s">
        <v>482</v>
      </c>
      <c r="C445" s="61"/>
      <c r="D445" s="61"/>
      <c r="E445" s="63"/>
      <c r="F445" s="63"/>
      <c r="G445" s="64" t="str">
        <f>IF(C445="","",SUMIFS(Roteiro!U445:U1439,Roteiro!C445:C1439,(CONCATENATE(B445," - ",C445)),Roteiro!Q445:Q1439,"Concluído"))</f>
        <v/>
      </c>
      <c r="H445" s="64" t="str">
        <f>IF(C445="","",SUMIFS(Roteiro!U445:U1439,Roteiro!C445:C1439,(CONCATENATE(B445," - ",C445))))</f>
        <v/>
      </c>
      <c r="I445" s="65" t="str">
        <f t="shared" si="1"/>
        <v/>
      </c>
      <c r="J445" s="66"/>
    </row>
    <row r="446">
      <c r="A446" s="40"/>
      <c r="B446" s="67" t="s">
        <v>483</v>
      </c>
      <c r="C446" s="61"/>
      <c r="D446" s="61"/>
      <c r="E446" s="63"/>
      <c r="F446" s="63"/>
      <c r="G446" s="64" t="str">
        <f>IF(C446="","",SUMIFS(Roteiro!U446:U1440,Roteiro!C446:C1440,(CONCATENATE(B446," - ",C446)),Roteiro!Q446:Q1440,"Concluído"))</f>
        <v/>
      </c>
      <c r="H446" s="64" t="str">
        <f>IF(C446="","",SUMIFS(Roteiro!U446:U1440,Roteiro!C446:C1440,(CONCATENATE(B446," - ",C446))))</f>
        <v/>
      </c>
      <c r="I446" s="65" t="str">
        <f t="shared" si="1"/>
        <v/>
      </c>
      <c r="J446" s="66"/>
    </row>
    <row r="447">
      <c r="A447" s="40"/>
      <c r="B447" s="67" t="s">
        <v>484</v>
      </c>
      <c r="C447" s="61"/>
      <c r="D447" s="61"/>
      <c r="E447" s="63"/>
      <c r="F447" s="63"/>
      <c r="G447" s="64" t="str">
        <f>IF(C447="","",SUMIFS(Roteiro!U447:U1441,Roteiro!C447:C1441,(CONCATENATE(B447," - ",C447)),Roteiro!Q447:Q1441,"Concluído"))</f>
        <v/>
      </c>
      <c r="H447" s="64" t="str">
        <f>IF(C447="","",SUMIFS(Roteiro!U447:U1441,Roteiro!C447:C1441,(CONCATENATE(B447," - ",C447))))</f>
        <v/>
      </c>
      <c r="I447" s="65" t="str">
        <f t="shared" si="1"/>
        <v/>
      </c>
      <c r="J447" s="66"/>
    </row>
    <row r="448">
      <c r="A448" s="40"/>
      <c r="B448" s="67" t="s">
        <v>485</v>
      </c>
      <c r="C448" s="61"/>
      <c r="D448" s="61"/>
      <c r="E448" s="63"/>
      <c r="F448" s="63"/>
      <c r="G448" s="64" t="str">
        <f>IF(C448="","",SUMIFS(Roteiro!U448:U1442,Roteiro!C448:C1442,(CONCATENATE(B448," - ",C448)),Roteiro!Q448:Q1442,"Concluído"))</f>
        <v/>
      </c>
      <c r="H448" s="64" t="str">
        <f>IF(C448="","",SUMIFS(Roteiro!U448:U1442,Roteiro!C448:C1442,(CONCATENATE(B448," - ",C448))))</f>
        <v/>
      </c>
      <c r="I448" s="65" t="str">
        <f t="shared" si="1"/>
        <v/>
      </c>
      <c r="J448" s="66"/>
    </row>
    <row r="449">
      <c r="A449" s="40"/>
      <c r="B449" s="67" t="s">
        <v>486</v>
      </c>
      <c r="C449" s="61"/>
      <c r="D449" s="61"/>
      <c r="E449" s="63"/>
      <c r="F449" s="63"/>
      <c r="G449" s="64" t="str">
        <f>IF(C449="","",SUMIFS(Roteiro!U449:U1443,Roteiro!C449:C1443,(CONCATENATE(B449," - ",C449)),Roteiro!Q449:Q1443,"Concluído"))</f>
        <v/>
      </c>
      <c r="H449" s="64" t="str">
        <f>IF(C449="","",SUMIFS(Roteiro!U449:U1443,Roteiro!C449:C1443,(CONCATENATE(B449," - ",C449))))</f>
        <v/>
      </c>
      <c r="I449" s="65" t="str">
        <f t="shared" si="1"/>
        <v/>
      </c>
      <c r="J449" s="66"/>
    </row>
    <row r="450">
      <c r="A450" s="40"/>
      <c r="B450" s="67" t="s">
        <v>487</v>
      </c>
      <c r="C450" s="61"/>
      <c r="D450" s="61"/>
      <c r="E450" s="63"/>
      <c r="F450" s="63"/>
      <c r="G450" s="64" t="str">
        <f>IF(C450="","",SUMIFS(Roteiro!U450:U1444,Roteiro!C450:C1444,(CONCATENATE(B450," - ",C450)),Roteiro!Q450:Q1444,"Concluído"))</f>
        <v/>
      </c>
      <c r="H450" s="64" t="str">
        <f>IF(C450="","",SUMIFS(Roteiro!U450:U1444,Roteiro!C450:C1444,(CONCATENATE(B450," - ",C450))))</f>
        <v/>
      </c>
      <c r="I450" s="65" t="str">
        <f t="shared" si="1"/>
        <v/>
      </c>
      <c r="J450" s="66"/>
    </row>
    <row r="451">
      <c r="A451" s="40"/>
      <c r="B451" s="67" t="s">
        <v>488</v>
      </c>
      <c r="C451" s="61"/>
      <c r="D451" s="61"/>
      <c r="E451" s="63"/>
      <c r="F451" s="63"/>
      <c r="G451" s="64" t="str">
        <f>IF(C451="","",SUMIFS(Roteiro!U451:U1445,Roteiro!C451:C1445,(CONCATENATE(B451," - ",C451)),Roteiro!Q451:Q1445,"Concluído"))</f>
        <v/>
      </c>
      <c r="H451" s="64" t="str">
        <f>IF(C451="","",SUMIFS(Roteiro!U451:U1445,Roteiro!C451:C1445,(CONCATENATE(B451," - ",C451))))</f>
        <v/>
      </c>
      <c r="I451" s="65" t="str">
        <f t="shared" si="1"/>
        <v/>
      </c>
      <c r="J451" s="66"/>
    </row>
    <row r="452">
      <c r="A452" s="40"/>
      <c r="B452" s="67" t="s">
        <v>489</v>
      </c>
      <c r="C452" s="61"/>
      <c r="D452" s="61"/>
      <c r="E452" s="63"/>
      <c r="F452" s="63"/>
      <c r="G452" s="64" t="str">
        <f>IF(C452="","",SUMIFS(Roteiro!U452:U1446,Roteiro!C452:C1446,(CONCATENATE(B452," - ",C452)),Roteiro!Q452:Q1446,"Concluído"))</f>
        <v/>
      </c>
      <c r="H452" s="64" t="str">
        <f>IF(C452="","",SUMIFS(Roteiro!U452:U1446,Roteiro!C452:C1446,(CONCATENATE(B452," - ",C452))))</f>
        <v/>
      </c>
      <c r="I452" s="65" t="str">
        <f t="shared" si="1"/>
        <v/>
      </c>
      <c r="J452" s="66"/>
    </row>
    <row r="453">
      <c r="A453" s="40"/>
      <c r="B453" s="67" t="s">
        <v>490</v>
      </c>
      <c r="C453" s="61"/>
      <c r="D453" s="61"/>
      <c r="E453" s="63"/>
      <c r="F453" s="63"/>
      <c r="G453" s="64" t="str">
        <f>IF(C453="","",SUMIFS(Roteiro!U453:U1447,Roteiro!C453:C1447,(CONCATENATE(B453," - ",C453)),Roteiro!Q453:Q1447,"Concluído"))</f>
        <v/>
      </c>
      <c r="H453" s="64" t="str">
        <f>IF(C453="","",SUMIFS(Roteiro!U453:U1447,Roteiro!C453:C1447,(CONCATENATE(B453," - ",C453))))</f>
        <v/>
      </c>
      <c r="I453" s="65" t="str">
        <f t="shared" si="1"/>
        <v/>
      </c>
      <c r="J453" s="66"/>
    </row>
    <row r="454">
      <c r="A454" s="40"/>
      <c r="B454" s="67" t="s">
        <v>491</v>
      </c>
      <c r="C454" s="61"/>
      <c r="D454" s="61"/>
      <c r="E454" s="63"/>
      <c r="F454" s="63"/>
      <c r="G454" s="64" t="str">
        <f>IF(C454="","",SUMIFS(Roteiro!U454:U1448,Roteiro!C454:C1448,(CONCATENATE(B454," - ",C454)),Roteiro!Q454:Q1448,"Concluído"))</f>
        <v/>
      </c>
      <c r="H454" s="64" t="str">
        <f>IF(C454="","",SUMIFS(Roteiro!U454:U1448,Roteiro!C454:C1448,(CONCATENATE(B454," - ",C454))))</f>
        <v/>
      </c>
      <c r="I454" s="65" t="str">
        <f t="shared" si="1"/>
        <v/>
      </c>
      <c r="J454" s="66"/>
    </row>
    <row r="455">
      <c r="A455" s="40"/>
      <c r="B455" s="67" t="s">
        <v>492</v>
      </c>
      <c r="C455" s="61"/>
      <c r="D455" s="61"/>
      <c r="E455" s="63"/>
      <c r="F455" s="63"/>
      <c r="G455" s="64" t="str">
        <f>IF(C455="","",SUMIFS(Roteiro!U455:U1449,Roteiro!C455:C1449,(CONCATENATE(B455," - ",C455)),Roteiro!Q455:Q1449,"Concluído"))</f>
        <v/>
      </c>
      <c r="H455" s="64" t="str">
        <f>IF(C455="","",SUMIFS(Roteiro!U455:U1449,Roteiro!C455:C1449,(CONCATENATE(B455," - ",C455))))</f>
        <v/>
      </c>
      <c r="I455" s="65" t="str">
        <f t="shared" si="1"/>
        <v/>
      </c>
      <c r="J455" s="66"/>
    </row>
    <row r="456">
      <c r="A456" s="40"/>
      <c r="B456" s="67" t="s">
        <v>493</v>
      </c>
      <c r="C456" s="61"/>
      <c r="D456" s="61"/>
      <c r="E456" s="63"/>
      <c r="F456" s="63"/>
      <c r="G456" s="64" t="str">
        <f>IF(C456="","",SUMIFS(Roteiro!U456:U1450,Roteiro!C456:C1450,(CONCATENATE(B456," - ",C456)),Roteiro!Q456:Q1450,"Concluído"))</f>
        <v/>
      </c>
      <c r="H456" s="64" t="str">
        <f>IF(C456="","",SUMIFS(Roteiro!U456:U1450,Roteiro!C456:C1450,(CONCATENATE(B456," - ",C456))))</f>
        <v/>
      </c>
      <c r="I456" s="65" t="str">
        <f t="shared" si="1"/>
        <v/>
      </c>
      <c r="J456" s="66"/>
    </row>
    <row r="457">
      <c r="A457" s="40"/>
      <c r="B457" s="67" t="s">
        <v>494</v>
      </c>
      <c r="C457" s="61"/>
      <c r="D457" s="61"/>
      <c r="E457" s="63"/>
      <c r="F457" s="63"/>
      <c r="G457" s="64" t="str">
        <f>IF(C457="","",SUMIFS(Roteiro!U457:U1451,Roteiro!C457:C1451,(CONCATENATE(B457," - ",C457)),Roteiro!Q457:Q1451,"Concluído"))</f>
        <v/>
      </c>
      <c r="H457" s="64" t="str">
        <f>IF(C457="","",SUMIFS(Roteiro!U457:U1451,Roteiro!C457:C1451,(CONCATENATE(B457," - ",C457))))</f>
        <v/>
      </c>
      <c r="I457" s="65" t="str">
        <f t="shared" si="1"/>
        <v/>
      </c>
      <c r="J457" s="66"/>
    </row>
    <row r="458">
      <c r="A458" s="40"/>
      <c r="B458" s="67" t="s">
        <v>495</v>
      </c>
      <c r="C458" s="61"/>
      <c r="D458" s="61"/>
      <c r="E458" s="63"/>
      <c r="F458" s="63"/>
      <c r="G458" s="64" t="str">
        <f>IF(C458="","",SUMIFS(Roteiro!U458:U1452,Roteiro!C458:C1452,(CONCATENATE(B458," - ",C458)),Roteiro!Q458:Q1452,"Concluído"))</f>
        <v/>
      </c>
      <c r="H458" s="64" t="str">
        <f>IF(C458="","",SUMIFS(Roteiro!U458:U1452,Roteiro!C458:C1452,(CONCATENATE(B458," - ",C458))))</f>
        <v/>
      </c>
      <c r="I458" s="65" t="str">
        <f t="shared" si="1"/>
        <v/>
      </c>
      <c r="J458" s="66"/>
    </row>
    <row r="459">
      <c r="A459" s="40"/>
      <c r="B459" s="67" t="s">
        <v>496</v>
      </c>
      <c r="C459" s="61"/>
      <c r="D459" s="61"/>
      <c r="E459" s="63"/>
      <c r="F459" s="63"/>
      <c r="G459" s="64" t="str">
        <f>IF(C459="","",SUMIFS(Roteiro!U459:U1453,Roteiro!C459:C1453,(CONCATENATE(B459," - ",C459)),Roteiro!Q459:Q1453,"Concluído"))</f>
        <v/>
      </c>
      <c r="H459" s="64" t="str">
        <f>IF(C459="","",SUMIFS(Roteiro!U459:U1453,Roteiro!C459:C1453,(CONCATENATE(B459," - ",C459))))</f>
        <v/>
      </c>
      <c r="I459" s="65" t="str">
        <f t="shared" si="1"/>
        <v/>
      </c>
      <c r="J459" s="66"/>
    </row>
    <row r="460">
      <c r="A460" s="40"/>
      <c r="B460" s="67" t="s">
        <v>497</v>
      </c>
      <c r="C460" s="61"/>
      <c r="D460" s="61"/>
      <c r="E460" s="63"/>
      <c r="F460" s="63"/>
      <c r="G460" s="64" t="str">
        <f>IF(C460="","",SUMIFS(Roteiro!U460:U1454,Roteiro!C460:C1454,(CONCATENATE(B460," - ",C460)),Roteiro!Q460:Q1454,"Concluído"))</f>
        <v/>
      </c>
      <c r="H460" s="64" t="str">
        <f>IF(C460="","",SUMIFS(Roteiro!U460:U1454,Roteiro!C460:C1454,(CONCATENATE(B460," - ",C460))))</f>
        <v/>
      </c>
      <c r="I460" s="65" t="str">
        <f t="shared" si="1"/>
        <v/>
      </c>
      <c r="J460" s="66"/>
    </row>
    <row r="461">
      <c r="A461" s="40"/>
      <c r="B461" s="67" t="s">
        <v>498</v>
      </c>
      <c r="C461" s="61"/>
      <c r="D461" s="61"/>
      <c r="E461" s="63"/>
      <c r="F461" s="63"/>
      <c r="G461" s="64" t="str">
        <f>IF(C461="","",SUMIFS(Roteiro!U461:U1455,Roteiro!C461:C1455,(CONCATENATE(B461," - ",C461)),Roteiro!Q461:Q1455,"Concluído"))</f>
        <v/>
      </c>
      <c r="H461" s="64" t="str">
        <f>IF(C461="","",SUMIFS(Roteiro!U461:U1455,Roteiro!C461:C1455,(CONCATENATE(B461," - ",C461))))</f>
        <v/>
      </c>
      <c r="I461" s="65" t="str">
        <f t="shared" si="1"/>
        <v/>
      </c>
      <c r="J461" s="66"/>
    </row>
    <row r="462">
      <c r="A462" s="40"/>
      <c r="B462" s="67" t="s">
        <v>499</v>
      </c>
      <c r="C462" s="61"/>
      <c r="D462" s="61"/>
      <c r="E462" s="63"/>
      <c r="F462" s="63"/>
      <c r="G462" s="64" t="str">
        <f>IF(C462="","",SUMIFS(Roteiro!U462:U1456,Roteiro!C462:C1456,(CONCATENATE(B462," - ",C462)),Roteiro!Q462:Q1456,"Concluído"))</f>
        <v/>
      </c>
      <c r="H462" s="64" t="str">
        <f>IF(C462="","",SUMIFS(Roteiro!U462:U1456,Roteiro!C462:C1456,(CONCATENATE(B462," - ",C462))))</f>
        <v/>
      </c>
      <c r="I462" s="65" t="str">
        <f t="shared" si="1"/>
        <v/>
      </c>
      <c r="J462" s="66"/>
    </row>
    <row r="463">
      <c r="A463" s="40"/>
      <c r="B463" s="67" t="s">
        <v>500</v>
      </c>
      <c r="C463" s="61"/>
      <c r="D463" s="61"/>
      <c r="E463" s="63"/>
      <c r="F463" s="63"/>
      <c r="G463" s="64" t="str">
        <f>IF(C463="","",SUMIFS(Roteiro!U463:U1457,Roteiro!C463:C1457,(CONCATENATE(B463," - ",C463)),Roteiro!Q463:Q1457,"Concluído"))</f>
        <v/>
      </c>
      <c r="H463" s="64" t="str">
        <f>IF(C463="","",SUMIFS(Roteiro!U463:U1457,Roteiro!C463:C1457,(CONCATENATE(B463," - ",C463))))</f>
        <v/>
      </c>
      <c r="I463" s="65" t="str">
        <f t="shared" si="1"/>
        <v/>
      </c>
      <c r="J463" s="66"/>
    </row>
    <row r="464">
      <c r="A464" s="40"/>
      <c r="B464" s="67" t="s">
        <v>501</v>
      </c>
      <c r="C464" s="61"/>
      <c r="D464" s="61"/>
      <c r="E464" s="63"/>
      <c r="F464" s="63"/>
      <c r="G464" s="64" t="str">
        <f>IF(C464="","",SUMIFS(Roteiro!U464:U1458,Roteiro!C464:C1458,(CONCATENATE(B464," - ",C464)),Roteiro!Q464:Q1458,"Concluído"))</f>
        <v/>
      </c>
      <c r="H464" s="64" t="str">
        <f>IF(C464="","",SUMIFS(Roteiro!U464:U1458,Roteiro!C464:C1458,(CONCATENATE(B464," - ",C464))))</f>
        <v/>
      </c>
      <c r="I464" s="65" t="str">
        <f t="shared" si="1"/>
        <v/>
      </c>
      <c r="J464" s="66"/>
    </row>
    <row r="465">
      <c r="A465" s="40"/>
      <c r="B465" s="67" t="s">
        <v>502</v>
      </c>
      <c r="C465" s="61"/>
      <c r="D465" s="61"/>
      <c r="E465" s="63"/>
      <c r="F465" s="63"/>
      <c r="G465" s="64" t="str">
        <f>IF(C465="","",SUMIFS(Roteiro!U465:U1459,Roteiro!C465:C1459,(CONCATENATE(B465," - ",C465)),Roteiro!Q465:Q1459,"Concluído"))</f>
        <v/>
      </c>
      <c r="H465" s="64" t="str">
        <f>IF(C465="","",SUMIFS(Roteiro!U465:U1459,Roteiro!C465:C1459,(CONCATENATE(B465," - ",C465))))</f>
        <v/>
      </c>
      <c r="I465" s="65" t="str">
        <f t="shared" si="1"/>
        <v/>
      </c>
      <c r="J465" s="66"/>
    </row>
    <row r="466">
      <c r="A466" s="40"/>
      <c r="B466" s="67" t="s">
        <v>503</v>
      </c>
      <c r="C466" s="61"/>
      <c r="D466" s="61"/>
      <c r="E466" s="63"/>
      <c r="F466" s="63"/>
      <c r="G466" s="64" t="str">
        <f>IF(C466="","",SUMIFS(Roteiro!U466:U1460,Roteiro!C466:C1460,(CONCATENATE(B466," - ",C466)),Roteiro!Q466:Q1460,"Concluído"))</f>
        <v/>
      </c>
      <c r="H466" s="64" t="str">
        <f>IF(C466="","",SUMIFS(Roteiro!U466:U1460,Roteiro!C466:C1460,(CONCATENATE(B466," - ",C466))))</f>
        <v/>
      </c>
      <c r="I466" s="65" t="str">
        <f t="shared" si="1"/>
        <v/>
      </c>
      <c r="J466" s="66"/>
    </row>
    <row r="467">
      <c r="A467" s="40"/>
      <c r="B467" s="67" t="s">
        <v>504</v>
      </c>
      <c r="C467" s="61"/>
      <c r="D467" s="61"/>
      <c r="E467" s="63"/>
      <c r="F467" s="63"/>
      <c r="G467" s="64" t="str">
        <f>IF(C467="","",SUMIFS(Roteiro!U467:U1461,Roteiro!C467:C1461,(CONCATENATE(B467," - ",C467)),Roteiro!Q467:Q1461,"Concluído"))</f>
        <v/>
      </c>
      <c r="H467" s="64" t="str">
        <f>IF(C467="","",SUMIFS(Roteiro!U467:U1461,Roteiro!C467:C1461,(CONCATENATE(B467," - ",C467))))</f>
        <v/>
      </c>
      <c r="I467" s="65" t="str">
        <f t="shared" si="1"/>
        <v/>
      </c>
      <c r="J467" s="66"/>
    </row>
    <row r="468">
      <c r="A468" s="40"/>
      <c r="B468" s="67" t="s">
        <v>505</v>
      </c>
      <c r="C468" s="61"/>
      <c r="D468" s="61"/>
      <c r="E468" s="63"/>
      <c r="F468" s="63"/>
      <c r="G468" s="64" t="str">
        <f>IF(C468="","",SUMIFS(Roteiro!U468:U1462,Roteiro!C468:C1462,(CONCATENATE(B468," - ",C468)),Roteiro!Q468:Q1462,"Concluído"))</f>
        <v/>
      </c>
      <c r="H468" s="64" t="str">
        <f>IF(C468="","",SUMIFS(Roteiro!U468:U1462,Roteiro!C468:C1462,(CONCATENATE(B468," - ",C468))))</f>
        <v/>
      </c>
      <c r="I468" s="65" t="str">
        <f t="shared" si="1"/>
        <v/>
      </c>
      <c r="J468" s="66"/>
    </row>
    <row r="469">
      <c r="A469" s="40"/>
      <c r="B469" s="67" t="s">
        <v>506</v>
      </c>
      <c r="C469" s="61"/>
      <c r="D469" s="61"/>
      <c r="E469" s="63"/>
      <c r="F469" s="63"/>
      <c r="G469" s="64" t="str">
        <f>IF(C469="","",SUMIFS(Roteiro!U469:U1463,Roteiro!C469:C1463,(CONCATENATE(B469," - ",C469)),Roteiro!Q469:Q1463,"Concluído"))</f>
        <v/>
      </c>
      <c r="H469" s="64" t="str">
        <f>IF(C469="","",SUMIFS(Roteiro!U469:U1463,Roteiro!C469:C1463,(CONCATENATE(B469," - ",C469))))</f>
        <v/>
      </c>
      <c r="I469" s="65" t="str">
        <f t="shared" si="1"/>
        <v/>
      </c>
      <c r="J469" s="66"/>
    </row>
    <row r="470">
      <c r="A470" s="40"/>
      <c r="B470" s="67" t="s">
        <v>507</v>
      </c>
      <c r="C470" s="61"/>
      <c r="D470" s="61"/>
      <c r="E470" s="63"/>
      <c r="F470" s="63"/>
      <c r="G470" s="64" t="str">
        <f>IF(C470="","",SUMIFS(Roteiro!U470:U1464,Roteiro!C470:C1464,(CONCATENATE(B470," - ",C470)),Roteiro!Q470:Q1464,"Concluído"))</f>
        <v/>
      </c>
      <c r="H470" s="64" t="str">
        <f>IF(C470="","",SUMIFS(Roteiro!U470:U1464,Roteiro!C470:C1464,(CONCATENATE(B470," - ",C470))))</f>
        <v/>
      </c>
      <c r="I470" s="65" t="str">
        <f t="shared" si="1"/>
        <v/>
      </c>
      <c r="J470" s="66"/>
    </row>
    <row r="471">
      <c r="A471" s="40"/>
      <c r="B471" s="67" t="s">
        <v>508</v>
      </c>
      <c r="C471" s="61"/>
      <c r="D471" s="61"/>
      <c r="E471" s="63"/>
      <c r="F471" s="63"/>
      <c r="G471" s="64" t="str">
        <f>IF(C471="","",SUMIFS(Roteiro!U471:U1465,Roteiro!C471:C1465,(CONCATENATE(B471," - ",C471)),Roteiro!Q471:Q1465,"Concluído"))</f>
        <v/>
      </c>
      <c r="H471" s="64" t="str">
        <f>IF(C471="","",SUMIFS(Roteiro!U471:U1465,Roteiro!C471:C1465,(CONCATENATE(B471," - ",C471))))</f>
        <v/>
      </c>
      <c r="I471" s="65" t="str">
        <f t="shared" si="1"/>
        <v/>
      </c>
      <c r="J471" s="66"/>
    </row>
    <row r="472">
      <c r="A472" s="40"/>
      <c r="B472" s="67" t="s">
        <v>509</v>
      </c>
      <c r="C472" s="61"/>
      <c r="D472" s="61"/>
      <c r="E472" s="63"/>
      <c r="F472" s="63"/>
      <c r="G472" s="64" t="str">
        <f>IF(C472="","",SUMIFS(Roteiro!U472:U1466,Roteiro!C472:C1466,(CONCATENATE(B472," - ",C472)),Roteiro!Q472:Q1466,"Concluído"))</f>
        <v/>
      </c>
      <c r="H472" s="64" t="str">
        <f>IF(C472="","",SUMIFS(Roteiro!U472:U1466,Roteiro!C472:C1466,(CONCATENATE(B472," - ",C472))))</f>
        <v/>
      </c>
      <c r="I472" s="65" t="str">
        <f t="shared" si="1"/>
        <v/>
      </c>
      <c r="J472" s="66"/>
    </row>
    <row r="473">
      <c r="A473" s="40"/>
      <c r="B473" s="67" t="s">
        <v>510</v>
      </c>
      <c r="C473" s="61"/>
      <c r="D473" s="61"/>
      <c r="E473" s="63"/>
      <c r="F473" s="63"/>
      <c r="G473" s="64" t="str">
        <f>IF(C473="","",SUMIFS(Roteiro!U473:U1467,Roteiro!C473:C1467,(CONCATENATE(B473," - ",C473)),Roteiro!Q473:Q1467,"Concluído"))</f>
        <v/>
      </c>
      <c r="H473" s="64" t="str">
        <f>IF(C473="","",SUMIFS(Roteiro!U473:U1467,Roteiro!C473:C1467,(CONCATENATE(B473," - ",C473))))</f>
        <v/>
      </c>
      <c r="I473" s="65" t="str">
        <f t="shared" si="1"/>
        <v/>
      </c>
      <c r="J473" s="66"/>
    </row>
    <row r="474">
      <c r="A474" s="40"/>
      <c r="B474" s="67" t="s">
        <v>511</v>
      </c>
      <c r="C474" s="61"/>
      <c r="D474" s="61"/>
      <c r="E474" s="63"/>
      <c r="F474" s="63"/>
      <c r="G474" s="64" t="str">
        <f>IF(C474="","",SUMIFS(Roteiro!U474:U1468,Roteiro!C474:C1468,(CONCATENATE(B474," - ",C474)),Roteiro!Q474:Q1468,"Concluído"))</f>
        <v/>
      </c>
      <c r="H474" s="64" t="str">
        <f>IF(C474="","",SUMIFS(Roteiro!U474:U1468,Roteiro!C474:C1468,(CONCATENATE(B474," - ",C474))))</f>
        <v/>
      </c>
      <c r="I474" s="65" t="str">
        <f t="shared" si="1"/>
        <v/>
      </c>
      <c r="J474" s="66"/>
    </row>
    <row r="475">
      <c r="A475" s="40"/>
      <c r="B475" s="67" t="s">
        <v>512</v>
      </c>
      <c r="C475" s="61"/>
      <c r="D475" s="61"/>
      <c r="E475" s="63"/>
      <c r="F475" s="63"/>
      <c r="G475" s="64" t="str">
        <f>IF(C475="","",SUMIFS(Roteiro!U475:U1469,Roteiro!C475:C1469,(CONCATENATE(B475," - ",C475)),Roteiro!Q475:Q1469,"Concluído"))</f>
        <v/>
      </c>
      <c r="H475" s="64" t="str">
        <f>IF(C475="","",SUMIFS(Roteiro!U475:U1469,Roteiro!C475:C1469,(CONCATENATE(B475," - ",C475))))</f>
        <v/>
      </c>
      <c r="I475" s="65" t="str">
        <f t="shared" si="1"/>
        <v/>
      </c>
      <c r="J475" s="66"/>
    </row>
    <row r="476">
      <c r="A476" s="40"/>
      <c r="B476" s="67" t="s">
        <v>513</v>
      </c>
      <c r="C476" s="61"/>
      <c r="D476" s="61"/>
      <c r="E476" s="63"/>
      <c r="F476" s="63"/>
      <c r="G476" s="64" t="str">
        <f>IF(C476="","",SUMIFS(Roteiro!U476:U1470,Roteiro!C476:C1470,(CONCATENATE(B476," - ",C476)),Roteiro!Q476:Q1470,"Concluído"))</f>
        <v/>
      </c>
      <c r="H476" s="64" t="str">
        <f>IF(C476="","",SUMIFS(Roteiro!U476:U1470,Roteiro!C476:C1470,(CONCATENATE(B476," - ",C476))))</f>
        <v/>
      </c>
      <c r="I476" s="65" t="str">
        <f t="shared" si="1"/>
        <v/>
      </c>
      <c r="J476" s="66"/>
    </row>
    <row r="477">
      <c r="A477" s="40"/>
      <c r="B477" s="67" t="s">
        <v>514</v>
      </c>
      <c r="C477" s="61"/>
      <c r="D477" s="61"/>
      <c r="E477" s="63"/>
      <c r="F477" s="63"/>
      <c r="G477" s="64" t="str">
        <f>IF(C477="","",SUMIFS(Roteiro!U477:U1471,Roteiro!C477:C1471,(CONCATENATE(B477," - ",C477)),Roteiro!Q477:Q1471,"Concluído"))</f>
        <v/>
      </c>
      <c r="H477" s="64" t="str">
        <f>IF(C477="","",SUMIFS(Roteiro!U477:U1471,Roteiro!C477:C1471,(CONCATENATE(B477," - ",C477))))</f>
        <v/>
      </c>
      <c r="I477" s="65" t="str">
        <f t="shared" si="1"/>
        <v/>
      </c>
      <c r="J477" s="66"/>
    </row>
    <row r="478">
      <c r="A478" s="40"/>
      <c r="B478" s="67" t="s">
        <v>515</v>
      </c>
      <c r="C478" s="61"/>
      <c r="D478" s="61"/>
      <c r="E478" s="63"/>
      <c r="F478" s="63"/>
      <c r="G478" s="64" t="str">
        <f>IF(C478="","",SUMIFS(Roteiro!U478:U1472,Roteiro!C478:C1472,(CONCATENATE(B478," - ",C478)),Roteiro!Q478:Q1472,"Concluído"))</f>
        <v/>
      </c>
      <c r="H478" s="64" t="str">
        <f>IF(C478="","",SUMIFS(Roteiro!U478:U1472,Roteiro!C478:C1472,(CONCATENATE(B478," - ",C478))))</f>
        <v/>
      </c>
      <c r="I478" s="65" t="str">
        <f t="shared" si="1"/>
        <v/>
      </c>
      <c r="J478" s="66"/>
    </row>
    <row r="479">
      <c r="A479" s="40"/>
      <c r="B479" s="67" t="s">
        <v>516</v>
      </c>
      <c r="C479" s="61"/>
      <c r="D479" s="61"/>
      <c r="E479" s="63"/>
      <c r="F479" s="63"/>
      <c r="G479" s="64" t="str">
        <f>IF(C479="","",SUMIFS(Roteiro!U479:U1473,Roteiro!C479:C1473,(CONCATENATE(B479," - ",C479)),Roteiro!Q479:Q1473,"Concluído"))</f>
        <v/>
      </c>
      <c r="H479" s="64" t="str">
        <f>IF(C479="","",SUMIFS(Roteiro!U479:U1473,Roteiro!C479:C1473,(CONCATENATE(B479," - ",C479))))</f>
        <v/>
      </c>
      <c r="I479" s="65" t="str">
        <f t="shared" si="1"/>
        <v/>
      </c>
      <c r="J479" s="66"/>
    </row>
    <row r="480">
      <c r="A480" s="40"/>
      <c r="B480" s="67" t="s">
        <v>517</v>
      </c>
      <c r="C480" s="61"/>
      <c r="D480" s="61"/>
      <c r="E480" s="63"/>
      <c r="F480" s="63"/>
      <c r="G480" s="64" t="str">
        <f>IF(C480="","",SUMIFS(Roteiro!U480:U1474,Roteiro!C480:C1474,(CONCATENATE(B480," - ",C480)),Roteiro!Q480:Q1474,"Concluído"))</f>
        <v/>
      </c>
      <c r="H480" s="64" t="str">
        <f>IF(C480="","",SUMIFS(Roteiro!U480:U1474,Roteiro!C480:C1474,(CONCATENATE(B480," - ",C480))))</f>
        <v/>
      </c>
      <c r="I480" s="65" t="str">
        <f t="shared" si="1"/>
        <v/>
      </c>
      <c r="J480" s="66"/>
    </row>
    <row r="481">
      <c r="A481" s="40"/>
      <c r="B481" s="67" t="s">
        <v>518</v>
      </c>
      <c r="C481" s="61"/>
      <c r="D481" s="61"/>
      <c r="E481" s="63"/>
      <c r="F481" s="63"/>
      <c r="G481" s="64" t="str">
        <f>IF(C481="","",SUMIFS(Roteiro!U481:U1475,Roteiro!C481:C1475,(CONCATENATE(B481," - ",C481)),Roteiro!Q481:Q1475,"Concluído"))</f>
        <v/>
      </c>
      <c r="H481" s="64" t="str">
        <f>IF(C481="","",SUMIFS(Roteiro!U481:U1475,Roteiro!C481:C1475,(CONCATENATE(B481," - ",C481))))</f>
        <v/>
      </c>
      <c r="I481" s="65" t="str">
        <f t="shared" si="1"/>
        <v/>
      </c>
      <c r="J481" s="66"/>
    </row>
    <row r="482">
      <c r="A482" s="40"/>
      <c r="B482" s="67" t="s">
        <v>519</v>
      </c>
      <c r="C482" s="61"/>
      <c r="D482" s="61"/>
      <c r="E482" s="63"/>
      <c r="F482" s="63"/>
      <c r="G482" s="64" t="str">
        <f>IF(C482="","",SUMIFS(Roteiro!U482:U1476,Roteiro!C482:C1476,(CONCATENATE(B482," - ",C482)),Roteiro!Q482:Q1476,"Concluído"))</f>
        <v/>
      </c>
      <c r="H482" s="64" t="str">
        <f>IF(C482="","",SUMIFS(Roteiro!U482:U1476,Roteiro!C482:C1476,(CONCATENATE(B482," - ",C482))))</f>
        <v/>
      </c>
      <c r="I482" s="65" t="str">
        <f t="shared" si="1"/>
        <v/>
      </c>
      <c r="J482" s="66"/>
    </row>
    <row r="483">
      <c r="A483" s="40"/>
      <c r="B483" s="67" t="s">
        <v>520</v>
      </c>
      <c r="C483" s="61"/>
      <c r="D483" s="61"/>
      <c r="E483" s="63"/>
      <c r="F483" s="63"/>
      <c r="G483" s="64" t="str">
        <f>IF(C483="","",SUMIFS(Roteiro!U483:U1477,Roteiro!C483:C1477,(CONCATENATE(B483," - ",C483)),Roteiro!Q483:Q1477,"Concluído"))</f>
        <v/>
      </c>
      <c r="H483" s="64" t="str">
        <f>IF(C483="","",SUMIFS(Roteiro!U483:U1477,Roteiro!C483:C1477,(CONCATENATE(B483," - ",C483))))</f>
        <v/>
      </c>
      <c r="I483" s="65" t="str">
        <f t="shared" si="1"/>
        <v/>
      </c>
      <c r="J483" s="66"/>
    </row>
    <row r="484">
      <c r="A484" s="40"/>
      <c r="B484" s="67" t="s">
        <v>521</v>
      </c>
      <c r="C484" s="61"/>
      <c r="D484" s="61"/>
      <c r="E484" s="63"/>
      <c r="F484" s="63"/>
      <c r="G484" s="64" t="str">
        <f>IF(C484="","",SUMIFS(Roteiro!U484:U1478,Roteiro!C484:C1478,(CONCATENATE(B484," - ",C484)),Roteiro!Q484:Q1478,"Concluído"))</f>
        <v/>
      </c>
      <c r="H484" s="64" t="str">
        <f>IF(C484="","",SUMIFS(Roteiro!U484:U1478,Roteiro!C484:C1478,(CONCATENATE(B484," - ",C484))))</f>
        <v/>
      </c>
      <c r="I484" s="65" t="str">
        <f t="shared" si="1"/>
        <v/>
      </c>
      <c r="J484" s="66"/>
    </row>
    <row r="485">
      <c r="A485" s="40"/>
      <c r="B485" s="67" t="s">
        <v>522</v>
      </c>
      <c r="C485" s="61"/>
      <c r="D485" s="61"/>
      <c r="E485" s="63"/>
      <c r="F485" s="63"/>
      <c r="G485" s="64" t="str">
        <f>IF(C485="","",SUMIFS(Roteiro!U485:U1479,Roteiro!C485:C1479,(CONCATENATE(B485," - ",C485)),Roteiro!Q485:Q1479,"Concluído"))</f>
        <v/>
      </c>
      <c r="H485" s="64" t="str">
        <f>IF(C485="","",SUMIFS(Roteiro!U485:U1479,Roteiro!C485:C1479,(CONCATENATE(B485," - ",C485))))</f>
        <v/>
      </c>
      <c r="I485" s="65" t="str">
        <f t="shared" si="1"/>
        <v/>
      </c>
      <c r="J485" s="66"/>
    </row>
    <row r="486">
      <c r="A486" s="40"/>
      <c r="B486" s="67" t="s">
        <v>523</v>
      </c>
      <c r="C486" s="61"/>
      <c r="D486" s="61"/>
      <c r="E486" s="63"/>
      <c r="F486" s="63"/>
      <c r="G486" s="64" t="str">
        <f>IF(C486="","",SUMIFS(Roteiro!U486:U1480,Roteiro!C486:C1480,(CONCATENATE(B486," - ",C486)),Roteiro!Q486:Q1480,"Concluído"))</f>
        <v/>
      </c>
      <c r="H486" s="64" t="str">
        <f>IF(C486="","",SUMIFS(Roteiro!U486:U1480,Roteiro!C486:C1480,(CONCATENATE(B486," - ",C486))))</f>
        <v/>
      </c>
      <c r="I486" s="65" t="str">
        <f t="shared" si="1"/>
        <v/>
      </c>
      <c r="J486" s="66"/>
    </row>
    <row r="487">
      <c r="A487" s="40"/>
      <c r="B487" s="67" t="s">
        <v>524</v>
      </c>
      <c r="C487" s="61"/>
      <c r="D487" s="61"/>
      <c r="E487" s="63"/>
      <c r="F487" s="63"/>
      <c r="G487" s="64" t="str">
        <f>IF(C487="","",SUMIFS(Roteiro!U487:U1481,Roteiro!C487:C1481,(CONCATENATE(B487," - ",C487)),Roteiro!Q487:Q1481,"Concluído"))</f>
        <v/>
      </c>
      <c r="H487" s="64" t="str">
        <f>IF(C487="","",SUMIFS(Roteiro!U487:U1481,Roteiro!C487:C1481,(CONCATENATE(B487," - ",C487))))</f>
        <v/>
      </c>
      <c r="I487" s="65" t="str">
        <f t="shared" si="1"/>
        <v/>
      </c>
      <c r="J487" s="66"/>
    </row>
    <row r="488">
      <c r="A488" s="40"/>
      <c r="B488" s="67" t="s">
        <v>525</v>
      </c>
      <c r="C488" s="61"/>
      <c r="D488" s="61"/>
      <c r="E488" s="63"/>
      <c r="F488" s="63"/>
      <c r="G488" s="64" t="str">
        <f>IF(C488="","",SUMIFS(Roteiro!U488:U1482,Roteiro!C488:C1482,(CONCATENATE(B488," - ",C488)),Roteiro!Q488:Q1482,"Concluído"))</f>
        <v/>
      </c>
      <c r="H488" s="64" t="str">
        <f>IF(C488="","",SUMIFS(Roteiro!U488:U1482,Roteiro!C488:C1482,(CONCATENATE(B488," - ",C488))))</f>
        <v/>
      </c>
      <c r="I488" s="65" t="str">
        <f t="shared" si="1"/>
        <v/>
      </c>
      <c r="J488" s="66"/>
    </row>
    <row r="489">
      <c r="A489" s="40"/>
      <c r="B489" s="67" t="s">
        <v>526</v>
      </c>
      <c r="C489" s="61"/>
      <c r="D489" s="61"/>
      <c r="E489" s="63"/>
      <c r="F489" s="63"/>
      <c r="G489" s="64" t="str">
        <f>IF(C489="","",SUMIFS(Roteiro!U489:U1483,Roteiro!C489:C1483,(CONCATENATE(B489," - ",C489)),Roteiro!Q489:Q1483,"Concluído"))</f>
        <v/>
      </c>
      <c r="H489" s="64" t="str">
        <f>IF(C489="","",SUMIFS(Roteiro!U489:U1483,Roteiro!C489:C1483,(CONCATENATE(B489," - ",C489))))</f>
        <v/>
      </c>
      <c r="I489" s="65" t="str">
        <f t="shared" si="1"/>
        <v/>
      </c>
      <c r="J489" s="66"/>
    </row>
    <row r="490">
      <c r="A490" s="40"/>
      <c r="B490" s="67" t="s">
        <v>527</v>
      </c>
      <c r="C490" s="61"/>
      <c r="D490" s="61"/>
      <c r="E490" s="63"/>
      <c r="F490" s="63"/>
      <c r="G490" s="64" t="str">
        <f>IF(C490="","",SUMIFS(Roteiro!U490:U1484,Roteiro!C490:C1484,(CONCATENATE(B490," - ",C490)),Roteiro!Q490:Q1484,"Concluído"))</f>
        <v/>
      </c>
      <c r="H490" s="64" t="str">
        <f>IF(C490="","",SUMIFS(Roteiro!U490:U1484,Roteiro!C490:C1484,(CONCATENATE(B490," - ",C490))))</f>
        <v/>
      </c>
      <c r="I490" s="65" t="str">
        <f t="shared" si="1"/>
        <v/>
      </c>
      <c r="J490" s="66"/>
    </row>
    <row r="491">
      <c r="A491" s="40"/>
      <c r="B491" s="67" t="s">
        <v>528</v>
      </c>
      <c r="C491" s="61"/>
      <c r="D491" s="61"/>
      <c r="E491" s="63"/>
      <c r="F491" s="63"/>
      <c r="G491" s="64" t="str">
        <f>IF(C491="","",SUMIFS(Roteiro!U491:U1485,Roteiro!C491:C1485,(CONCATENATE(B491," - ",C491)),Roteiro!Q491:Q1485,"Concluído"))</f>
        <v/>
      </c>
      <c r="H491" s="64" t="str">
        <f>IF(C491="","",SUMIFS(Roteiro!U491:U1485,Roteiro!C491:C1485,(CONCATENATE(B491," - ",C491))))</f>
        <v/>
      </c>
      <c r="I491" s="65" t="str">
        <f t="shared" si="1"/>
        <v/>
      </c>
      <c r="J491" s="66"/>
    </row>
    <row r="492">
      <c r="A492" s="40"/>
      <c r="B492" s="67" t="s">
        <v>529</v>
      </c>
      <c r="C492" s="61"/>
      <c r="D492" s="61"/>
      <c r="E492" s="63"/>
      <c r="F492" s="63"/>
      <c r="G492" s="64" t="str">
        <f>IF(C492="","",SUMIFS(Roteiro!U492:U1486,Roteiro!C492:C1486,(CONCATENATE(B492," - ",C492)),Roteiro!Q492:Q1486,"Concluído"))</f>
        <v/>
      </c>
      <c r="H492" s="64" t="str">
        <f>IF(C492="","",SUMIFS(Roteiro!U492:U1486,Roteiro!C492:C1486,(CONCATENATE(B492," - ",C492))))</f>
        <v/>
      </c>
      <c r="I492" s="65" t="str">
        <f t="shared" si="1"/>
        <v/>
      </c>
      <c r="J492" s="66"/>
    </row>
    <row r="493">
      <c r="A493" s="40"/>
      <c r="B493" s="67" t="s">
        <v>530</v>
      </c>
      <c r="C493" s="61"/>
      <c r="D493" s="61"/>
      <c r="E493" s="63"/>
      <c r="F493" s="63"/>
      <c r="G493" s="64" t="str">
        <f>IF(C493="","",SUMIFS(Roteiro!U493:U1487,Roteiro!C493:C1487,(CONCATENATE(B493," - ",C493)),Roteiro!Q493:Q1487,"Concluído"))</f>
        <v/>
      </c>
      <c r="H493" s="64" t="str">
        <f>IF(C493="","",SUMIFS(Roteiro!U493:U1487,Roteiro!C493:C1487,(CONCATENATE(B493," - ",C493))))</f>
        <v/>
      </c>
      <c r="I493" s="65" t="str">
        <f t="shared" si="1"/>
        <v/>
      </c>
      <c r="J493" s="66"/>
    </row>
    <row r="494">
      <c r="A494" s="40"/>
      <c r="B494" s="67" t="s">
        <v>531</v>
      </c>
      <c r="C494" s="61"/>
      <c r="D494" s="61"/>
      <c r="E494" s="63"/>
      <c r="F494" s="63"/>
      <c r="G494" s="64" t="str">
        <f>IF(C494="","",SUMIFS(Roteiro!U494:U1488,Roteiro!C494:C1488,(CONCATENATE(B494," - ",C494)),Roteiro!Q494:Q1488,"Concluído"))</f>
        <v/>
      </c>
      <c r="H494" s="64" t="str">
        <f>IF(C494="","",SUMIFS(Roteiro!U494:U1488,Roteiro!C494:C1488,(CONCATENATE(B494," - ",C494))))</f>
        <v/>
      </c>
      <c r="I494" s="65" t="str">
        <f t="shared" si="1"/>
        <v/>
      </c>
      <c r="J494" s="66"/>
    </row>
    <row r="495">
      <c r="A495" s="40"/>
      <c r="B495" s="67" t="s">
        <v>532</v>
      </c>
      <c r="C495" s="61"/>
      <c r="D495" s="61"/>
      <c r="E495" s="63"/>
      <c r="F495" s="63"/>
      <c r="G495" s="64" t="str">
        <f>IF(C495="","",SUMIFS(Roteiro!U495:U1489,Roteiro!C495:C1489,(CONCATENATE(B495," - ",C495)),Roteiro!Q495:Q1489,"Concluído"))</f>
        <v/>
      </c>
      <c r="H495" s="64" t="str">
        <f>IF(C495="","",SUMIFS(Roteiro!U495:U1489,Roteiro!C495:C1489,(CONCATENATE(B495," - ",C495))))</f>
        <v/>
      </c>
      <c r="I495" s="65" t="str">
        <f t="shared" si="1"/>
        <v/>
      </c>
      <c r="J495" s="66"/>
    </row>
    <row r="496">
      <c r="A496" s="40"/>
      <c r="B496" s="67" t="s">
        <v>533</v>
      </c>
      <c r="C496" s="61"/>
      <c r="D496" s="61"/>
      <c r="E496" s="63"/>
      <c r="F496" s="63"/>
      <c r="G496" s="64" t="str">
        <f>IF(C496="","",SUMIFS(Roteiro!U496:U1490,Roteiro!C496:C1490,(CONCATENATE(B496," - ",C496)),Roteiro!Q496:Q1490,"Concluído"))</f>
        <v/>
      </c>
      <c r="H496" s="64" t="str">
        <f>IF(C496="","",SUMIFS(Roteiro!U496:U1490,Roteiro!C496:C1490,(CONCATENATE(B496," - ",C496))))</f>
        <v/>
      </c>
      <c r="I496" s="65" t="str">
        <f t="shared" si="1"/>
        <v/>
      </c>
      <c r="J496" s="66"/>
    </row>
    <row r="497">
      <c r="A497" s="40"/>
      <c r="B497" s="67" t="s">
        <v>534</v>
      </c>
      <c r="C497" s="61"/>
      <c r="D497" s="61"/>
      <c r="E497" s="63"/>
      <c r="F497" s="63"/>
      <c r="G497" s="64" t="str">
        <f>IF(C497="","",SUMIFS(Roteiro!U497:U1491,Roteiro!C497:C1491,(CONCATENATE(B497," - ",C497)),Roteiro!Q497:Q1491,"Concluído"))</f>
        <v/>
      </c>
      <c r="H497" s="64" t="str">
        <f>IF(C497="","",SUMIFS(Roteiro!U497:U1491,Roteiro!C497:C1491,(CONCATENATE(B497," - ",C497))))</f>
        <v/>
      </c>
      <c r="I497" s="65" t="str">
        <f t="shared" si="1"/>
        <v/>
      </c>
      <c r="J497" s="66"/>
    </row>
    <row r="498">
      <c r="A498" s="40"/>
      <c r="B498" s="67" t="s">
        <v>535</v>
      </c>
      <c r="C498" s="61"/>
      <c r="D498" s="61"/>
      <c r="E498" s="63"/>
      <c r="F498" s="63"/>
      <c r="G498" s="64" t="str">
        <f>IF(C498="","",SUMIFS(Roteiro!U498:U1492,Roteiro!C498:C1492,(CONCATENATE(B498," - ",C498)),Roteiro!Q498:Q1492,"Concluído"))</f>
        <v/>
      </c>
      <c r="H498" s="64" t="str">
        <f>IF(C498="","",SUMIFS(Roteiro!U498:U1492,Roteiro!C498:C1492,(CONCATENATE(B498," - ",C498))))</f>
        <v/>
      </c>
      <c r="I498" s="65" t="str">
        <f t="shared" si="1"/>
        <v/>
      </c>
      <c r="J498" s="66"/>
    </row>
    <row r="499">
      <c r="A499" s="40"/>
      <c r="B499" s="67" t="s">
        <v>536</v>
      </c>
      <c r="C499" s="61"/>
      <c r="D499" s="61"/>
      <c r="E499" s="63"/>
      <c r="F499" s="63"/>
      <c r="G499" s="64" t="str">
        <f>IF(C499="","",SUMIFS(Roteiro!U499:U1493,Roteiro!C499:C1493,(CONCATENATE(B499," - ",C499)),Roteiro!Q499:Q1493,"Concluído"))</f>
        <v/>
      </c>
      <c r="H499" s="64" t="str">
        <f>IF(C499="","",SUMIFS(Roteiro!U499:U1493,Roteiro!C499:C1493,(CONCATENATE(B499," - ",C499))))</f>
        <v/>
      </c>
      <c r="I499" s="65" t="str">
        <f t="shared" si="1"/>
        <v/>
      </c>
      <c r="J499" s="66"/>
    </row>
    <row r="500">
      <c r="A500" s="40"/>
      <c r="B500" s="67" t="s">
        <v>537</v>
      </c>
      <c r="C500" s="61"/>
      <c r="D500" s="61"/>
      <c r="E500" s="63"/>
      <c r="F500" s="63"/>
      <c r="G500" s="64" t="str">
        <f>IF(C500="","",SUMIFS(Roteiro!U500:U1494,Roteiro!C500:C1494,(CONCATENATE(B500," - ",C500)),Roteiro!Q500:Q1494,"Concluído"))</f>
        <v/>
      </c>
      <c r="H500" s="64" t="str">
        <f>IF(C500="","",SUMIFS(Roteiro!U500:U1494,Roteiro!C500:C1494,(CONCATENATE(B500," - ",C500))))</f>
        <v/>
      </c>
      <c r="I500" s="65" t="str">
        <f t="shared" si="1"/>
        <v/>
      </c>
      <c r="J500" s="66"/>
    </row>
    <row r="501">
      <c r="A501" s="40"/>
      <c r="B501" s="67" t="s">
        <v>538</v>
      </c>
      <c r="C501" s="61"/>
      <c r="D501" s="61"/>
      <c r="E501" s="63"/>
      <c r="F501" s="63"/>
      <c r="G501" s="64" t="str">
        <f>IF(C501="","",SUMIFS(Roteiro!U501:U1495,Roteiro!C501:C1495,(CONCATENATE(B501," - ",C501)),Roteiro!Q501:Q1495,"Concluído"))</f>
        <v/>
      </c>
      <c r="H501" s="64" t="str">
        <f>IF(C501="","",SUMIFS(Roteiro!U501:U1495,Roteiro!C501:C1495,(CONCATENATE(B501," - ",C501))))</f>
        <v/>
      </c>
      <c r="I501" s="65" t="str">
        <f t="shared" si="1"/>
        <v/>
      </c>
      <c r="J501" s="66"/>
    </row>
    <row r="502">
      <c r="A502" s="40"/>
      <c r="B502" s="67" t="s">
        <v>539</v>
      </c>
      <c r="C502" s="61"/>
      <c r="D502" s="61"/>
      <c r="E502" s="63"/>
      <c r="F502" s="63"/>
      <c r="G502" s="64" t="str">
        <f>IF(C502="","",SUMIFS(Roteiro!U502:U1496,Roteiro!C502:C1496,(CONCATENATE(B502," - ",C502)),Roteiro!Q502:Q1496,"Concluído"))</f>
        <v/>
      </c>
      <c r="H502" s="64" t="str">
        <f>IF(C502="","",SUMIFS(Roteiro!U502:U1496,Roteiro!C502:C1496,(CONCATENATE(B502," - ",C502))))</f>
        <v/>
      </c>
      <c r="I502" s="65" t="str">
        <f t="shared" si="1"/>
        <v/>
      </c>
      <c r="J502" s="66"/>
    </row>
    <row r="503">
      <c r="A503" s="40"/>
      <c r="B503" s="67" t="s">
        <v>540</v>
      </c>
      <c r="C503" s="61"/>
      <c r="D503" s="61"/>
      <c r="E503" s="63"/>
      <c r="F503" s="63"/>
      <c r="G503" s="64" t="str">
        <f>IF(C503="","",SUMIFS(Roteiro!U503:U1497,Roteiro!C503:C1497,(CONCATENATE(B503," - ",C503)),Roteiro!Q503:Q1497,"Concluído"))</f>
        <v/>
      </c>
      <c r="H503" s="64" t="str">
        <f>IF(C503="","",SUMIFS(Roteiro!U503:U1497,Roteiro!C503:C1497,(CONCATENATE(B503," - ",C503))))</f>
        <v/>
      </c>
      <c r="I503" s="65" t="str">
        <f t="shared" si="1"/>
        <v/>
      </c>
      <c r="J503" s="66"/>
    </row>
    <row r="504">
      <c r="A504" s="40"/>
      <c r="B504" s="67" t="s">
        <v>541</v>
      </c>
      <c r="C504" s="61"/>
      <c r="D504" s="61"/>
      <c r="E504" s="63"/>
      <c r="F504" s="63"/>
      <c r="G504" s="64" t="str">
        <f>IF(C504="","",SUMIFS(Roteiro!U504:U1498,Roteiro!C504:C1498,(CONCATENATE(B504," - ",C504)),Roteiro!Q504:Q1498,"Concluído"))</f>
        <v/>
      </c>
      <c r="H504" s="64" t="str">
        <f>IF(C504="","",SUMIFS(Roteiro!U504:U1498,Roteiro!C504:C1498,(CONCATENATE(B504," - ",C504))))</f>
        <v/>
      </c>
      <c r="I504" s="65" t="str">
        <f t="shared" si="1"/>
        <v/>
      </c>
      <c r="J504" s="66"/>
    </row>
    <row r="505">
      <c r="A505" s="40"/>
      <c r="B505" s="67" t="s">
        <v>542</v>
      </c>
      <c r="C505" s="61"/>
      <c r="D505" s="61"/>
      <c r="E505" s="63"/>
      <c r="F505" s="63"/>
      <c r="G505" s="64" t="str">
        <f>IF(C505="","",SUMIFS(Roteiro!U505:U1499,Roteiro!C505:C1499,(CONCATENATE(B505," - ",C505)),Roteiro!Q505:Q1499,"Concluído"))</f>
        <v/>
      </c>
      <c r="H505" s="64" t="str">
        <f>IF(C505="","",SUMIFS(Roteiro!U505:U1499,Roteiro!C505:C1499,(CONCATENATE(B505," - ",C505))))</f>
        <v/>
      </c>
      <c r="I505" s="65" t="str">
        <f t="shared" si="1"/>
        <v/>
      </c>
      <c r="J505" s="66"/>
    </row>
    <row r="506">
      <c r="A506" s="40"/>
      <c r="B506" s="67" t="s">
        <v>543</v>
      </c>
      <c r="C506" s="61"/>
      <c r="D506" s="61"/>
      <c r="E506" s="63"/>
      <c r="F506" s="63"/>
      <c r="G506" s="64" t="str">
        <f>IF(C506="","",SUMIFS(Roteiro!U506:U1500,Roteiro!C506:C1500,(CONCATENATE(B506," - ",C506)),Roteiro!Q506:Q1500,"Concluído"))</f>
        <v/>
      </c>
      <c r="H506" s="64" t="str">
        <f>IF(C506="","",SUMIFS(Roteiro!U506:U1500,Roteiro!C506:C1500,(CONCATENATE(B506," - ",C506))))</f>
        <v/>
      </c>
      <c r="I506" s="65" t="str">
        <f t="shared" si="1"/>
        <v/>
      </c>
      <c r="J506" s="66"/>
    </row>
    <row r="507">
      <c r="A507" s="40"/>
      <c r="B507" s="67" t="s">
        <v>544</v>
      </c>
      <c r="C507" s="61"/>
      <c r="D507" s="61"/>
      <c r="E507" s="63"/>
      <c r="F507" s="63"/>
      <c r="G507" s="64" t="str">
        <f>IF(C507="","",SUMIFS(Roteiro!U507:U1501,Roteiro!C507:C1501,(CONCATENATE(B507," - ",C507)),Roteiro!Q507:Q1501,"Concluído"))</f>
        <v/>
      </c>
      <c r="H507" s="64" t="str">
        <f>IF(C507="","",SUMIFS(Roteiro!U507:U1501,Roteiro!C507:C1501,(CONCATENATE(B507," - ",C507))))</f>
        <v/>
      </c>
      <c r="I507" s="65" t="str">
        <f t="shared" si="1"/>
        <v/>
      </c>
      <c r="J507" s="66"/>
    </row>
    <row r="508">
      <c r="A508" s="40"/>
      <c r="B508" s="67" t="s">
        <v>545</v>
      </c>
      <c r="C508" s="61"/>
      <c r="D508" s="61"/>
      <c r="E508" s="63"/>
      <c r="F508" s="63"/>
      <c r="G508" s="64" t="str">
        <f>IF(C508="","",SUMIFS(Roteiro!U508:U1502,Roteiro!C508:C1502,(CONCATENATE(B508," - ",C508)),Roteiro!Q508:Q1502,"Concluído"))</f>
        <v/>
      </c>
      <c r="H508" s="64" t="str">
        <f>IF(C508="","",SUMIFS(Roteiro!U508:U1502,Roteiro!C508:C1502,(CONCATENATE(B508," - ",C508))))</f>
        <v/>
      </c>
      <c r="I508" s="65" t="str">
        <f t="shared" si="1"/>
        <v/>
      </c>
      <c r="J508" s="66"/>
    </row>
    <row r="509">
      <c r="A509" s="40"/>
      <c r="B509" s="67" t="s">
        <v>546</v>
      </c>
      <c r="C509" s="61"/>
      <c r="D509" s="61"/>
      <c r="E509" s="63"/>
      <c r="F509" s="63"/>
      <c r="G509" s="64" t="str">
        <f>IF(C509="","",SUMIFS(Roteiro!U509:U1503,Roteiro!C509:C1503,(CONCATENATE(B509," - ",C509)),Roteiro!Q509:Q1503,"Concluído"))</f>
        <v/>
      </c>
      <c r="H509" s="64" t="str">
        <f>IF(C509="","",SUMIFS(Roteiro!U509:U1503,Roteiro!C509:C1503,(CONCATENATE(B509," - ",C509))))</f>
        <v/>
      </c>
      <c r="I509" s="65" t="str">
        <f t="shared" si="1"/>
        <v/>
      </c>
      <c r="J509" s="66"/>
    </row>
    <row r="510">
      <c r="A510" s="40"/>
      <c r="B510" s="67" t="s">
        <v>547</v>
      </c>
      <c r="C510" s="61"/>
      <c r="D510" s="61"/>
      <c r="E510" s="63"/>
      <c r="F510" s="63"/>
      <c r="G510" s="64" t="str">
        <f>IF(C510="","",SUMIFS(Roteiro!U510:U1504,Roteiro!C510:C1504,(CONCATENATE(B510," - ",C510)),Roteiro!Q510:Q1504,"Concluído"))</f>
        <v/>
      </c>
      <c r="H510" s="64" t="str">
        <f>IF(C510="","",SUMIFS(Roteiro!U510:U1504,Roteiro!C510:C1504,(CONCATENATE(B510," - ",C510))))</f>
        <v/>
      </c>
      <c r="I510" s="65" t="str">
        <f t="shared" si="1"/>
        <v/>
      </c>
      <c r="J510" s="66"/>
    </row>
    <row r="511">
      <c r="A511" s="40"/>
      <c r="B511" s="67" t="s">
        <v>548</v>
      </c>
      <c r="C511" s="61"/>
      <c r="D511" s="61"/>
      <c r="E511" s="63"/>
      <c r="F511" s="63"/>
      <c r="G511" s="64" t="str">
        <f>IF(C511="","",SUMIFS(Roteiro!U511:U1505,Roteiro!C511:C1505,(CONCATENATE(B511," - ",C511)),Roteiro!Q511:Q1505,"Concluído"))</f>
        <v/>
      </c>
      <c r="H511" s="64" t="str">
        <f>IF(C511="","",SUMIFS(Roteiro!U511:U1505,Roteiro!C511:C1505,(CONCATENATE(B511," - ",C511))))</f>
        <v/>
      </c>
      <c r="I511" s="65" t="str">
        <f t="shared" si="1"/>
        <v/>
      </c>
      <c r="J511" s="66"/>
    </row>
    <row r="512">
      <c r="A512" s="40"/>
      <c r="B512" s="67" t="s">
        <v>549</v>
      </c>
      <c r="C512" s="61"/>
      <c r="D512" s="61"/>
      <c r="E512" s="63"/>
      <c r="F512" s="63"/>
      <c r="G512" s="64" t="str">
        <f>IF(C512="","",SUMIFS(Roteiro!U512:U1506,Roteiro!C512:C1506,(CONCATENATE(B512," - ",C512)),Roteiro!Q512:Q1506,"Concluído"))</f>
        <v/>
      </c>
      <c r="H512" s="64" t="str">
        <f>IF(C512="","",SUMIFS(Roteiro!U512:U1506,Roteiro!C512:C1506,(CONCATENATE(B512," - ",C512))))</f>
        <v/>
      </c>
      <c r="I512" s="65" t="str">
        <f t="shared" si="1"/>
        <v/>
      </c>
      <c r="J512" s="66"/>
    </row>
    <row r="513">
      <c r="A513" s="40"/>
      <c r="B513" s="67" t="s">
        <v>550</v>
      </c>
      <c r="C513" s="61"/>
      <c r="D513" s="61"/>
      <c r="E513" s="63"/>
      <c r="F513" s="63"/>
      <c r="G513" s="64" t="str">
        <f>IF(C513="","",SUMIFS(Roteiro!U513:U1507,Roteiro!C513:C1507,(CONCATENATE(B513," - ",C513)),Roteiro!Q513:Q1507,"Concluído"))</f>
        <v/>
      </c>
      <c r="H513" s="64" t="str">
        <f>IF(C513="","",SUMIFS(Roteiro!U513:U1507,Roteiro!C513:C1507,(CONCATENATE(B513," - ",C513))))</f>
        <v/>
      </c>
      <c r="I513" s="65" t="str">
        <f t="shared" si="1"/>
        <v/>
      </c>
      <c r="J513" s="66"/>
    </row>
    <row r="514">
      <c r="A514" s="40"/>
      <c r="B514" s="67" t="s">
        <v>551</v>
      </c>
      <c r="C514" s="61"/>
      <c r="D514" s="61"/>
      <c r="E514" s="63"/>
      <c r="F514" s="63"/>
      <c r="G514" s="64" t="str">
        <f>IF(C514="","",SUMIFS(Roteiro!U514:U1508,Roteiro!C514:C1508,(CONCATENATE(B514," - ",C514)),Roteiro!Q514:Q1508,"Concluído"))</f>
        <v/>
      </c>
      <c r="H514" s="64" t="str">
        <f>IF(C514="","",SUMIFS(Roteiro!U514:U1508,Roteiro!C514:C1508,(CONCATENATE(B514," - ",C514))))</f>
        <v/>
      </c>
      <c r="I514" s="65" t="str">
        <f t="shared" si="1"/>
        <v/>
      </c>
      <c r="J514" s="66"/>
    </row>
    <row r="515">
      <c r="A515" s="40"/>
      <c r="B515" s="67" t="s">
        <v>552</v>
      </c>
      <c r="C515" s="61"/>
      <c r="D515" s="61"/>
      <c r="E515" s="63"/>
      <c r="F515" s="63"/>
      <c r="G515" s="64" t="str">
        <f>IF(C515="","",SUMIFS(Roteiro!U515:U1509,Roteiro!C515:C1509,(CONCATENATE(B515," - ",C515)),Roteiro!Q515:Q1509,"Concluído"))</f>
        <v/>
      </c>
      <c r="H515" s="64" t="str">
        <f>IF(C515="","",SUMIFS(Roteiro!U515:U1509,Roteiro!C515:C1509,(CONCATENATE(B515," - ",C515))))</f>
        <v/>
      </c>
      <c r="I515" s="65" t="str">
        <f t="shared" si="1"/>
        <v/>
      </c>
      <c r="J515" s="66"/>
    </row>
    <row r="516">
      <c r="A516" s="40"/>
      <c r="B516" s="67" t="s">
        <v>553</v>
      </c>
      <c r="C516" s="61"/>
      <c r="D516" s="61"/>
      <c r="E516" s="63"/>
      <c r="F516" s="63"/>
      <c r="G516" s="64" t="str">
        <f>IF(C516="","",SUMIFS(Roteiro!U516:U1510,Roteiro!C516:C1510,(CONCATENATE(B516," - ",C516)),Roteiro!Q516:Q1510,"Concluído"))</f>
        <v/>
      </c>
      <c r="H516" s="64" t="str">
        <f>IF(C516="","",SUMIFS(Roteiro!U516:U1510,Roteiro!C516:C1510,(CONCATENATE(B516," - ",C516))))</f>
        <v/>
      </c>
      <c r="I516" s="65" t="str">
        <f t="shared" si="1"/>
        <v/>
      </c>
      <c r="J516" s="66"/>
    </row>
    <row r="517">
      <c r="A517" s="40"/>
      <c r="B517" s="67" t="s">
        <v>554</v>
      </c>
      <c r="C517" s="61"/>
      <c r="D517" s="61"/>
      <c r="E517" s="63"/>
      <c r="F517" s="63"/>
      <c r="G517" s="64" t="str">
        <f>IF(C517="","",SUMIFS(Roteiro!U517:U1511,Roteiro!C517:C1511,(CONCATENATE(B517," - ",C517)),Roteiro!Q517:Q1511,"Concluído"))</f>
        <v/>
      </c>
      <c r="H517" s="64" t="str">
        <f>IF(C517="","",SUMIFS(Roteiro!U517:U1511,Roteiro!C517:C1511,(CONCATENATE(B517," - ",C517))))</f>
        <v/>
      </c>
      <c r="I517" s="65" t="str">
        <f t="shared" si="1"/>
        <v/>
      </c>
      <c r="J517" s="66"/>
    </row>
    <row r="518">
      <c r="A518" s="40"/>
      <c r="B518" s="67" t="s">
        <v>555</v>
      </c>
      <c r="C518" s="61"/>
      <c r="D518" s="61"/>
      <c r="E518" s="63"/>
      <c r="F518" s="63"/>
      <c r="G518" s="64" t="str">
        <f>IF(C518="","",SUMIFS(Roteiro!U518:U1512,Roteiro!C518:C1512,(CONCATENATE(B518," - ",C518)),Roteiro!Q518:Q1512,"Concluído"))</f>
        <v/>
      </c>
      <c r="H518" s="64" t="str">
        <f>IF(C518="","",SUMIFS(Roteiro!U518:U1512,Roteiro!C518:C1512,(CONCATENATE(B518," - ",C518))))</f>
        <v/>
      </c>
      <c r="I518" s="65" t="str">
        <f t="shared" si="1"/>
        <v/>
      </c>
      <c r="J518" s="66"/>
    </row>
    <row r="519">
      <c r="A519" s="40"/>
      <c r="B519" s="67" t="s">
        <v>556</v>
      </c>
      <c r="C519" s="61"/>
      <c r="D519" s="61"/>
      <c r="E519" s="63"/>
      <c r="F519" s="63"/>
      <c r="G519" s="64" t="str">
        <f>IF(C519="","",SUMIFS(Roteiro!U519:U1513,Roteiro!C519:C1513,(CONCATENATE(B519," - ",C519)),Roteiro!Q519:Q1513,"Concluído"))</f>
        <v/>
      </c>
      <c r="H519" s="64" t="str">
        <f>IF(C519="","",SUMIFS(Roteiro!U519:U1513,Roteiro!C519:C1513,(CONCATENATE(B519," - ",C519))))</f>
        <v/>
      </c>
      <c r="I519" s="65" t="str">
        <f t="shared" si="1"/>
        <v/>
      </c>
      <c r="J519" s="66"/>
    </row>
    <row r="520">
      <c r="A520" s="40"/>
      <c r="B520" s="67" t="s">
        <v>557</v>
      </c>
      <c r="C520" s="61"/>
      <c r="D520" s="61"/>
      <c r="E520" s="63"/>
      <c r="F520" s="63"/>
      <c r="G520" s="64" t="str">
        <f>IF(C520="","",SUMIFS(Roteiro!U520:U1514,Roteiro!C520:C1514,(CONCATENATE(B520," - ",C520)),Roteiro!Q520:Q1514,"Concluído"))</f>
        <v/>
      </c>
      <c r="H520" s="64" t="str">
        <f>IF(C520="","",SUMIFS(Roteiro!U520:U1514,Roteiro!C520:C1514,(CONCATENATE(B520," - ",C520))))</f>
        <v/>
      </c>
      <c r="I520" s="65" t="str">
        <f t="shared" si="1"/>
        <v/>
      </c>
      <c r="J520" s="66"/>
    </row>
    <row r="521">
      <c r="A521" s="40"/>
      <c r="B521" s="67" t="s">
        <v>558</v>
      </c>
      <c r="C521" s="61"/>
      <c r="D521" s="61"/>
      <c r="E521" s="63"/>
      <c r="F521" s="63"/>
      <c r="G521" s="64" t="str">
        <f>IF(C521="","",SUMIFS(Roteiro!U521:U1515,Roteiro!C521:C1515,(CONCATENATE(B521," - ",C521)),Roteiro!Q521:Q1515,"Concluído"))</f>
        <v/>
      </c>
      <c r="H521" s="64" t="str">
        <f>IF(C521="","",SUMIFS(Roteiro!U521:U1515,Roteiro!C521:C1515,(CONCATENATE(B521," - ",C521))))</f>
        <v/>
      </c>
      <c r="I521" s="65" t="str">
        <f t="shared" si="1"/>
        <v/>
      </c>
      <c r="J521" s="66"/>
    </row>
    <row r="522">
      <c r="A522" s="40"/>
      <c r="B522" s="67" t="s">
        <v>559</v>
      </c>
      <c r="C522" s="61"/>
      <c r="D522" s="61"/>
      <c r="E522" s="63"/>
      <c r="F522" s="63"/>
      <c r="G522" s="64" t="str">
        <f>IF(C522="","",SUMIFS(Roteiro!U522:U1516,Roteiro!C522:C1516,(CONCATENATE(B522," - ",C522)),Roteiro!Q522:Q1516,"Concluído"))</f>
        <v/>
      </c>
      <c r="H522" s="64" t="str">
        <f>IF(C522="","",SUMIFS(Roteiro!U522:U1516,Roteiro!C522:C1516,(CONCATENATE(B522," - ",C522))))</f>
        <v/>
      </c>
      <c r="I522" s="65" t="str">
        <f t="shared" si="1"/>
        <v/>
      </c>
      <c r="J522" s="66"/>
    </row>
    <row r="523">
      <c r="A523" s="40"/>
      <c r="B523" s="67" t="s">
        <v>560</v>
      </c>
      <c r="C523" s="61"/>
      <c r="D523" s="61"/>
      <c r="E523" s="63"/>
      <c r="F523" s="63"/>
      <c r="G523" s="64" t="str">
        <f>IF(C523="","",SUMIFS(Roteiro!U523:U1517,Roteiro!C523:C1517,(CONCATENATE(B523," - ",C523)),Roteiro!Q523:Q1517,"Concluído"))</f>
        <v/>
      </c>
      <c r="H523" s="64" t="str">
        <f>IF(C523="","",SUMIFS(Roteiro!U523:U1517,Roteiro!C523:C1517,(CONCATENATE(B523," - ",C523))))</f>
        <v/>
      </c>
      <c r="I523" s="65" t="str">
        <f t="shared" si="1"/>
        <v/>
      </c>
      <c r="J523" s="66"/>
    </row>
    <row r="524">
      <c r="A524" s="40"/>
      <c r="B524" s="67" t="s">
        <v>561</v>
      </c>
      <c r="C524" s="61"/>
      <c r="D524" s="61"/>
      <c r="E524" s="63"/>
      <c r="F524" s="63"/>
      <c r="G524" s="64" t="str">
        <f>IF(C524="","",SUMIFS(Roteiro!U524:U1518,Roteiro!C524:C1518,(CONCATENATE(B524," - ",C524)),Roteiro!Q524:Q1518,"Concluído"))</f>
        <v/>
      </c>
      <c r="H524" s="64" t="str">
        <f>IF(C524="","",SUMIFS(Roteiro!U524:U1518,Roteiro!C524:C1518,(CONCATENATE(B524," - ",C524))))</f>
        <v/>
      </c>
      <c r="I524" s="65" t="str">
        <f t="shared" si="1"/>
        <v/>
      </c>
      <c r="J524" s="66"/>
    </row>
    <row r="525">
      <c r="A525" s="40"/>
      <c r="B525" s="67" t="s">
        <v>562</v>
      </c>
      <c r="C525" s="61"/>
      <c r="D525" s="61"/>
      <c r="E525" s="63"/>
      <c r="F525" s="63"/>
      <c r="G525" s="64" t="str">
        <f>IF(C525="","",SUMIFS(Roteiro!U525:U1519,Roteiro!C525:C1519,(CONCATENATE(B525," - ",C525)),Roteiro!Q525:Q1519,"Concluído"))</f>
        <v/>
      </c>
      <c r="H525" s="64" t="str">
        <f>IF(C525="","",SUMIFS(Roteiro!U525:U1519,Roteiro!C525:C1519,(CONCATENATE(B525," - ",C525))))</f>
        <v/>
      </c>
      <c r="I525" s="65" t="str">
        <f t="shared" si="1"/>
        <v/>
      </c>
      <c r="J525" s="66"/>
    </row>
    <row r="526">
      <c r="A526" s="40"/>
      <c r="B526" s="67" t="s">
        <v>563</v>
      </c>
      <c r="C526" s="61"/>
      <c r="D526" s="61"/>
      <c r="E526" s="63"/>
      <c r="F526" s="63"/>
      <c r="G526" s="64" t="str">
        <f>IF(C526="","",SUMIFS(Roteiro!U526:U1520,Roteiro!C526:C1520,(CONCATENATE(B526," - ",C526)),Roteiro!Q526:Q1520,"Concluído"))</f>
        <v/>
      </c>
      <c r="H526" s="64" t="str">
        <f>IF(C526="","",SUMIFS(Roteiro!U526:U1520,Roteiro!C526:C1520,(CONCATENATE(B526," - ",C526))))</f>
        <v/>
      </c>
      <c r="I526" s="65" t="str">
        <f t="shared" si="1"/>
        <v/>
      </c>
      <c r="J526" s="66"/>
    </row>
    <row r="527">
      <c r="A527" s="40"/>
      <c r="B527" s="67" t="s">
        <v>564</v>
      </c>
      <c r="C527" s="61"/>
      <c r="D527" s="61"/>
      <c r="E527" s="63"/>
      <c r="F527" s="63"/>
      <c r="G527" s="64" t="str">
        <f>IF(C527="","",SUMIFS(Roteiro!U527:U1521,Roteiro!C527:C1521,(CONCATENATE(B527," - ",C527)),Roteiro!Q527:Q1521,"Concluído"))</f>
        <v/>
      </c>
      <c r="H527" s="64" t="str">
        <f>IF(C527="","",SUMIFS(Roteiro!U527:U1521,Roteiro!C527:C1521,(CONCATENATE(B527," - ",C527))))</f>
        <v/>
      </c>
      <c r="I527" s="65" t="str">
        <f t="shared" si="1"/>
        <v/>
      </c>
      <c r="J527" s="66"/>
    </row>
    <row r="528">
      <c r="A528" s="40"/>
      <c r="B528" s="67" t="s">
        <v>565</v>
      </c>
      <c r="C528" s="61"/>
      <c r="D528" s="61"/>
      <c r="E528" s="63"/>
      <c r="F528" s="63"/>
      <c r="G528" s="64" t="str">
        <f>IF(C528="","",SUMIFS(Roteiro!U528:U1522,Roteiro!C528:C1522,(CONCATENATE(B528," - ",C528)),Roteiro!Q528:Q1522,"Concluído"))</f>
        <v/>
      </c>
      <c r="H528" s="64" t="str">
        <f>IF(C528="","",SUMIFS(Roteiro!U528:U1522,Roteiro!C528:C1522,(CONCATENATE(B528," - ",C528))))</f>
        <v/>
      </c>
      <c r="I528" s="65" t="str">
        <f t="shared" si="1"/>
        <v/>
      </c>
      <c r="J528" s="66"/>
    </row>
    <row r="529">
      <c r="A529" s="40"/>
      <c r="B529" s="67" t="s">
        <v>566</v>
      </c>
      <c r="C529" s="61"/>
      <c r="D529" s="61"/>
      <c r="E529" s="63"/>
      <c r="F529" s="63"/>
      <c r="G529" s="64" t="str">
        <f>IF(C529="","",SUMIFS(Roteiro!U529:U1523,Roteiro!C529:C1523,(CONCATENATE(B529," - ",C529)),Roteiro!Q529:Q1523,"Concluído"))</f>
        <v/>
      </c>
      <c r="H529" s="64" t="str">
        <f>IF(C529="","",SUMIFS(Roteiro!U529:U1523,Roteiro!C529:C1523,(CONCATENATE(B529," - ",C529))))</f>
        <v/>
      </c>
      <c r="I529" s="65" t="str">
        <f t="shared" si="1"/>
        <v/>
      </c>
      <c r="J529" s="66"/>
    </row>
    <row r="530">
      <c r="A530" s="40"/>
      <c r="B530" s="67" t="s">
        <v>567</v>
      </c>
      <c r="C530" s="61"/>
      <c r="D530" s="61"/>
      <c r="E530" s="63"/>
      <c r="F530" s="63"/>
      <c r="G530" s="64" t="str">
        <f>IF(C530="","",SUMIFS(Roteiro!U530:U1524,Roteiro!C530:C1524,(CONCATENATE(B530," - ",C530)),Roteiro!Q530:Q1524,"Concluído"))</f>
        <v/>
      </c>
      <c r="H530" s="64" t="str">
        <f>IF(C530="","",SUMIFS(Roteiro!U530:U1524,Roteiro!C530:C1524,(CONCATENATE(B530," - ",C530))))</f>
        <v/>
      </c>
      <c r="I530" s="65" t="str">
        <f t="shared" si="1"/>
        <v/>
      </c>
      <c r="J530" s="66"/>
    </row>
    <row r="531">
      <c r="A531" s="40"/>
      <c r="B531" s="67" t="s">
        <v>568</v>
      </c>
      <c r="C531" s="61"/>
      <c r="D531" s="61"/>
      <c r="E531" s="63"/>
      <c r="F531" s="63"/>
      <c r="G531" s="64" t="str">
        <f>IF(C531="","",SUMIFS(Roteiro!U531:U1525,Roteiro!C531:C1525,(CONCATENATE(B531," - ",C531)),Roteiro!Q531:Q1525,"Concluído"))</f>
        <v/>
      </c>
      <c r="H531" s="64" t="str">
        <f>IF(C531="","",SUMIFS(Roteiro!U531:U1525,Roteiro!C531:C1525,(CONCATENATE(B531," - ",C531))))</f>
        <v/>
      </c>
      <c r="I531" s="65" t="str">
        <f t="shared" si="1"/>
        <v/>
      </c>
      <c r="J531" s="66"/>
    </row>
    <row r="532">
      <c r="A532" s="40"/>
      <c r="B532" s="67" t="s">
        <v>569</v>
      </c>
      <c r="C532" s="61"/>
      <c r="D532" s="61"/>
      <c r="E532" s="63"/>
      <c r="F532" s="63"/>
      <c r="G532" s="64" t="str">
        <f>IF(C532="","",SUMIFS(Roteiro!U532:U1526,Roteiro!C532:C1526,(CONCATENATE(B532," - ",C532)),Roteiro!Q532:Q1526,"Concluído"))</f>
        <v/>
      </c>
      <c r="H532" s="64" t="str">
        <f>IF(C532="","",SUMIFS(Roteiro!U532:U1526,Roteiro!C532:C1526,(CONCATENATE(B532," - ",C532))))</f>
        <v/>
      </c>
      <c r="I532" s="65" t="str">
        <f t="shared" si="1"/>
        <v/>
      </c>
      <c r="J532" s="66"/>
    </row>
    <row r="533">
      <c r="A533" s="40"/>
      <c r="B533" s="67" t="s">
        <v>570</v>
      </c>
      <c r="C533" s="61"/>
      <c r="D533" s="61"/>
      <c r="E533" s="63"/>
      <c r="F533" s="63"/>
      <c r="G533" s="64" t="str">
        <f>IF(C533="","",SUMIFS(Roteiro!U533:U1527,Roteiro!C533:C1527,(CONCATENATE(B533," - ",C533)),Roteiro!Q533:Q1527,"Concluído"))</f>
        <v/>
      </c>
      <c r="H533" s="64" t="str">
        <f>IF(C533="","",SUMIFS(Roteiro!U533:U1527,Roteiro!C533:C1527,(CONCATENATE(B533," - ",C533))))</f>
        <v/>
      </c>
      <c r="I533" s="65" t="str">
        <f t="shared" si="1"/>
        <v/>
      </c>
      <c r="J533" s="66"/>
    </row>
    <row r="534">
      <c r="A534" s="40"/>
      <c r="B534" s="67" t="s">
        <v>571</v>
      </c>
      <c r="C534" s="61"/>
      <c r="D534" s="61"/>
      <c r="E534" s="63"/>
      <c r="F534" s="63"/>
      <c r="G534" s="64" t="str">
        <f>IF(C534="","",SUMIFS(Roteiro!U534:U1528,Roteiro!C534:C1528,(CONCATENATE(B534," - ",C534)),Roteiro!Q534:Q1528,"Concluído"))</f>
        <v/>
      </c>
      <c r="H534" s="64" t="str">
        <f>IF(C534="","",SUMIFS(Roteiro!U534:U1528,Roteiro!C534:C1528,(CONCATENATE(B534," - ",C534))))</f>
        <v/>
      </c>
      <c r="I534" s="65" t="str">
        <f t="shared" si="1"/>
        <v/>
      </c>
      <c r="J534" s="66"/>
    </row>
    <row r="535">
      <c r="A535" s="40"/>
      <c r="B535" s="67" t="s">
        <v>572</v>
      </c>
      <c r="C535" s="61"/>
      <c r="D535" s="61"/>
      <c r="E535" s="63"/>
      <c r="F535" s="63"/>
      <c r="G535" s="64" t="str">
        <f>IF(C535="","",SUMIFS(Roteiro!U535:U1529,Roteiro!C535:C1529,(CONCATENATE(B535," - ",C535)),Roteiro!Q535:Q1529,"Concluído"))</f>
        <v/>
      </c>
      <c r="H535" s="64" t="str">
        <f>IF(C535="","",SUMIFS(Roteiro!U535:U1529,Roteiro!C535:C1529,(CONCATENATE(B535," - ",C535))))</f>
        <v/>
      </c>
      <c r="I535" s="65" t="str">
        <f t="shared" si="1"/>
        <v/>
      </c>
      <c r="J535" s="66"/>
    </row>
    <row r="536">
      <c r="A536" s="40"/>
      <c r="B536" s="67" t="s">
        <v>573</v>
      </c>
      <c r="C536" s="61"/>
      <c r="D536" s="61"/>
      <c r="E536" s="63"/>
      <c r="F536" s="63"/>
      <c r="G536" s="64" t="str">
        <f>IF(C536="","",SUMIFS(Roteiro!U536:U1530,Roteiro!C536:C1530,(CONCATENATE(B536," - ",C536)),Roteiro!Q536:Q1530,"Concluído"))</f>
        <v/>
      </c>
      <c r="H536" s="64" t="str">
        <f>IF(C536="","",SUMIFS(Roteiro!U536:U1530,Roteiro!C536:C1530,(CONCATENATE(B536," - ",C536))))</f>
        <v/>
      </c>
      <c r="I536" s="65" t="str">
        <f t="shared" si="1"/>
        <v/>
      </c>
      <c r="J536" s="66"/>
    </row>
    <row r="537">
      <c r="A537" s="40"/>
      <c r="B537" s="67" t="s">
        <v>574</v>
      </c>
      <c r="C537" s="61"/>
      <c r="D537" s="61"/>
      <c r="E537" s="63"/>
      <c r="F537" s="63"/>
      <c r="G537" s="64" t="str">
        <f>IF(C537="","",SUMIFS(Roteiro!U537:U1531,Roteiro!C537:C1531,(CONCATENATE(B537," - ",C537)),Roteiro!Q537:Q1531,"Concluído"))</f>
        <v/>
      </c>
      <c r="H537" s="64" t="str">
        <f>IF(C537="","",SUMIFS(Roteiro!U537:U1531,Roteiro!C537:C1531,(CONCATENATE(B537," - ",C537))))</f>
        <v/>
      </c>
      <c r="I537" s="65" t="str">
        <f t="shared" si="1"/>
        <v/>
      </c>
      <c r="J537" s="66"/>
    </row>
    <row r="538">
      <c r="A538" s="40"/>
      <c r="B538" s="67" t="s">
        <v>575</v>
      </c>
      <c r="C538" s="61"/>
      <c r="D538" s="61"/>
      <c r="E538" s="63"/>
      <c r="F538" s="63"/>
      <c r="G538" s="64" t="str">
        <f>IF(C538="","",SUMIFS(Roteiro!U538:U1532,Roteiro!C538:C1532,(CONCATENATE(B538," - ",C538)),Roteiro!Q538:Q1532,"Concluído"))</f>
        <v/>
      </c>
      <c r="H538" s="64" t="str">
        <f>IF(C538="","",SUMIFS(Roteiro!U538:U1532,Roteiro!C538:C1532,(CONCATENATE(B538," - ",C538))))</f>
        <v/>
      </c>
      <c r="I538" s="65" t="str">
        <f t="shared" si="1"/>
        <v/>
      </c>
      <c r="J538" s="66"/>
    </row>
    <row r="539">
      <c r="A539" s="40"/>
      <c r="B539" s="67" t="s">
        <v>576</v>
      </c>
      <c r="C539" s="61"/>
      <c r="D539" s="61"/>
      <c r="E539" s="63"/>
      <c r="F539" s="63"/>
      <c r="G539" s="64" t="str">
        <f>IF(C539="","",SUMIFS(Roteiro!U539:U1533,Roteiro!C539:C1533,(CONCATENATE(B539," - ",C539)),Roteiro!Q539:Q1533,"Concluído"))</f>
        <v/>
      </c>
      <c r="H539" s="64" t="str">
        <f>IF(C539="","",SUMIFS(Roteiro!U539:U1533,Roteiro!C539:C1533,(CONCATENATE(B539," - ",C539))))</f>
        <v/>
      </c>
      <c r="I539" s="65" t="str">
        <f t="shared" si="1"/>
        <v/>
      </c>
      <c r="J539" s="66"/>
    </row>
    <row r="540">
      <c r="A540" s="40"/>
      <c r="B540" s="67" t="s">
        <v>577</v>
      </c>
      <c r="C540" s="61"/>
      <c r="D540" s="61"/>
      <c r="E540" s="63"/>
      <c r="F540" s="63"/>
      <c r="G540" s="64" t="str">
        <f>IF(C540="","",SUMIFS(Roteiro!U540:U1534,Roteiro!C540:C1534,(CONCATENATE(B540," - ",C540)),Roteiro!Q540:Q1534,"Concluído"))</f>
        <v/>
      </c>
      <c r="H540" s="64" t="str">
        <f>IF(C540="","",SUMIFS(Roteiro!U540:U1534,Roteiro!C540:C1534,(CONCATENATE(B540," - ",C540))))</f>
        <v/>
      </c>
      <c r="I540" s="65" t="str">
        <f t="shared" si="1"/>
        <v/>
      </c>
      <c r="J540" s="66"/>
    </row>
    <row r="541">
      <c r="A541" s="40"/>
      <c r="B541" s="67" t="s">
        <v>578</v>
      </c>
      <c r="C541" s="61"/>
      <c r="D541" s="61"/>
      <c r="E541" s="63"/>
      <c r="F541" s="63"/>
      <c r="G541" s="64" t="str">
        <f>IF(C541="","",SUMIFS(Roteiro!U541:U1535,Roteiro!C541:C1535,(CONCATENATE(B541," - ",C541)),Roteiro!Q541:Q1535,"Concluído"))</f>
        <v/>
      </c>
      <c r="H541" s="64" t="str">
        <f>IF(C541="","",SUMIFS(Roteiro!U541:U1535,Roteiro!C541:C1535,(CONCATENATE(B541," - ",C541))))</f>
        <v/>
      </c>
      <c r="I541" s="65" t="str">
        <f t="shared" si="1"/>
        <v/>
      </c>
      <c r="J541" s="66"/>
    </row>
    <row r="542">
      <c r="A542" s="40"/>
      <c r="B542" s="67" t="s">
        <v>579</v>
      </c>
      <c r="C542" s="61"/>
      <c r="D542" s="61"/>
      <c r="E542" s="63"/>
      <c r="F542" s="63"/>
      <c r="G542" s="64" t="str">
        <f>IF(C542="","",SUMIFS(Roteiro!U542:U1536,Roteiro!C542:C1536,(CONCATENATE(B542," - ",C542)),Roteiro!Q542:Q1536,"Concluído"))</f>
        <v/>
      </c>
      <c r="H542" s="64" t="str">
        <f>IF(C542="","",SUMIFS(Roteiro!U542:U1536,Roteiro!C542:C1536,(CONCATENATE(B542," - ",C542))))</f>
        <v/>
      </c>
      <c r="I542" s="65" t="str">
        <f t="shared" si="1"/>
        <v/>
      </c>
      <c r="J542" s="66"/>
    </row>
    <row r="543">
      <c r="A543" s="40"/>
      <c r="B543" s="67" t="s">
        <v>580</v>
      </c>
      <c r="C543" s="61"/>
      <c r="D543" s="61"/>
      <c r="E543" s="63"/>
      <c r="F543" s="63"/>
      <c r="G543" s="64" t="str">
        <f>IF(C543="","",SUMIFS(Roteiro!U543:U1537,Roteiro!C543:C1537,(CONCATENATE(B543," - ",C543)),Roteiro!Q543:Q1537,"Concluído"))</f>
        <v/>
      </c>
      <c r="H543" s="64" t="str">
        <f>IF(C543="","",SUMIFS(Roteiro!U543:U1537,Roteiro!C543:C1537,(CONCATENATE(B543," - ",C543))))</f>
        <v/>
      </c>
      <c r="I543" s="65" t="str">
        <f t="shared" si="1"/>
        <v/>
      </c>
      <c r="J543" s="66"/>
    </row>
    <row r="544">
      <c r="A544" s="40"/>
      <c r="B544" s="67" t="s">
        <v>581</v>
      </c>
      <c r="C544" s="61"/>
      <c r="D544" s="61"/>
      <c r="E544" s="63"/>
      <c r="F544" s="63"/>
      <c r="G544" s="64" t="str">
        <f>IF(C544="","",SUMIFS(Roteiro!U544:U1538,Roteiro!C544:C1538,(CONCATENATE(B544," - ",C544)),Roteiro!Q544:Q1538,"Concluído"))</f>
        <v/>
      </c>
      <c r="H544" s="64" t="str">
        <f>IF(C544="","",SUMIFS(Roteiro!U544:U1538,Roteiro!C544:C1538,(CONCATENATE(B544," - ",C544))))</f>
        <v/>
      </c>
      <c r="I544" s="65" t="str">
        <f t="shared" si="1"/>
        <v/>
      </c>
      <c r="J544" s="66"/>
    </row>
    <row r="545">
      <c r="A545" s="40"/>
      <c r="B545" s="67" t="s">
        <v>582</v>
      </c>
      <c r="C545" s="61"/>
      <c r="D545" s="61"/>
      <c r="E545" s="63"/>
      <c r="F545" s="63"/>
      <c r="G545" s="64" t="str">
        <f>IF(C545="","",SUMIFS(Roteiro!U545:U1539,Roteiro!C545:C1539,(CONCATENATE(B545," - ",C545)),Roteiro!Q545:Q1539,"Concluído"))</f>
        <v/>
      </c>
      <c r="H545" s="64" t="str">
        <f>IF(C545="","",SUMIFS(Roteiro!U545:U1539,Roteiro!C545:C1539,(CONCATENATE(B545," - ",C545))))</f>
        <v/>
      </c>
      <c r="I545" s="65" t="str">
        <f t="shared" si="1"/>
        <v/>
      </c>
      <c r="J545" s="66"/>
    </row>
    <row r="546">
      <c r="A546" s="40"/>
      <c r="B546" s="67" t="s">
        <v>583</v>
      </c>
      <c r="C546" s="61"/>
      <c r="D546" s="61"/>
      <c r="E546" s="63"/>
      <c r="F546" s="63"/>
      <c r="G546" s="64" t="str">
        <f>IF(C546="","",SUMIFS(Roteiro!U546:U1540,Roteiro!C546:C1540,(CONCATENATE(B546," - ",C546)),Roteiro!Q546:Q1540,"Concluído"))</f>
        <v/>
      </c>
      <c r="H546" s="64" t="str">
        <f>IF(C546="","",SUMIFS(Roteiro!U546:U1540,Roteiro!C546:C1540,(CONCATENATE(B546," - ",C546))))</f>
        <v/>
      </c>
      <c r="I546" s="65" t="str">
        <f t="shared" si="1"/>
        <v/>
      </c>
      <c r="J546" s="66"/>
    </row>
    <row r="547">
      <c r="A547" s="40"/>
      <c r="B547" s="67" t="s">
        <v>584</v>
      </c>
      <c r="C547" s="61"/>
      <c r="D547" s="61"/>
      <c r="E547" s="63"/>
      <c r="F547" s="63"/>
      <c r="G547" s="64" t="str">
        <f>IF(C547="","",SUMIFS(Roteiro!U547:U1541,Roteiro!C547:C1541,(CONCATENATE(B547," - ",C547)),Roteiro!Q547:Q1541,"Concluído"))</f>
        <v/>
      </c>
      <c r="H547" s="64" t="str">
        <f>IF(C547="","",SUMIFS(Roteiro!U547:U1541,Roteiro!C547:C1541,(CONCATENATE(B547," - ",C547))))</f>
        <v/>
      </c>
      <c r="I547" s="65" t="str">
        <f t="shared" si="1"/>
        <v/>
      </c>
      <c r="J547" s="66"/>
    </row>
    <row r="548">
      <c r="A548" s="40"/>
      <c r="B548" s="67" t="s">
        <v>585</v>
      </c>
      <c r="C548" s="61"/>
      <c r="D548" s="61"/>
      <c r="E548" s="63"/>
      <c r="F548" s="63"/>
      <c r="G548" s="64" t="str">
        <f>IF(C548="","",SUMIFS(Roteiro!U548:U1542,Roteiro!C548:C1542,(CONCATENATE(B548," - ",C548)),Roteiro!Q548:Q1542,"Concluído"))</f>
        <v/>
      </c>
      <c r="H548" s="64" t="str">
        <f>IF(C548="","",SUMIFS(Roteiro!U548:U1542,Roteiro!C548:C1542,(CONCATENATE(B548," - ",C548))))</f>
        <v/>
      </c>
      <c r="I548" s="65" t="str">
        <f t="shared" si="1"/>
        <v/>
      </c>
      <c r="J548" s="66"/>
    </row>
    <row r="549">
      <c r="A549" s="40"/>
      <c r="B549" s="67" t="s">
        <v>586</v>
      </c>
      <c r="C549" s="61"/>
      <c r="D549" s="61"/>
      <c r="E549" s="63"/>
      <c r="F549" s="63"/>
      <c r="G549" s="64" t="str">
        <f>IF(C549="","",SUMIFS(Roteiro!U549:U1543,Roteiro!C549:C1543,(CONCATENATE(B549," - ",C549)),Roteiro!Q549:Q1543,"Concluído"))</f>
        <v/>
      </c>
      <c r="H549" s="64" t="str">
        <f>IF(C549="","",SUMIFS(Roteiro!U549:U1543,Roteiro!C549:C1543,(CONCATENATE(B549," - ",C549))))</f>
        <v/>
      </c>
      <c r="I549" s="65" t="str">
        <f t="shared" si="1"/>
        <v/>
      </c>
      <c r="J549" s="66"/>
    </row>
    <row r="550">
      <c r="A550" s="40"/>
      <c r="B550" s="67" t="s">
        <v>587</v>
      </c>
      <c r="C550" s="61"/>
      <c r="D550" s="61"/>
      <c r="E550" s="63"/>
      <c r="F550" s="63"/>
      <c r="G550" s="64" t="str">
        <f>IF(C550="","",SUMIFS(Roteiro!U550:U1544,Roteiro!C550:C1544,(CONCATENATE(B550," - ",C550)),Roteiro!Q550:Q1544,"Concluído"))</f>
        <v/>
      </c>
      <c r="H550" s="64" t="str">
        <f>IF(C550="","",SUMIFS(Roteiro!U550:U1544,Roteiro!C550:C1544,(CONCATENATE(B550," - ",C550))))</f>
        <v/>
      </c>
      <c r="I550" s="65" t="str">
        <f t="shared" si="1"/>
        <v/>
      </c>
      <c r="J550" s="66"/>
    </row>
    <row r="551">
      <c r="A551" s="40"/>
      <c r="B551" s="67" t="s">
        <v>588</v>
      </c>
      <c r="C551" s="61"/>
      <c r="D551" s="61"/>
      <c r="E551" s="63"/>
      <c r="F551" s="63"/>
      <c r="G551" s="64" t="str">
        <f>IF(C551="","",SUMIFS(Roteiro!U551:U1545,Roteiro!C551:C1545,(CONCATENATE(B551," - ",C551)),Roteiro!Q551:Q1545,"Concluído"))</f>
        <v/>
      </c>
      <c r="H551" s="64" t="str">
        <f>IF(C551="","",SUMIFS(Roteiro!U551:U1545,Roteiro!C551:C1545,(CONCATENATE(B551," - ",C551))))</f>
        <v/>
      </c>
      <c r="I551" s="65" t="str">
        <f t="shared" si="1"/>
        <v/>
      </c>
      <c r="J551" s="66"/>
    </row>
    <row r="552">
      <c r="A552" s="40"/>
      <c r="B552" s="67" t="s">
        <v>589</v>
      </c>
      <c r="C552" s="61"/>
      <c r="D552" s="61"/>
      <c r="E552" s="63"/>
      <c r="F552" s="63"/>
      <c r="G552" s="64" t="str">
        <f>IF(C552="","",SUMIFS(Roteiro!U552:U1546,Roteiro!C552:C1546,(CONCATENATE(B552," - ",C552)),Roteiro!Q552:Q1546,"Concluído"))</f>
        <v/>
      </c>
      <c r="H552" s="64" t="str">
        <f>IF(C552="","",SUMIFS(Roteiro!U552:U1546,Roteiro!C552:C1546,(CONCATENATE(B552," - ",C552))))</f>
        <v/>
      </c>
      <c r="I552" s="65" t="str">
        <f t="shared" si="1"/>
        <v/>
      </c>
      <c r="J552" s="66"/>
    </row>
    <row r="553">
      <c r="A553" s="40"/>
      <c r="B553" s="67" t="s">
        <v>590</v>
      </c>
      <c r="C553" s="61"/>
      <c r="D553" s="61"/>
      <c r="E553" s="63"/>
      <c r="F553" s="63"/>
      <c r="G553" s="64" t="str">
        <f>IF(C553="","",SUMIFS(Roteiro!U553:U1547,Roteiro!C553:C1547,(CONCATENATE(B553," - ",C553)),Roteiro!Q553:Q1547,"Concluído"))</f>
        <v/>
      </c>
      <c r="H553" s="64" t="str">
        <f>IF(C553="","",SUMIFS(Roteiro!U553:U1547,Roteiro!C553:C1547,(CONCATENATE(B553," - ",C553))))</f>
        <v/>
      </c>
      <c r="I553" s="65" t="str">
        <f t="shared" si="1"/>
        <v/>
      </c>
      <c r="J553" s="66"/>
    </row>
    <row r="554">
      <c r="A554" s="40"/>
      <c r="B554" s="67" t="s">
        <v>591</v>
      </c>
      <c r="C554" s="61"/>
      <c r="D554" s="61"/>
      <c r="E554" s="63"/>
      <c r="F554" s="63"/>
      <c r="G554" s="64" t="str">
        <f>IF(C554="","",SUMIFS(Roteiro!U554:U1548,Roteiro!C554:C1548,(CONCATENATE(B554," - ",C554)),Roteiro!Q554:Q1548,"Concluído"))</f>
        <v/>
      </c>
      <c r="H554" s="64" t="str">
        <f>IF(C554="","",SUMIFS(Roteiro!U554:U1548,Roteiro!C554:C1548,(CONCATENATE(B554," - ",C554))))</f>
        <v/>
      </c>
      <c r="I554" s="65" t="str">
        <f t="shared" si="1"/>
        <v/>
      </c>
      <c r="J554" s="66"/>
    </row>
    <row r="555">
      <c r="A555" s="40"/>
      <c r="B555" s="67" t="s">
        <v>592</v>
      </c>
      <c r="C555" s="61"/>
      <c r="D555" s="61"/>
      <c r="E555" s="63"/>
      <c r="F555" s="63"/>
      <c r="G555" s="64" t="str">
        <f>IF(C555="","",SUMIFS(Roteiro!U555:U1549,Roteiro!C555:C1549,(CONCATENATE(B555," - ",C555)),Roteiro!Q555:Q1549,"Concluído"))</f>
        <v/>
      </c>
      <c r="H555" s="64" t="str">
        <f>IF(C555="","",SUMIFS(Roteiro!U555:U1549,Roteiro!C555:C1549,(CONCATENATE(B555," - ",C555))))</f>
        <v/>
      </c>
      <c r="I555" s="65" t="str">
        <f t="shared" si="1"/>
        <v/>
      </c>
      <c r="J555" s="66"/>
    </row>
    <row r="556">
      <c r="A556" s="40"/>
      <c r="B556" s="67" t="s">
        <v>593</v>
      </c>
      <c r="C556" s="61"/>
      <c r="D556" s="61"/>
      <c r="E556" s="63"/>
      <c r="F556" s="63"/>
      <c r="G556" s="64" t="str">
        <f>IF(C556="","",SUMIFS(Roteiro!U556:U1550,Roteiro!C556:C1550,(CONCATENATE(B556," - ",C556)),Roteiro!Q556:Q1550,"Concluído"))</f>
        <v/>
      </c>
      <c r="H556" s="64" t="str">
        <f>IF(C556="","",SUMIFS(Roteiro!U556:U1550,Roteiro!C556:C1550,(CONCATENATE(B556," - ",C556))))</f>
        <v/>
      </c>
      <c r="I556" s="65" t="str">
        <f t="shared" si="1"/>
        <v/>
      </c>
      <c r="J556" s="66"/>
    </row>
    <row r="557">
      <c r="A557" s="40"/>
      <c r="B557" s="67" t="s">
        <v>594</v>
      </c>
      <c r="C557" s="61"/>
      <c r="D557" s="61"/>
      <c r="E557" s="63"/>
      <c r="F557" s="63"/>
      <c r="G557" s="64" t="str">
        <f>IF(C557="","",SUMIFS(Roteiro!U557:U1551,Roteiro!C557:C1551,(CONCATENATE(B557," - ",C557)),Roteiro!Q557:Q1551,"Concluído"))</f>
        <v/>
      </c>
      <c r="H557" s="64" t="str">
        <f>IF(C557="","",SUMIFS(Roteiro!U557:U1551,Roteiro!C557:C1551,(CONCATENATE(B557," - ",C557))))</f>
        <v/>
      </c>
      <c r="I557" s="65" t="str">
        <f t="shared" si="1"/>
        <v/>
      </c>
      <c r="J557" s="66"/>
    </row>
    <row r="558">
      <c r="A558" s="40"/>
      <c r="B558" s="67" t="s">
        <v>595</v>
      </c>
      <c r="C558" s="61"/>
      <c r="D558" s="61"/>
      <c r="E558" s="63"/>
      <c r="F558" s="63"/>
      <c r="G558" s="64" t="str">
        <f>IF(C558="","",SUMIFS(Roteiro!U558:U1552,Roteiro!C558:C1552,(CONCATENATE(B558," - ",C558)),Roteiro!Q558:Q1552,"Concluído"))</f>
        <v/>
      </c>
      <c r="H558" s="64" t="str">
        <f>IF(C558="","",SUMIFS(Roteiro!U558:U1552,Roteiro!C558:C1552,(CONCATENATE(B558," - ",C558))))</f>
        <v/>
      </c>
      <c r="I558" s="65" t="str">
        <f t="shared" si="1"/>
        <v/>
      </c>
      <c r="J558" s="66"/>
    </row>
    <row r="559">
      <c r="A559" s="40"/>
      <c r="B559" s="67" t="s">
        <v>596</v>
      </c>
      <c r="C559" s="61"/>
      <c r="D559" s="61"/>
      <c r="E559" s="63"/>
      <c r="F559" s="63"/>
      <c r="G559" s="64" t="str">
        <f>IF(C559="","",SUMIFS(Roteiro!U559:U1553,Roteiro!C559:C1553,(CONCATENATE(B559," - ",C559)),Roteiro!Q559:Q1553,"Concluído"))</f>
        <v/>
      </c>
      <c r="H559" s="64" t="str">
        <f>IF(C559="","",SUMIFS(Roteiro!U559:U1553,Roteiro!C559:C1553,(CONCATENATE(B559," - ",C559))))</f>
        <v/>
      </c>
      <c r="I559" s="65" t="str">
        <f t="shared" si="1"/>
        <v/>
      </c>
      <c r="J559" s="66"/>
    </row>
    <row r="560">
      <c r="A560" s="40"/>
      <c r="B560" s="67" t="s">
        <v>597</v>
      </c>
      <c r="C560" s="61"/>
      <c r="D560" s="61"/>
      <c r="E560" s="63"/>
      <c r="F560" s="63"/>
      <c r="G560" s="64" t="str">
        <f>IF(C560="","",SUMIFS(Roteiro!U560:U1554,Roteiro!C560:C1554,(CONCATENATE(B560," - ",C560)),Roteiro!Q560:Q1554,"Concluído"))</f>
        <v/>
      </c>
      <c r="H560" s="64" t="str">
        <f>IF(C560="","",SUMIFS(Roteiro!U560:U1554,Roteiro!C560:C1554,(CONCATENATE(B560," - ",C560))))</f>
        <v/>
      </c>
      <c r="I560" s="65" t="str">
        <f t="shared" si="1"/>
        <v/>
      </c>
      <c r="J560" s="66"/>
    </row>
    <row r="561">
      <c r="A561" s="40"/>
      <c r="B561" s="67" t="s">
        <v>598</v>
      </c>
      <c r="C561" s="61"/>
      <c r="D561" s="61"/>
      <c r="E561" s="63"/>
      <c r="F561" s="63"/>
      <c r="G561" s="64" t="str">
        <f>IF(C561="","",SUMIFS(Roteiro!U561:U1555,Roteiro!C561:C1555,(CONCATENATE(B561," - ",C561)),Roteiro!Q561:Q1555,"Concluído"))</f>
        <v/>
      </c>
      <c r="H561" s="64" t="str">
        <f>IF(C561="","",SUMIFS(Roteiro!U561:U1555,Roteiro!C561:C1555,(CONCATENATE(B561," - ",C561))))</f>
        <v/>
      </c>
      <c r="I561" s="65" t="str">
        <f t="shared" si="1"/>
        <v/>
      </c>
      <c r="J561" s="66"/>
    </row>
    <row r="562">
      <c r="A562" s="40"/>
      <c r="B562" s="67" t="s">
        <v>599</v>
      </c>
      <c r="C562" s="61"/>
      <c r="D562" s="61"/>
      <c r="E562" s="63"/>
      <c r="F562" s="63"/>
      <c r="G562" s="64" t="str">
        <f>IF(C562="","",SUMIFS(Roteiro!U562:U1556,Roteiro!C562:C1556,(CONCATENATE(B562," - ",C562)),Roteiro!Q562:Q1556,"Concluído"))</f>
        <v/>
      </c>
      <c r="H562" s="64" t="str">
        <f>IF(C562="","",SUMIFS(Roteiro!U562:U1556,Roteiro!C562:C1556,(CONCATENATE(B562," - ",C562))))</f>
        <v/>
      </c>
      <c r="I562" s="65" t="str">
        <f t="shared" si="1"/>
        <v/>
      </c>
      <c r="J562" s="66"/>
    </row>
    <row r="563">
      <c r="A563" s="40"/>
      <c r="B563" s="67" t="s">
        <v>600</v>
      </c>
      <c r="C563" s="61"/>
      <c r="D563" s="61"/>
      <c r="E563" s="63"/>
      <c r="F563" s="63"/>
      <c r="G563" s="64" t="str">
        <f>IF(C563="","",SUMIFS(Roteiro!U563:U1557,Roteiro!C563:C1557,(CONCATENATE(B563," - ",C563)),Roteiro!Q563:Q1557,"Concluído"))</f>
        <v/>
      </c>
      <c r="H563" s="64" t="str">
        <f>IF(C563="","",SUMIFS(Roteiro!U563:U1557,Roteiro!C563:C1557,(CONCATENATE(B563," - ",C563))))</f>
        <v/>
      </c>
      <c r="I563" s="65" t="str">
        <f t="shared" si="1"/>
        <v/>
      </c>
      <c r="J563" s="66"/>
    </row>
    <row r="564">
      <c r="A564" s="40"/>
      <c r="B564" s="67" t="s">
        <v>601</v>
      </c>
      <c r="C564" s="61"/>
      <c r="D564" s="61"/>
      <c r="E564" s="63"/>
      <c r="F564" s="63"/>
      <c r="G564" s="64" t="str">
        <f>IF(C564="","",SUMIFS(Roteiro!U564:U1558,Roteiro!C564:C1558,(CONCATENATE(B564," - ",C564)),Roteiro!Q564:Q1558,"Concluído"))</f>
        <v/>
      </c>
      <c r="H564" s="64" t="str">
        <f>IF(C564="","",SUMIFS(Roteiro!U564:U1558,Roteiro!C564:C1558,(CONCATENATE(B564," - ",C564))))</f>
        <v/>
      </c>
      <c r="I564" s="65" t="str">
        <f t="shared" si="1"/>
        <v/>
      </c>
      <c r="J564" s="66"/>
    </row>
    <row r="565">
      <c r="A565" s="40"/>
      <c r="B565" s="67" t="s">
        <v>602</v>
      </c>
      <c r="C565" s="61"/>
      <c r="D565" s="61"/>
      <c r="E565" s="63"/>
      <c r="F565" s="63"/>
      <c r="G565" s="64" t="str">
        <f>IF(C565="","",SUMIFS(Roteiro!U565:U1559,Roteiro!C565:C1559,(CONCATENATE(B565," - ",C565)),Roteiro!Q565:Q1559,"Concluído"))</f>
        <v/>
      </c>
      <c r="H565" s="64" t="str">
        <f>IF(C565="","",SUMIFS(Roteiro!U565:U1559,Roteiro!C565:C1559,(CONCATENATE(B565," - ",C565))))</f>
        <v/>
      </c>
      <c r="I565" s="65" t="str">
        <f t="shared" si="1"/>
        <v/>
      </c>
      <c r="J565" s="66"/>
    </row>
    <row r="566">
      <c r="A566" s="40"/>
      <c r="B566" s="67" t="s">
        <v>603</v>
      </c>
      <c r="C566" s="61"/>
      <c r="D566" s="61"/>
      <c r="E566" s="63"/>
      <c r="F566" s="63"/>
      <c r="G566" s="64" t="str">
        <f>IF(C566="","",SUMIFS(Roteiro!U566:U1560,Roteiro!C566:C1560,(CONCATENATE(B566," - ",C566)),Roteiro!Q566:Q1560,"Concluído"))</f>
        <v/>
      </c>
      <c r="H566" s="64" t="str">
        <f>IF(C566="","",SUMIFS(Roteiro!U566:U1560,Roteiro!C566:C1560,(CONCATENATE(B566," - ",C566))))</f>
        <v/>
      </c>
      <c r="I566" s="65" t="str">
        <f t="shared" si="1"/>
        <v/>
      </c>
      <c r="J566" s="66"/>
    </row>
    <row r="567">
      <c r="A567" s="40"/>
      <c r="B567" s="67" t="s">
        <v>604</v>
      </c>
      <c r="C567" s="61"/>
      <c r="D567" s="61"/>
      <c r="E567" s="63"/>
      <c r="F567" s="63"/>
      <c r="G567" s="64" t="str">
        <f>IF(C567="","",SUMIFS(Roteiro!U567:U1561,Roteiro!C567:C1561,(CONCATENATE(B567," - ",C567)),Roteiro!Q567:Q1561,"Concluído"))</f>
        <v/>
      </c>
      <c r="H567" s="64" t="str">
        <f>IF(C567="","",SUMIFS(Roteiro!U567:U1561,Roteiro!C567:C1561,(CONCATENATE(B567," - ",C567))))</f>
        <v/>
      </c>
      <c r="I567" s="65" t="str">
        <f t="shared" si="1"/>
        <v/>
      </c>
      <c r="J567" s="66"/>
    </row>
    <row r="568">
      <c r="A568" s="40"/>
      <c r="B568" s="67" t="s">
        <v>605</v>
      </c>
      <c r="C568" s="61"/>
      <c r="D568" s="61"/>
      <c r="E568" s="63"/>
      <c r="F568" s="63"/>
      <c r="G568" s="64" t="str">
        <f>IF(C568="","",SUMIFS(Roteiro!U568:U1562,Roteiro!C568:C1562,(CONCATENATE(B568," - ",C568)),Roteiro!Q568:Q1562,"Concluído"))</f>
        <v/>
      </c>
      <c r="H568" s="64" t="str">
        <f>IF(C568="","",SUMIFS(Roteiro!U568:U1562,Roteiro!C568:C1562,(CONCATENATE(B568," - ",C568))))</f>
        <v/>
      </c>
      <c r="I568" s="65" t="str">
        <f t="shared" si="1"/>
        <v/>
      </c>
      <c r="J568" s="66"/>
    </row>
    <row r="569">
      <c r="A569" s="40"/>
      <c r="B569" s="67" t="s">
        <v>606</v>
      </c>
      <c r="C569" s="61"/>
      <c r="D569" s="61"/>
      <c r="E569" s="63"/>
      <c r="F569" s="63"/>
      <c r="G569" s="64" t="str">
        <f>IF(C569="","",SUMIFS(Roteiro!U569:U1563,Roteiro!C569:C1563,(CONCATENATE(B569," - ",C569)),Roteiro!Q569:Q1563,"Concluído"))</f>
        <v/>
      </c>
      <c r="H569" s="64" t="str">
        <f>IF(C569="","",SUMIFS(Roteiro!U569:U1563,Roteiro!C569:C1563,(CONCATENATE(B569," - ",C569))))</f>
        <v/>
      </c>
      <c r="I569" s="65" t="str">
        <f t="shared" si="1"/>
        <v/>
      </c>
      <c r="J569" s="66"/>
    </row>
    <row r="570">
      <c r="A570" s="40"/>
      <c r="B570" s="67" t="s">
        <v>607</v>
      </c>
      <c r="C570" s="61"/>
      <c r="D570" s="61"/>
      <c r="E570" s="63"/>
      <c r="F570" s="63"/>
      <c r="G570" s="64" t="str">
        <f>IF(C570="","",SUMIFS(Roteiro!U570:U1564,Roteiro!C570:C1564,(CONCATENATE(B570," - ",C570)),Roteiro!Q570:Q1564,"Concluído"))</f>
        <v/>
      </c>
      <c r="H570" s="64" t="str">
        <f>IF(C570="","",SUMIFS(Roteiro!U570:U1564,Roteiro!C570:C1564,(CONCATENATE(B570," - ",C570))))</f>
        <v/>
      </c>
      <c r="I570" s="65" t="str">
        <f t="shared" si="1"/>
        <v/>
      </c>
      <c r="J570" s="66"/>
    </row>
    <row r="571">
      <c r="A571" s="40"/>
      <c r="B571" s="67" t="s">
        <v>608</v>
      </c>
      <c r="C571" s="61"/>
      <c r="D571" s="61"/>
      <c r="E571" s="63"/>
      <c r="F571" s="63"/>
      <c r="G571" s="64" t="str">
        <f>IF(C571="","",SUMIFS(Roteiro!U571:U1565,Roteiro!C571:C1565,(CONCATENATE(B571," - ",C571)),Roteiro!Q571:Q1565,"Concluído"))</f>
        <v/>
      </c>
      <c r="H571" s="64" t="str">
        <f>IF(C571="","",SUMIFS(Roteiro!U571:U1565,Roteiro!C571:C1565,(CONCATENATE(B571," - ",C571))))</f>
        <v/>
      </c>
      <c r="I571" s="65" t="str">
        <f t="shared" si="1"/>
        <v/>
      </c>
      <c r="J571" s="66"/>
    </row>
    <row r="572">
      <c r="A572" s="40"/>
      <c r="B572" s="67" t="s">
        <v>609</v>
      </c>
      <c r="C572" s="61"/>
      <c r="D572" s="61"/>
      <c r="E572" s="63"/>
      <c r="F572" s="63"/>
      <c r="G572" s="64" t="str">
        <f>IF(C572="","",SUMIFS(Roteiro!U572:U1566,Roteiro!C572:C1566,(CONCATENATE(B572," - ",C572)),Roteiro!Q572:Q1566,"Concluído"))</f>
        <v/>
      </c>
      <c r="H572" s="64" t="str">
        <f>IF(C572="","",SUMIFS(Roteiro!U572:U1566,Roteiro!C572:C1566,(CONCATENATE(B572," - ",C572))))</f>
        <v/>
      </c>
      <c r="I572" s="65" t="str">
        <f t="shared" si="1"/>
        <v/>
      </c>
      <c r="J572" s="66"/>
    </row>
    <row r="573">
      <c r="A573" s="40"/>
      <c r="B573" s="67" t="s">
        <v>610</v>
      </c>
      <c r="C573" s="61"/>
      <c r="D573" s="61"/>
      <c r="E573" s="63"/>
      <c r="F573" s="63"/>
      <c r="G573" s="64" t="str">
        <f>IF(C573="","",SUMIFS(Roteiro!U573:U1567,Roteiro!C573:C1567,(CONCATENATE(B573," - ",C573)),Roteiro!Q573:Q1567,"Concluído"))</f>
        <v/>
      </c>
      <c r="H573" s="64" t="str">
        <f>IF(C573="","",SUMIFS(Roteiro!U573:U1567,Roteiro!C573:C1567,(CONCATENATE(B573," - ",C573))))</f>
        <v/>
      </c>
      <c r="I573" s="65" t="str">
        <f t="shared" si="1"/>
        <v/>
      </c>
      <c r="J573" s="66"/>
    </row>
    <row r="574">
      <c r="A574" s="40"/>
      <c r="B574" s="67" t="s">
        <v>611</v>
      </c>
      <c r="C574" s="61"/>
      <c r="D574" s="61"/>
      <c r="E574" s="63"/>
      <c r="F574" s="63"/>
      <c r="G574" s="64" t="str">
        <f>IF(C574="","",SUMIFS(Roteiro!U574:U1568,Roteiro!C574:C1568,(CONCATENATE(B574," - ",C574)),Roteiro!Q574:Q1568,"Concluído"))</f>
        <v/>
      </c>
      <c r="H574" s="64" t="str">
        <f>IF(C574="","",SUMIFS(Roteiro!U574:U1568,Roteiro!C574:C1568,(CONCATENATE(B574," - ",C574))))</f>
        <v/>
      </c>
      <c r="I574" s="65" t="str">
        <f t="shared" si="1"/>
        <v/>
      </c>
      <c r="J574" s="66"/>
    </row>
    <row r="575">
      <c r="A575" s="40"/>
      <c r="B575" s="67" t="s">
        <v>612</v>
      </c>
      <c r="C575" s="61"/>
      <c r="D575" s="61"/>
      <c r="E575" s="63"/>
      <c r="F575" s="63"/>
      <c r="G575" s="64" t="str">
        <f>IF(C575="","",SUMIFS(Roteiro!U575:U1569,Roteiro!C575:C1569,(CONCATENATE(B575," - ",C575)),Roteiro!Q575:Q1569,"Concluído"))</f>
        <v/>
      </c>
      <c r="H575" s="64" t="str">
        <f>IF(C575="","",SUMIFS(Roteiro!U575:U1569,Roteiro!C575:C1569,(CONCATENATE(B575," - ",C575))))</f>
        <v/>
      </c>
      <c r="I575" s="65" t="str">
        <f t="shared" si="1"/>
        <v/>
      </c>
      <c r="J575" s="66"/>
    </row>
    <row r="576">
      <c r="A576" s="40"/>
      <c r="B576" s="67" t="s">
        <v>613</v>
      </c>
      <c r="C576" s="61"/>
      <c r="D576" s="61"/>
      <c r="E576" s="63"/>
      <c r="F576" s="63"/>
      <c r="G576" s="64" t="str">
        <f>IF(C576="","",SUMIFS(Roteiro!U576:U1570,Roteiro!C576:C1570,(CONCATENATE(B576," - ",C576)),Roteiro!Q576:Q1570,"Concluído"))</f>
        <v/>
      </c>
      <c r="H576" s="64" t="str">
        <f>IF(C576="","",SUMIFS(Roteiro!U576:U1570,Roteiro!C576:C1570,(CONCATENATE(B576," - ",C576))))</f>
        <v/>
      </c>
      <c r="I576" s="65" t="str">
        <f t="shared" si="1"/>
        <v/>
      </c>
      <c r="J576" s="66"/>
    </row>
    <row r="577">
      <c r="A577" s="40"/>
      <c r="B577" s="67" t="s">
        <v>614</v>
      </c>
      <c r="C577" s="61"/>
      <c r="D577" s="61"/>
      <c r="E577" s="63"/>
      <c r="F577" s="63"/>
      <c r="G577" s="64" t="str">
        <f>IF(C577="","",SUMIFS(Roteiro!U577:U1571,Roteiro!C577:C1571,(CONCATENATE(B577," - ",C577)),Roteiro!Q577:Q1571,"Concluído"))</f>
        <v/>
      </c>
      <c r="H577" s="64" t="str">
        <f>IF(C577="","",SUMIFS(Roteiro!U577:U1571,Roteiro!C577:C1571,(CONCATENATE(B577," - ",C577))))</f>
        <v/>
      </c>
      <c r="I577" s="65" t="str">
        <f t="shared" si="1"/>
        <v/>
      </c>
      <c r="J577" s="66"/>
    </row>
    <row r="578">
      <c r="A578" s="40"/>
      <c r="B578" s="67" t="s">
        <v>615</v>
      </c>
      <c r="C578" s="61"/>
      <c r="D578" s="61"/>
      <c r="E578" s="63"/>
      <c r="F578" s="63"/>
      <c r="G578" s="64" t="str">
        <f>IF(C578="","",SUMIFS(Roteiro!U578:U1572,Roteiro!C578:C1572,(CONCATENATE(B578," - ",C578)),Roteiro!Q578:Q1572,"Concluído"))</f>
        <v/>
      </c>
      <c r="H578" s="64" t="str">
        <f>IF(C578="","",SUMIFS(Roteiro!U578:U1572,Roteiro!C578:C1572,(CONCATENATE(B578," - ",C578))))</f>
        <v/>
      </c>
      <c r="I578" s="65" t="str">
        <f t="shared" si="1"/>
        <v/>
      </c>
      <c r="J578" s="66"/>
    </row>
    <row r="579">
      <c r="A579" s="40"/>
      <c r="B579" s="67" t="s">
        <v>616</v>
      </c>
      <c r="C579" s="61"/>
      <c r="D579" s="61"/>
      <c r="E579" s="63"/>
      <c r="F579" s="63"/>
      <c r="G579" s="64" t="str">
        <f>IF(C579="","",SUMIFS(Roteiro!U579:U1573,Roteiro!C579:C1573,(CONCATENATE(B579," - ",C579)),Roteiro!Q579:Q1573,"Concluído"))</f>
        <v/>
      </c>
      <c r="H579" s="64" t="str">
        <f>IF(C579="","",SUMIFS(Roteiro!U579:U1573,Roteiro!C579:C1573,(CONCATENATE(B579," - ",C579))))</f>
        <v/>
      </c>
      <c r="I579" s="65" t="str">
        <f t="shared" si="1"/>
        <v/>
      </c>
      <c r="J579" s="66"/>
    </row>
    <row r="580">
      <c r="A580" s="40"/>
      <c r="B580" s="67" t="s">
        <v>617</v>
      </c>
      <c r="C580" s="61"/>
      <c r="D580" s="61"/>
      <c r="E580" s="63"/>
      <c r="F580" s="63"/>
      <c r="G580" s="64" t="str">
        <f>IF(C580="","",SUMIFS(Roteiro!U580:U1574,Roteiro!C580:C1574,(CONCATENATE(B580," - ",C580)),Roteiro!Q580:Q1574,"Concluído"))</f>
        <v/>
      </c>
      <c r="H580" s="64" t="str">
        <f>IF(C580="","",SUMIFS(Roteiro!U580:U1574,Roteiro!C580:C1574,(CONCATENATE(B580," - ",C580))))</f>
        <v/>
      </c>
      <c r="I580" s="65" t="str">
        <f t="shared" si="1"/>
        <v/>
      </c>
      <c r="J580" s="66"/>
    </row>
    <row r="581">
      <c r="A581" s="40"/>
      <c r="B581" s="67" t="s">
        <v>618</v>
      </c>
      <c r="C581" s="61"/>
      <c r="D581" s="61"/>
      <c r="E581" s="63"/>
      <c r="F581" s="63"/>
      <c r="G581" s="64" t="str">
        <f>IF(C581="","",SUMIFS(Roteiro!U581:U1575,Roteiro!C581:C1575,(CONCATENATE(B581," - ",C581)),Roteiro!Q581:Q1575,"Concluído"))</f>
        <v/>
      </c>
      <c r="H581" s="64" t="str">
        <f>IF(C581="","",SUMIFS(Roteiro!U581:U1575,Roteiro!C581:C1575,(CONCATENATE(B581," - ",C581))))</f>
        <v/>
      </c>
      <c r="I581" s="65" t="str">
        <f t="shared" si="1"/>
        <v/>
      </c>
      <c r="J581" s="66"/>
    </row>
    <row r="582">
      <c r="A582" s="40"/>
      <c r="B582" s="67" t="s">
        <v>619</v>
      </c>
      <c r="C582" s="61"/>
      <c r="D582" s="61"/>
      <c r="E582" s="63"/>
      <c r="F582" s="63"/>
      <c r="G582" s="64" t="str">
        <f>IF(C582="","",SUMIFS(Roteiro!U582:U1576,Roteiro!C582:C1576,(CONCATENATE(B582," - ",C582)),Roteiro!Q582:Q1576,"Concluído"))</f>
        <v/>
      </c>
      <c r="H582" s="64" t="str">
        <f>IF(C582="","",SUMIFS(Roteiro!U582:U1576,Roteiro!C582:C1576,(CONCATENATE(B582," - ",C582))))</f>
        <v/>
      </c>
      <c r="I582" s="65" t="str">
        <f t="shared" si="1"/>
        <v/>
      </c>
      <c r="J582" s="66"/>
    </row>
    <row r="583">
      <c r="A583" s="40"/>
      <c r="B583" s="67" t="s">
        <v>620</v>
      </c>
      <c r="C583" s="61"/>
      <c r="D583" s="61"/>
      <c r="E583" s="63"/>
      <c r="F583" s="63"/>
      <c r="G583" s="64" t="str">
        <f>IF(C583="","",SUMIFS(Roteiro!U583:U1577,Roteiro!C583:C1577,(CONCATENATE(B583," - ",C583)),Roteiro!Q583:Q1577,"Concluído"))</f>
        <v/>
      </c>
      <c r="H583" s="64" t="str">
        <f>IF(C583="","",SUMIFS(Roteiro!U583:U1577,Roteiro!C583:C1577,(CONCATENATE(B583," - ",C583))))</f>
        <v/>
      </c>
      <c r="I583" s="65" t="str">
        <f t="shared" si="1"/>
        <v/>
      </c>
      <c r="J583" s="66"/>
    </row>
    <row r="584">
      <c r="A584" s="40"/>
      <c r="B584" s="67" t="s">
        <v>621</v>
      </c>
      <c r="C584" s="61"/>
      <c r="D584" s="61"/>
      <c r="E584" s="63"/>
      <c r="F584" s="63"/>
      <c r="G584" s="64" t="str">
        <f>IF(C584="","",SUMIFS(Roteiro!U584:U1578,Roteiro!C584:C1578,(CONCATENATE(B584," - ",C584)),Roteiro!Q584:Q1578,"Concluído"))</f>
        <v/>
      </c>
      <c r="H584" s="64" t="str">
        <f>IF(C584="","",SUMIFS(Roteiro!U584:U1578,Roteiro!C584:C1578,(CONCATENATE(B584," - ",C584))))</f>
        <v/>
      </c>
      <c r="I584" s="65" t="str">
        <f t="shared" si="1"/>
        <v/>
      </c>
      <c r="J584" s="66"/>
    </row>
    <row r="585">
      <c r="A585" s="40"/>
      <c r="B585" s="67" t="s">
        <v>622</v>
      </c>
      <c r="C585" s="61"/>
      <c r="D585" s="61"/>
      <c r="E585" s="63"/>
      <c r="F585" s="63"/>
      <c r="G585" s="64" t="str">
        <f>IF(C585="","",SUMIFS(Roteiro!U585:U1579,Roteiro!C585:C1579,(CONCATENATE(B585," - ",C585)),Roteiro!Q585:Q1579,"Concluído"))</f>
        <v/>
      </c>
      <c r="H585" s="64" t="str">
        <f>IF(C585="","",SUMIFS(Roteiro!U585:U1579,Roteiro!C585:C1579,(CONCATENATE(B585," - ",C585))))</f>
        <v/>
      </c>
      <c r="I585" s="65" t="str">
        <f t="shared" si="1"/>
        <v/>
      </c>
      <c r="J585" s="66"/>
    </row>
    <row r="586">
      <c r="A586" s="40"/>
      <c r="B586" s="67" t="s">
        <v>623</v>
      </c>
      <c r="C586" s="61"/>
      <c r="D586" s="61"/>
      <c r="E586" s="63"/>
      <c r="F586" s="63"/>
      <c r="G586" s="64" t="str">
        <f>IF(C586="","",SUMIFS(Roteiro!U586:U1580,Roteiro!C586:C1580,(CONCATENATE(B586," - ",C586)),Roteiro!Q586:Q1580,"Concluído"))</f>
        <v/>
      </c>
      <c r="H586" s="64" t="str">
        <f>IF(C586="","",SUMIFS(Roteiro!U586:U1580,Roteiro!C586:C1580,(CONCATENATE(B586," - ",C586))))</f>
        <v/>
      </c>
      <c r="I586" s="65" t="str">
        <f t="shared" si="1"/>
        <v/>
      </c>
      <c r="J586" s="66"/>
    </row>
    <row r="587">
      <c r="A587" s="40"/>
      <c r="B587" s="67" t="s">
        <v>624</v>
      </c>
      <c r="C587" s="61"/>
      <c r="D587" s="61"/>
      <c r="E587" s="63"/>
      <c r="F587" s="63"/>
      <c r="G587" s="64" t="str">
        <f>IF(C587="","",SUMIFS(Roteiro!U587:U1581,Roteiro!C587:C1581,(CONCATENATE(B587," - ",C587)),Roteiro!Q587:Q1581,"Concluído"))</f>
        <v/>
      </c>
      <c r="H587" s="64" t="str">
        <f>IF(C587="","",SUMIFS(Roteiro!U587:U1581,Roteiro!C587:C1581,(CONCATENATE(B587," - ",C587))))</f>
        <v/>
      </c>
      <c r="I587" s="65" t="str">
        <f t="shared" si="1"/>
        <v/>
      </c>
      <c r="J587" s="66"/>
    </row>
    <row r="588">
      <c r="A588" s="40"/>
      <c r="B588" s="67" t="s">
        <v>625</v>
      </c>
      <c r="C588" s="61"/>
      <c r="D588" s="61"/>
      <c r="E588" s="63"/>
      <c r="F588" s="63"/>
      <c r="G588" s="64" t="str">
        <f>IF(C588="","",SUMIFS(Roteiro!U588:U1582,Roteiro!C588:C1582,(CONCATENATE(B588," - ",C588)),Roteiro!Q588:Q1582,"Concluído"))</f>
        <v/>
      </c>
      <c r="H588" s="64" t="str">
        <f>IF(C588="","",SUMIFS(Roteiro!U588:U1582,Roteiro!C588:C1582,(CONCATENATE(B588," - ",C588))))</f>
        <v/>
      </c>
      <c r="I588" s="65" t="str">
        <f t="shared" si="1"/>
        <v/>
      </c>
      <c r="J588" s="66"/>
    </row>
    <row r="589">
      <c r="A589" s="40"/>
      <c r="B589" s="67" t="s">
        <v>626</v>
      </c>
      <c r="C589" s="61"/>
      <c r="D589" s="61"/>
      <c r="E589" s="63"/>
      <c r="F589" s="63"/>
      <c r="G589" s="64" t="str">
        <f>IF(C589="","",SUMIFS(Roteiro!U589:U1583,Roteiro!C589:C1583,(CONCATENATE(B589," - ",C589)),Roteiro!Q589:Q1583,"Concluído"))</f>
        <v/>
      </c>
      <c r="H589" s="64" t="str">
        <f>IF(C589="","",SUMIFS(Roteiro!U589:U1583,Roteiro!C589:C1583,(CONCATENATE(B589," - ",C589))))</f>
        <v/>
      </c>
      <c r="I589" s="65" t="str">
        <f t="shared" si="1"/>
        <v/>
      </c>
      <c r="J589" s="66"/>
    </row>
    <row r="590">
      <c r="A590" s="40"/>
      <c r="B590" s="67" t="s">
        <v>627</v>
      </c>
      <c r="C590" s="61"/>
      <c r="D590" s="61"/>
      <c r="E590" s="63"/>
      <c r="F590" s="63"/>
      <c r="G590" s="64" t="str">
        <f>IF(C590="","",SUMIFS(Roteiro!U590:U1584,Roteiro!C590:C1584,(CONCATENATE(B590," - ",C590)),Roteiro!Q590:Q1584,"Concluído"))</f>
        <v/>
      </c>
      <c r="H590" s="64" t="str">
        <f>IF(C590="","",SUMIFS(Roteiro!U590:U1584,Roteiro!C590:C1584,(CONCATENATE(B590," - ",C590))))</f>
        <v/>
      </c>
      <c r="I590" s="65" t="str">
        <f t="shared" si="1"/>
        <v/>
      </c>
      <c r="J590" s="66"/>
    </row>
    <row r="591">
      <c r="A591" s="40"/>
      <c r="B591" s="67" t="s">
        <v>628</v>
      </c>
      <c r="C591" s="61"/>
      <c r="D591" s="61"/>
      <c r="E591" s="63"/>
      <c r="F591" s="63"/>
      <c r="G591" s="64" t="str">
        <f>IF(C591="","",SUMIFS(Roteiro!U591:U1585,Roteiro!C591:C1585,(CONCATENATE(B591," - ",C591)),Roteiro!Q591:Q1585,"Concluído"))</f>
        <v/>
      </c>
      <c r="H591" s="64" t="str">
        <f>IF(C591="","",SUMIFS(Roteiro!U591:U1585,Roteiro!C591:C1585,(CONCATENATE(B591," - ",C591))))</f>
        <v/>
      </c>
      <c r="I591" s="65" t="str">
        <f t="shared" si="1"/>
        <v/>
      </c>
      <c r="J591" s="66"/>
    </row>
    <row r="592">
      <c r="A592" s="40"/>
      <c r="B592" s="67" t="s">
        <v>629</v>
      </c>
      <c r="C592" s="61"/>
      <c r="D592" s="61"/>
      <c r="E592" s="63"/>
      <c r="F592" s="63"/>
      <c r="G592" s="64" t="str">
        <f>IF(C592="","",SUMIFS(Roteiro!U592:U1586,Roteiro!C592:C1586,(CONCATENATE(B592," - ",C592)),Roteiro!Q592:Q1586,"Concluído"))</f>
        <v/>
      </c>
      <c r="H592" s="64" t="str">
        <f>IF(C592="","",SUMIFS(Roteiro!U592:U1586,Roteiro!C592:C1586,(CONCATENATE(B592," - ",C592))))</f>
        <v/>
      </c>
      <c r="I592" s="65" t="str">
        <f t="shared" si="1"/>
        <v/>
      </c>
      <c r="J592" s="66"/>
    </row>
    <row r="593">
      <c r="A593" s="40"/>
      <c r="B593" s="67" t="s">
        <v>630</v>
      </c>
      <c r="C593" s="61"/>
      <c r="D593" s="61"/>
      <c r="E593" s="63"/>
      <c r="F593" s="63"/>
      <c r="G593" s="64" t="str">
        <f>IF(C593="","",SUMIFS(Roteiro!U593:U1587,Roteiro!C593:C1587,(CONCATENATE(B593," - ",C593)),Roteiro!Q593:Q1587,"Concluído"))</f>
        <v/>
      </c>
      <c r="H593" s="64" t="str">
        <f>IF(C593="","",SUMIFS(Roteiro!U593:U1587,Roteiro!C593:C1587,(CONCATENATE(B593," - ",C593))))</f>
        <v/>
      </c>
      <c r="I593" s="65" t="str">
        <f t="shared" si="1"/>
        <v/>
      </c>
      <c r="J593" s="66"/>
    </row>
    <row r="594">
      <c r="A594" s="40"/>
      <c r="B594" s="67" t="s">
        <v>631</v>
      </c>
      <c r="C594" s="61"/>
      <c r="D594" s="61"/>
      <c r="E594" s="63"/>
      <c r="F594" s="63"/>
      <c r="G594" s="64" t="str">
        <f>IF(C594="","",SUMIFS(Roteiro!U594:U1588,Roteiro!C594:C1588,(CONCATENATE(B594," - ",C594)),Roteiro!Q594:Q1588,"Concluído"))</f>
        <v/>
      </c>
      <c r="H594" s="64" t="str">
        <f>IF(C594="","",SUMIFS(Roteiro!U594:U1588,Roteiro!C594:C1588,(CONCATENATE(B594," - ",C594))))</f>
        <v/>
      </c>
      <c r="I594" s="65" t="str">
        <f t="shared" si="1"/>
        <v/>
      </c>
      <c r="J594" s="66"/>
    </row>
    <row r="595">
      <c r="A595" s="40"/>
      <c r="B595" s="67" t="s">
        <v>632</v>
      </c>
      <c r="C595" s="61"/>
      <c r="D595" s="61"/>
      <c r="E595" s="63"/>
      <c r="F595" s="63"/>
      <c r="G595" s="64" t="str">
        <f>IF(C595="","",SUMIFS(Roteiro!U595:U1589,Roteiro!C595:C1589,(CONCATENATE(B595," - ",C595)),Roteiro!Q595:Q1589,"Concluído"))</f>
        <v/>
      </c>
      <c r="H595" s="64" t="str">
        <f>IF(C595="","",SUMIFS(Roteiro!U595:U1589,Roteiro!C595:C1589,(CONCATENATE(B595," - ",C595))))</f>
        <v/>
      </c>
      <c r="I595" s="65" t="str">
        <f t="shared" si="1"/>
        <v/>
      </c>
      <c r="J595" s="66"/>
    </row>
    <row r="596">
      <c r="A596" s="40"/>
      <c r="B596" s="67" t="s">
        <v>633</v>
      </c>
      <c r="C596" s="61"/>
      <c r="D596" s="61"/>
      <c r="E596" s="63"/>
      <c r="F596" s="63"/>
      <c r="G596" s="64" t="str">
        <f>IF(C596="","",SUMIFS(Roteiro!U596:U1590,Roteiro!C596:C1590,(CONCATENATE(B596," - ",C596)),Roteiro!Q596:Q1590,"Concluído"))</f>
        <v/>
      </c>
      <c r="H596" s="64" t="str">
        <f>IF(C596="","",SUMIFS(Roteiro!U596:U1590,Roteiro!C596:C1590,(CONCATENATE(B596," - ",C596))))</f>
        <v/>
      </c>
      <c r="I596" s="65" t="str">
        <f t="shared" si="1"/>
        <v/>
      </c>
      <c r="J596" s="66"/>
    </row>
    <row r="597">
      <c r="A597" s="40"/>
      <c r="B597" s="67" t="s">
        <v>634</v>
      </c>
      <c r="C597" s="61"/>
      <c r="D597" s="61"/>
      <c r="E597" s="63"/>
      <c r="F597" s="63"/>
      <c r="G597" s="64" t="str">
        <f>IF(C597="","",SUMIFS(Roteiro!U597:U1591,Roteiro!C597:C1591,(CONCATENATE(B597," - ",C597)),Roteiro!Q597:Q1591,"Concluído"))</f>
        <v/>
      </c>
      <c r="H597" s="64" t="str">
        <f>IF(C597="","",SUMIFS(Roteiro!U597:U1591,Roteiro!C597:C1591,(CONCATENATE(B597," - ",C597))))</f>
        <v/>
      </c>
      <c r="I597" s="65" t="str">
        <f t="shared" si="1"/>
        <v/>
      </c>
      <c r="J597" s="66"/>
    </row>
    <row r="598">
      <c r="A598" s="40"/>
      <c r="B598" s="67" t="s">
        <v>635</v>
      </c>
      <c r="C598" s="61"/>
      <c r="D598" s="61"/>
      <c r="E598" s="63"/>
      <c r="F598" s="63"/>
      <c r="G598" s="64" t="str">
        <f>IF(C598="","",SUMIFS(Roteiro!U598:U1592,Roteiro!C598:C1592,(CONCATENATE(B598," - ",C598)),Roteiro!Q598:Q1592,"Concluído"))</f>
        <v/>
      </c>
      <c r="H598" s="64" t="str">
        <f>IF(C598="","",SUMIFS(Roteiro!U598:U1592,Roteiro!C598:C1592,(CONCATENATE(B598," - ",C598))))</f>
        <v/>
      </c>
      <c r="I598" s="65" t="str">
        <f t="shared" si="1"/>
        <v/>
      </c>
      <c r="J598" s="66"/>
    </row>
    <row r="599">
      <c r="A599" s="40"/>
      <c r="B599" s="67" t="s">
        <v>636</v>
      </c>
      <c r="C599" s="61"/>
      <c r="D599" s="61"/>
      <c r="E599" s="63"/>
      <c r="F599" s="63"/>
      <c r="G599" s="64" t="str">
        <f>IF(C599="","",SUMIFS(Roteiro!U599:U1593,Roteiro!C599:C1593,(CONCATENATE(B599," - ",C599)),Roteiro!Q599:Q1593,"Concluído"))</f>
        <v/>
      </c>
      <c r="H599" s="64" t="str">
        <f>IF(C599="","",SUMIFS(Roteiro!U599:U1593,Roteiro!C599:C1593,(CONCATENATE(B599," - ",C599))))</f>
        <v/>
      </c>
      <c r="I599" s="65" t="str">
        <f t="shared" si="1"/>
        <v/>
      </c>
      <c r="J599" s="66"/>
    </row>
    <row r="600">
      <c r="A600" s="40"/>
      <c r="B600" s="67" t="s">
        <v>637</v>
      </c>
      <c r="C600" s="61"/>
      <c r="D600" s="61"/>
      <c r="E600" s="63"/>
      <c r="F600" s="63"/>
      <c r="G600" s="64" t="str">
        <f>IF(C600="","",SUMIFS(Roteiro!U600:U1594,Roteiro!C600:C1594,(CONCATENATE(B600," - ",C600)),Roteiro!Q600:Q1594,"Concluído"))</f>
        <v/>
      </c>
      <c r="H600" s="64" t="str">
        <f>IF(C600="","",SUMIFS(Roteiro!U600:U1594,Roteiro!C600:C1594,(CONCATENATE(B600," - ",C600))))</f>
        <v/>
      </c>
      <c r="I600" s="65" t="str">
        <f t="shared" si="1"/>
        <v/>
      </c>
      <c r="J600" s="66"/>
    </row>
    <row r="601">
      <c r="A601" s="40"/>
      <c r="B601" s="67" t="s">
        <v>638</v>
      </c>
      <c r="C601" s="61"/>
      <c r="D601" s="61"/>
      <c r="E601" s="63"/>
      <c r="F601" s="63"/>
      <c r="G601" s="64" t="str">
        <f>IF(C601="","",SUMIFS(Roteiro!U601:U1595,Roteiro!C601:C1595,(CONCATENATE(B601," - ",C601)),Roteiro!Q601:Q1595,"Concluído"))</f>
        <v/>
      </c>
      <c r="H601" s="64" t="str">
        <f>IF(C601="","",SUMIFS(Roteiro!U601:U1595,Roteiro!C601:C1595,(CONCATENATE(B601," - ",C601))))</f>
        <v/>
      </c>
      <c r="I601" s="65" t="str">
        <f t="shared" si="1"/>
        <v/>
      </c>
      <c r="J601" s="66"/>
    </row>
    <row r="602">
      <c r="A602" s="40"/>
      <c r="B602" s="67" t="s">
        <v>639</v>
      </c>
      <c r="C602" s="61"/>
      <c r="D602" s="61"/>
      <c r="E602" s="63"/>
      <c r="F602" s="63"/>
      <c r="G602" s="64" t="str">
        <f>IF(C602="","",SUMIFS(Roteiro!U602:U1596,Roteiro!C602:C1596,(CONCATENATE(B602," - ",C602)),Roteiro!Q602:Q1596,"Concluído"))</f>
        <v/>
      </c>
      <c r="H602" s="64" t="str">
        <f>IF(C602="","",SUMIFS(Roteiro!U602:U1596,Roteiro!C602:C1596,(CONCATENATE(B602," - ",C602))))</f>
        <v/>
      </c>
      <c r="I602" s="65" t="str">
        <f t="shared" si="1"/>
        <v/>
      </c>
      <c r="J602" s="66"/>
    </row>
    <row r="603">
      <c r="A603" s="40"/>
      <c r="B603" s="67" t="s">
        <v>640</v>
      </c>
      <c r="C603" s="61"/>
      <c r="D603" s="61"/>
      <c r="E603" s="63"/>
      <c r="F603" s="63"/>
      <c r="G603" s="64" t="str">
        <f>IF(C603="","",SUMIFS(Roteiro!U603:U1597,Roteiro!C603:C1597,(CONCATENATE(B603," - ",C603)),Roteiro!Q603:Q1597,"Concluído"))</f>
        <v/>
      </c>
      <c r="H603" s="64" t="str">
        <f>IF(C603="","",SUMIFS(Roteiro!U603:U1597,Roteiro!C603:C1597,(CONCATENATE(B603," - ",C603))))</f>
        <v/>
      </c>
      <c r="I603" s="65" t="str">
        <f t="shared" si="1"/>
        <v/>
      </c>
      <c r="J603" s="66"/>
    </row>
    <row r="604">
      <c r="A604" s="40"/>
      <c r="B604" s="67" t="s">
        <v>641</v>
      </c>
      <c r="C604" s="61"/>
      <c r="D604" s="61"/>
      <c r="E604" s="63"/>
      <c r="F604" s="63"/>
      <c r="G604" s="64" t="str">
        <f>IF(C604="","",SUMIFS(Roteiro!U604:U1598,Roteiro!C604:C1598,(CONCATENATE(B604," - ",C604)),Roteiro!Q604:Q1598,"Concluído"))</f>
        <v/>
      </c>
      <c r="H604" s="64" t="str">
        <f>IF(C604="","",SUMIFS(Roteiro!U604:U1598,Roteiro!C604:C1598,(CONCATENATE(B604," - ",C604))))</f>
        <v/>
      </c>
      <c r="I604" s="65" t="str">
        <f t="shared" si="1"/>
        <v/>
      </c>
      <c r="J604" s="66"/>
    </row>
    <row r="605">
      <c r="A605" s="40"/>
      <c r="B605" s="67" t="s">
        <v>642</v>
      </c>
      <c r="C605" s="61"/>
      <c r="D605" s="61"/>
      <c r="E605" s="63"/>
      <c r="F605" s="63"/>
      <c r="G605" s="64" t="str">
        <f>IF(C605="","",SUMIFS(Roteiro!U605:U1599,Roteiro!C605:C1599,(CONCATENATE(B605," - ",C605)),Roteiro!Q605:Q1599,"Concluído"))</f>
        <v/>
      </c>
      <c r="H605" s="64" t="str">
        <f>IF(C605="","",SUMIFS(Roteiro!U605:U1599,Roteiro!C605:C1599,(CONCATENATE(B605," - ",C605))))</f>
        <v/>
      </c>
      <c r="I605" s="65" t="str">
        <f t="shared" si="1"/>
        <v/>
      </c>
      <c r="J605" s="66"/>
    </row>
    <row r="606">
      <c r="A606" s="40"/>
      <c r="B606" s="67" t="s">
        <v>643</v>
      </c>
      <c r="C606" s="61"/>
      <c r="D606" s="61"/>
      <c r="E606" s="63"/>
      <c r="F606" s="63"/>
      <c r="G606" s="64" t="str">
        <f>IF(C606="","",SUMIFS(Roteiro!U606:U1600,Roteiro!C606:C1600,(CONCATENATE(B606," - ",C606)),Roteiro!Q606:Q1600,"Concluído"))</f>
        <v/>
      </c>
      <c r="H606" s="64" t="str">
        <f>IF(C606="","",SUMIFS(Roteiro!U606:U1600,Roteiro!C606:C1600,(CONCATENATE(B606," - ",C606))))</f>
        <v/>
      </c>
      <c r="I606" s="65" t="str">
        <f t="shared" si="1"/>
        <v/>
      </c>
      <c r="J606" s="66"/>
    </row>
    <row r="607">
      <c r="A607" s="40"/>
      <c r="B607" s="67" t="s">
        <v>644</v>
      </c>
      <c r="C607" s="61"/>
      <c r="D607" s="61"/>
      <c r="E607" s="63"/>
      <c r="F607" s="63"/>
      <c r="G607" s="64" t="str">
        <f>IF(C607="","",SUMIFS(Roteiro!U607:U1601,Roteiro!C607:C1601,(CONCATENATE(B607," - ",C607)),Roteiro!Q607:Q1601,"Concluído"))</f>
        <v/>
      </c>
      <c r="H607" s="64" t="str">
        <f>IF(C607="","",SUMIFS(Roteiro!U607:U1601,Roteiro!C607:C1601,(CONCATENATE(B607," - ",C607))))</f>
        <v/>
      </c>
      <c r="I607" s="65" t="str">
        <f t="shared" si="1"/>
        <v/>
      </c>
      <c r="J607" s="66"/>
    </row>
    <row r="608">
      <c r="A608" s="40"/>
      <c r="B608" s="67" t="s">
        <v>645</v>
      </c>
      <c r="C608" s="61"/>
      <c r="D608" s="61"/>
      <c r="E608" s="63"/>
      <c r="F608" s="63"/>
      <c r="G608" s="64" t="str">
        <f>IF(C608="","",SUMIFS(Roteiro!U608:U1602,Roteiro!C608:C1602,(CONCATENATE(B608," - ",C608)),Roteiro!Q608:Q1602,"Concluído"))</f>
        <v/>
      </c>
      <c r="H608" s="64" t="str">
        <f>IF(C608="","",SUMIFS(Roteiro!U608:U1602,Roteiro!C608:C1602,(CONCATENATE(B608," - ",C608))))</f>
        <v/>
      </c>
      <c r="I608" s="65" t="str">
        <f t="shared" si="1"/>
        <v/>
      </c>
      <c r="J608" s="66"/>
    </row>
    <row r="609">
      <c r="A609" s="40"/>
      <c r="B609" s="67" t="s">
        <v>646</v>
      </c>
      <c r="C609" s="61"/>
      <c r="D609" s="61"/>
      <c r="E609" s="63"/>
      <c r="F609" s="63"/>
      <c r="G609" s="64" t="str">
        <f>IF(C609="","",SUMIFS(Roteiro!U609:U1603,Roteiro!C609:C1603,(CONCATENATE(B609," - ",C609)),Roteiro!Q609:Q1603,"Concluído"))</f>
        <v/>
      </c>
      <c r="H609" s="64" t="str">
        <f>IF(C609="","",SUMIFS(Roteiro!U609:U1603,Roteiro!C609:C1603,(CONCATENATE(B609," - ",C609))))</f>
        <v/>
      </c>
      <c r="I609" s="65" t="str">
        <f t="shared" si="1"/>
        <v/>
      </c>
      <c r="J609" s="66"/>
    </row>
    <row r="610">
      <c r="A610" s="40"/>
      <c r="B610" s="67" t="s">
        <v>647</v>
      </c>
      <c r="C610" s="61"/>
      <c r="D610" s="61"/>
      <c r="E610" s="63"/>
      <c r="F610" s="63"/>
      <c r="G610" s="64" t="str">
        <f>IF(C610="","",SUMIFS(Roteiro!U610:U1604,Roteiro!C610:C1604,(CONCATENATE(B610," - ",C610)),Roteiro!Q610:Q1604,"Concluído"))</f>
        <v/>
      </c>
      <c r="H610" s="64" t="str">
        <f>IF(C610="","",SUMIFS(Roteiro!U610:U1604,Roteiro!C610:C1604,(CONCATENATE(B610," - ",C610))))</f>
        <v/>
      </c>
      <c r="I610" s="65" t="str">
        <f t="shared" si="1"/>
        <v/>
      </c>
      <c r="J610" s="66"/>
    </row>
    <row r="611">
      <c r="A611" s="40"/>
      <c r="B611" s="67" t="s">
        <v>648</v>
      </c>
      <c r="C611" s="61"/>
      <c r="D611" s="61"/>
      <c r="E611" s="63"/>
      <c r="F611" s="63"/>
      <c r="G611" s="64" t="str">
        <f>IF(C611="","",SUMIFS(Roteiro!U611:U1605,Roteiro!C611:C1605,(CONCATENATE(B611," - ",C611)),Roteiro!Q611:Q1605,"Concluído"))</f>
        <v/>
      </c>
      <c r="H611" s="64" t="str">
        <f>IF(C611="","",SUMIFS(Roteiro!U611:U1605,Roteiro!C611:C1605,(CONCATENATE(B611," - ",C611))))</f>
        <v/>
      </c>
      <c r="I611" s="65" t="str">
        <f t="shared" si="1"/>
        <v/>
      </c>
      <c r="J611" s="66"/>
    </row>
    <row r="612">
      <c r="A612" s="40"/>
      <c r="B612" s="67" t="s">
        <v>649</v>
      </c>
      <c r="C612" s="61"/>
      <c r="D612" s="61"/>
      <c r="E612" s="63"/>
      <c r="F612" s="63"/>
      <c r="G612" s="64" t="str">
        <f>IF(C612="","",SUMIFS(Roteiro!U612:U1606,Roteiro!C612:C1606,(CONCATENATE(B612," - ",C612)),Roteiro!Q612:Q1606,"Concluído"))</f>
        <v/>
      </c>
      <c r="H612" s="64" t="str">
        <f>IF(C612="","",SUMIFS(Roteiro!U612:U1606,Roteiro!C612:C1606,(CONCATENATE(B612," - ",C612))))</f>
        <v/>
      </c>
      <c r="I612" s="65" t="str">
        <f t="shared" si="1"/>
        <v/>
      </c>
      <c r="J612" s="66"/>
    </row>
    <row r="613">
      <c r="A613" s="40"/>
      <c r="B613" s="67" t="s">
        <v>650</v>
      </c>
      <c r="C613" s="61"/>
      <c r="D613" s="61"/>
      <c r="E613" s="63"/>
      <c r="F613" s="63"/>
      <c r="G613" s="64" t="str">
        <f>IF(C613="","",SUMIFS(Roteiro!U613:U1607,Roteiro!C613:C1607,(CONCATENATE(B613," - ",C613)),Roteiro!Q613:Q1607,"Concluído"))</f>
        <v/>
      </c>
      <c r="H613" s="64" t="str">
        <f>IF(C613="","",SUMIFS(Roteiro!U613:U1607,Roteiro!C613:C1607,(CONCATENATE(B613," - ",C613))))</f>
        <v/>
      </c>
      <c r="I613" s="65" t="str">
        <f t="shared" si="1"/>
        <v/>
      </c>
      <c r="J613" s="66"/>
    </row>
    <row r="614">
      <c r="A614" s="40"/>
      <c r="B614" s="67" t="s">
        <v>651</v>
      </c>
      <c r="C614" s="61"/>
      <c r="D614" s="61"/>
      <c r="E614" s="63"/>
      <c r="F614" s="63"/>
      <c r="G614" s="64" t="str">
        <f>IF(C614="","",SUMIFS(Roteiro!U614:U1608,Roteiro!C614:C1608,(CONCATENATE(B614," - ",C614)),Roteiro!Q614:Q1608,"Concluído"))</f>
        <v/>
      </c>
      <c r="H614" s="64" t="str">
        <f>IF(C614="","",SUMIFS(Roteiro!U614:U1608,Roteiro!C614:C1608,(CONCATENATE(B614," - ",C614))))</f>
        <v/>
      </c>
      <c r="I614" s="65" t="str">
        <f t="shared" si="1"/>
        <v/>
      </c>
      <c r="J614" s="66"/>
    </row>
    <row r="615">
      <c r="A615" s="40"/>
      <c r="B615" s="67" t="s">
        <v>652</v>
      </c>
      <c r="C615" s="61"/>
      <c r="D615" s="61"/>
      <c r="E615" s="63"/>
      <c r="F615" s="63"/>
      <c r="G615" s="64" t="str">
        <f>IF(C615="","",SUMIFS(Roteiro!U615:U1609,Roteiro!C615:C1609,(CONCATENATE(B615," - ",C615)),Roteiro!Q615:Q1609,"Concluído"))</f>
        <v/>
      </c>
      <c r="H615" s="64" t="str">
        <f>IF(C615="","",SUMIFS(Roteiro!U615:U1609,Roteiro!C615:C1609,(CONCATENATE(B615," - ",C615))))</f>
        <v/>
      </c>
      <c r="I615" s="65" t="str">
        <f t="shared" si="1"/>
        <v/>
      </c>
      <c r="J615" s="66"/>
    </row>
    <row r="616">
      <c r="A616" s="40"/>
      <c r="B616" s="67" t="s">
        <v>653</v>
      </c>
      <c r="C616" s="61"/>
      <c r="D616" s="61"/>
      <c r="E616" s="63"/>
      <c r="F616" s="63"/>
      <c r="G616" s="64" t="str">
        <f>IF(C616="","",SUMIFS(Roteiro!U616:U1610,Roteiro!C616:C1610,(CONCATENATE(B616," - ",C616)),Roteiro!Q616:Q1610,"Concluído"))</f>
        <v/>
      </c>
      <c r="H616" s="64" t="str">
        <f>IF(C616="","",SUMIFS(Roteiro!U616:U1610,Roteiro!C616:C1610,(CONCATENATE(B616," - ",C616))))</f>
        <v/>
      </c>
      <c r="I616" s="65" t="str">
        <f t="shared" si="1"/>
        <v/>
      </c>
      <c r="J616" s="66"/>
    </row>
    <row r="617">
      <c r="A617" s="40"/>
      <c r="B617" s="67" t="s">
        <v>654</v>
      </c>
      <c r="C617" s="61"/>
      <c r="D617" s="61"/>
      <c r="E617" s="63"/>
      <c r="F617" s="63"/>
      <c r="G617" s="64" t="str">
        <f>IF(C617="","",SUMIFS(Roteiro!U617:U1611,Roteiro!C617:C1611,(CONCATENATE(B617," - ",C617)),Roteiro!Q617:Q1611,"Concluído"))</f>
        <v/>
      </c>
      <c r="H617" s="64" t="str">
        <f>IF(C617="","",SUMIFS(Roteiro!U617:U1611,Roteiro!C617:C1611,(CONCATENATE(B617," - ",C617))))</f>
        <v/>
      </c>
      <c r="I617" s="65" t="str">
        <f t="shared" si="1"/>
        <v/>
      </c>
      <c r="J617" s="66"/>
    </row>
    <row r="618">
      <c r="A618" s="40"/>
      <c r="B618" s="67" t="s">
        <v>655</v>
      </c>
      <c r="C618" s="61"/>
      <c r="D618" s="61"/>
      <c r="E618" s="63"/>
      <c r="F618" s="63"/>
      <c r="G618" s="64" t="str">
        <f>IF(C618="","",SUMIFS(Roteiro!U618:U1612,Roteiro!C618:C1612,(CONCATENATE(B618," - ",C618)),Roteiro!Q618:Q1612,"Concluído"))</f>
        <v/>
      </c>
      <c r="H618" s="64" t="str">
        <f>IF(C618="","",SUMIFS(Roteiro!U618:U1612,Roteiro!C618:C1612,(CONCATENATE(B618," - ",C618))))</f>
        <v/>
      </c>
      <c r="I618" s="65" t="str">
        <f t="shared" si="1"/>
        <v/>
      </c>
      <c r="J618" s="66"/>
    </row>
    <row r="619">
      <c r="A619" s="40"/>
      <c r="B619" s="67" t="s">
        <v>656</v>
      </c>
      <c r="C619" s="61"/>
      <c r="D619" s="61"/>
      <c r="E619" s="63"/>
      <c r="F619" s="63"/>
      <c r="G619" s="64" t="str">
        <f>IF(C619="","",SUMIFS(Roteiro!U619:U1613,Roteiro!C619:C1613,(CONCATENATE(B619," - ",C619)),Roteiro!Q619:Q1613,"Concluído"))</f>
        <v/>
      </c>
      <c r="H619" s="64" t="str">
        <f>IF(C619="","",SUMIFS(Roteiro!U619:U1613,Roteiro!C619:C1613,(CONCATENATE(B619," - ",C619))))</f>
        <v/>
      </c>
      <c r="I619" s="65" t="str">
        <f t="shared" si="1"/>
        <v/>
      </c>
      <c r="J619" s="66"/>
    </row>
    <row r="620">
      <c r="A620" s="40"/>
      <c r="B620" s="67" t="s">
        <v>657</v>
      </c>
      <c r="C620" s="61"/>
      <c r="D620" s="61"/>
      <c r="E620" s="63"/>
      <c r="F620" s="63"/>
      <c r="G620" s="64" t="str">
        <f>IF(C620="","",SUMIFS(Roteiro!U620:U1614,Roteiro!C620:C1614,(CONCATENATE(B620," - ",C620)),Roteiro!Q620:Q1614,"Concluído"))</f>
        <v/>
      </c>
      <c r="H620" s="64" t="str">
        <f>IF(C620="","",SUMIFS(Roteiro!U620:U1614,Roteiro!C620:C1614,(CONCATENATE(B620," - ",C620))))</f>
        <v/>
      </c>
      <c r="I620" s="65" t="str">
        <f t="shared" si="1"/>
        <v/>
      </c>
      <c r="J620" s="66"/>
    </row>
    <row r="621">
      <c r="A621" s="40"/>
      <c r="B621" s="67" t="s">
        <v>658</v>
      </c>
      <c r="C621" s="61"/>
      <c r="D621" s="61"/>
      <c r="E621" s="63"/>
      <c r="F621" s="63"/>
      <c r="G621" s="64" t="str">
        <f>IF(C621="","",SUMIFS(Roteiro!U621:U1615,Roteiro!C621:C1615,(CONCATENATE(B621," - ",C621)),Roteiro!Q621:Q1615,"Concluído"))</f>
        <v/>
      </c>
      <c r="H621" s="64" t="str">
        <f>IF(C621="","",SUMIFS(Roteiro!U621:U1615,Roteiro!C621:C1615,(CONCATENATE(B621," - ",C621))))</f>
        <v/>
      </c>
      <c r="I621" s="65" t="str">
        <f t="shared" si="1"/>
        <v/>
      </c>
      <c r="J621" s="66"/>
    </row>
    <row r="622">
      <c r="A622" s="40"/>
      <c r="B622" s="67" t="s">
        <v>659</v>
      </c>
      <c r="C622" s="61"/>
      <c r="D622" s="61"/>
      <c r="E622" s="63"/>
      <c r="F622" s="63"/>
      <c r="G622" s="64" t="str">
        <f>IF(C622="","",SUMIFS(Roteiro!U622:U1616,Roteiro!C622:C1616,(CONCATENATE(B622," - ",C622)),Roteiro!Q622:Q1616,"Concluído"))</f>
        <v/>
      </c>
      <c r="H622" s="64" t="str">
        <f>IF(C622="","",SUMIFS(Roteiro!U622:U1616,Roteiro!C622:C1616,(CONCATENATE(B622," - ",C622))))</f>
        <v/>
      </c>
      <c r="I622" s="65" t="str">
        <f t="shared" si="1"/>
        <v/>
      </c>
      <c r="J622" s="66"/>
    </row>
    <row r="623">
      <c r="A623" s="40"/>
      <c r="B623" s="67" t="s">
        <v>660</v>
      </c>
      <c r="C623" s="61"/>
      <c r="D623" s="61"/>
      <c r="E623" s="63"/>
      <c r="F623" s="63"/>
      <c r="G623" s="64" t="str">
        <f>IF(C623="","",SUMIFS(Roteiro!U623:U1617,Roteiro!C623:C1617,(CONCATENATE(B623," - ",C623)),Roteiro!Q623:Q1617,"Concluído"))</f>
        <v/>
      </c>
      <c r="H623" s="64" t="str">
        <f>IF(C623="","",SUMIFS(Roteiro!U623:U1617,Roteiro!C623:C1617,(CONCATENATE(B623," - ",C623))))</f>
        <v/>
      </c>
      <c r="I623" s="65" t="str">
        <f t="shared" si="1"/>
        <v/>
      </c>
      <c r="J623" s="66"/>
    </row>
    <row r="624">
      <c r="A624" s="40"/>
      <c r="B624" s="67" t="s">
        <v>661</v>
      </c>
      <c r="C624" s="61"/>
      <c r="D624" s="61"/>
      <c r="E624" s="63"/>
      <c r="F624" s="63"/>
      <c r="G624" s="64" t="str">
        <f>IF(C624="","",SUMIFS(Roteiro!U624:U1618,Roteiro!C624:C1618,(CONCATENATE(B624," - ",C624)),Roteiro!Q624:Q1618,"Concluído"))</f>
        <v/>
      </c>
      <c r="H624" s="64" t="str">
        <f>IF(C624="","",SUMIFS(Roteiro!U624:U1618,Roteiro!C624:C1618,(CONCATENATE(B624," - ",C624))))</f>
        <v/>
      </c>
      <c r="I624" s="65" t="str">
        <f t="shared" si="1"/>
        <v/>
      </c>
      <c r="J624" s="66"/>
    </row>
    <row r="625">
      <c r="A625" s="40"/>
      <c r="B625" s="67" t="s">
        <v>662</v>
      </c>
      <c r="C625" s="61"/>
      <c r="D625" s="61"/>
      <c r="E625" s="63"/>
      <c r="F625" s="63"/>
      <c r="G625" s="64" t="str">
        <f>IF(C625="","",SUMIFS(Roteiro!U625:U1619,Roteiro!C625:C1619,(CONCATENATE(B625," - ",C625)),Roteiro!Q625:Q1619,"Concluído"))</f>
        <v/>
      </c>
      <c r="H625" s="64" t="str">
        <f>IF(C625="","",SUMIFS(Roteiro!U625:U1619,Roteiro!C625:C1619,(CONCATENATE(B625," - ",C625))))</f>
        <v/>
      </c>
      <c r="I625" s="65" t="str">
        <f t="shared" si="1"/>
        <v/>
      </c>
      <c r="J625" s="66"/>
    </row>
    <row r="626">
      <c r="A626" s="40"/>
      <c r="B626" s="67" t="s">
        <v>663</v>
      </c>
      <c r="C626" s="61"/>
      <c r="D626" s="61"/>
      <c r="E626" s="63"/>
      <c r="F626" s="63"/>
      <c r="G626" s="64" t="str">
        <f>IF(C626="","",SUMIFS(Roteiro!U626:U1620,Roteiro!C626:C1620,(CONCATENATE(B626," - ",C626)),Roteiro!Q626:Q1620,"Concluído"))</f>
        <v/>
      </c>
      <c r="H626" s="64" t="str">
        <f>IF(C626="","",SUMIFS(Roteiro!U626:U1620,Roteiro!C626:C1620,(CONCATENATE(B626," - ",C626))))</f>
        <v/>
      </c>
      <c r="I626" s="65" t="str">
        <f t="shared" si="1"/>
        <v/>
      </c>
      <c r="J626" s="66"/>
    </row>
    <row r="627">
      <c r="A627" s="40"/>
      <c r="B627" s="67" t="s">
        <v>664</v>
      </c>
      <c r="C627" s="61"/>
      <c r="D627" s="61"/>
      <c r="E627" s="63"/>
      <c r="F627" s="63"/>
      <c r="G627" s="64" t="str">
        <f>IF(C627="","",SUMIFS(Roteiro!U627:U1621,Roteiro!C627:C1621,(CONCATENATE(B627," - ",C627)),Roteiro!Q627:Q1621,"Concluído"))</f>
        <v/>
      </c>
      <c r="H627" s="64" t="str">
        <f>IF(C627="","",SUMIFS(Roteiro!U627:U1621,Roteiro!C627:C1621,(CONCATENATE(B627," - ",C627))))</f>
        <v/>
      </c>
      <c r="I627" s="65" t="str">
        <f t="shared" si="1"/>
        <v/>
      </c>
      <c r="J627" s="66"/>
    </row>
    <row r="628">
      <c r="A628" s="40"/>
      <c r="B628" s="67" t="s">
        <v>665</v>
      </c>
      <c r="C628" s="61"/>
      <c r="D628" s="61"/>
      <c r="E628" s="63"/>
      <c r="F628" s="63"/>
      <c r="G628" s="64" t="str">
        <f>IF(C628="","",SUMIFS(Roteiro!U628:U1622,Roteiro!C628:C1622,(CONCATENATE(B628," - ",C628)),Roteiro!Q628:Q1622,"Concluído"))</f>
        <v/>
      </c>
      <c r="H628" s="64" t="str">
        <f>IF(C628="","",SUMIFS(Roteiro!U628:U1622,Roteiro!C628:C1622,(CONCATENATE(B628," - ",C628))))</f>
        <v/>
      </c>
      <c r="I628" s="65" t="str">
        <f t="shared" si="1"/>
        <v/>
      </c>
      <c r="J628" s="66"/>
    </row>
    <row r="629">
      <c r="A629" s="40"/>
      <c r="B629" s="67" t="s">
        <v>666</v>
      </c>
      <c r="C629" s="61"/>
      <c r="D629" s="61"/>
      <c r="E629" s="63"/>
      <c r="F629" s="63"/>
      <c r="G629" s="64" t="str">
        <f>IF(C629="","",SUMIFS(Roteiro!U629:U1623,Roteiro!C629:C1623,(CONCATENATE(B629," - ",C629)),Roteiro!Q629:Q1623,"Concluído"))</f>
        <v/>
      </c>
      <c r="H629" s="64" t="str">
        <f>IF(C629="","",SUMIFS(Roteiro!U629:U1623,Roteiro!C629:C1623,(CONCATENATE(B629," - ",C629))))</f>
        <v/>
      </c>
      <c r="I629" s="65" t="str">
        <f t="shared" si="1"/>
        <v/>
      </c>
      <c r="J629" s="66"/>
    </row>
    <row r="630">
      <c r="A630" s="40"/>
      <c r="B630" s="67" t="s">
        <v>667</v>
      </c>
      <c r="C630" s="61"/>
      <c r="D630" s="61"/>
      <c r="E630" s="63"/>
      <c r="F630" s="63"/>
      <c r="G630" s="64" t="str">
        <f>IF(C630="","",SUMIFS(Roteiro!U630:U1624,Roteiro!C630:C1624,(CONCATENATE(B630," - ",C630)),Roteiro!Q630:Q1624,"Concluído"))</f>
        <v/>
      </c>
      <c r="H630" s="64" t="str">
        <f>IF(C630="","",SUMIFS(Roteiro!U630:U1624,Roteiro!C630:C1624,(CONCATENATE(B630," - ",C630))))</f>
        <v/>
      </c>
      <c r="I630" s="65" t="str">
        <f t="shared" si="1"/>
        <v/>
      </c>
      <c r="J630" s="66"/>
    </row>
    <row r="631">
      <c r="A631" s="40"/>
      <c r="B631" s="67" t="s">
        <v>668</v>
      </c>
      <c r="C631" s="61"/>
      <c r="D631" s="61"/>
      <c r="E631" s="63"/>
      <c r="F631" s="63"/>
      <c r="G631" s="64" t="str">
        <f>IF(C631="","",SUMIFS(Roteiro!U631:U1625,Roteiro!C631:C1625,(CONCATENATE(B631," - ",C631)),Roteiro!Q631:Q1625,"Concluído"))</f>
        <v/>
      </c>
      <c r="H631" s="64" t="str">
        <f>IF(C631="","",SUMIFS(Roteiro!U631:U1625,Roteiro!C631:C1625,(CONCATENATE(B631," - ",C631))))</f>
        <v/>
      </c>
      <c r="I631" s="65" t="str">
        <f t="shared" si="1"/>
        <v/>
      </c>
      <c r="J631" s="66"/>
    </row>
    <row r="632">
      <c r="A632" s="40"/>
      <c r="B632" s="67" t="s">
        <v>669</v>
      </c>
      <c r="C632" s="61"/>
      <c r="D632" s="61"/>
      <c r="E632" s="63"/>
      <c r="F632" s="63"/>
      <c r="G632" s="64" t="str">
        <f>IF(C632="","",SUMIFS(Roteiro!U632:U1626,Roteiro!C632:C1626,(CONCATENATE(B632," - ",C632)),Roteiro!Q632:Q1626,"Concluído"))</f>
        <v/>
      </c>
      <c r="H632" s="64" t="str">
        <f>IF(C632="","",SUMIFS(Roteiro!U632:U1626,Roteiro!C632:C1626,(CONCATENATE(B632," - ",C632))))</f>
        <v/>
      </c>
      <c r="I632" s="65" t="str">
        <f t="shared" si="1"/>
        <v/>
      </c>
      <c r="J632" s="66"/>
    </row>
    <row r="633">
      <c r="A633" s="40"/>
      <c r="B633" s="67" t="s">
        <v>670</v>
      </c>
      <c r="C633" s="61"/>
      <c r="D633" s="61"/>
      <c r="E633" s="63"/>
      <c r="F633" s="63"/>
      <c r="G633" s="64" t="str">
        <f>IF(C633="","",SUMIFS(Roteiro!U633:U1627,Roteiro!C633:C1627,(CONCATENATE(B633," - ",C633)),Roteiro!Q633:Q1627,"Concluído"))</f>
        <v/>
      </c>
      <c r="H633" s="64" t="str">
        <f>IF(C633="","",SUMIFS(Roteiro!U633:U1627,Roteiro!C633:C1627,(CONCATENATE(B633," - ",C633))))</f>
        <v/>
      </c>
      <c r="I633" s="65" t="str">
        <f t="shared" si="1"/>
        <v/>
      </c>
      <c r="J633" s="66"/>
    </row>
    <row r="634">
      <c r="A634" s="40"/>
      <c r="B634" s="67" t="s">
        <v>671</v>
      </c>
      <c r="C634" s="61"/>
      <c r="D634" s="61"/>
      <c r="E634" s="63"/>
      <c r="F634" s="63"/>
      <c r="G634" s="64" t="str">
        <f>IF(C634="","",SUMIFS(Roteiro!U634:U1628,Roteiro!C634:C1628,(CONCATENATE(B634," - ",C634)),Roteiro!Q634:Q1628,"Concluído"))</f>
        <v/>
      </c>
      <c r="H634" s="64" t="str">
        <f>IF(C634="","",SUMIFS(Roteiro!U634:U1628,Roteiro!C634:C1628,(CONCATENATE(B634," - ",C634))))</f>
        <v/>
      </c>
      <c r="I634" s="65" t="str">
        <f t="shared" si="1"/>
        <v/>
      </c>
      <c r="J634" s="66"/>
    </row>
    <row r="635">
      <c r="A635" s="40"/>
      <c r="B635" s="67" t="s">
        <v>672</v>
      </c>
      <c r="C635" s="61"/>
      <c r="D635" s="61"/>
      <c r="E635" s="63"/>
      <c r="F635" s="63"/>
      <c r="G635" s="64" t="str">
        <f>IF(C635="","",SUMIFS(Roteiro!U635:U1629,Roteiro!C635:C1629,(CONCATENATE(B635," - ",C635)),Roteiro!Q635:Q1629,"Concluído"))</f>
        <v/>
      </c>
      <c r="H635" s="64" t="str">
        <f>IF(C635="","",SUMIFS(Roteiro!U635:U1629,Roteiro!C635:C1629,(CONCATENATE(B635," - ",C635))))</f>
        <v/>
      </c>
      <c r="I635" s="65" t="str">
        <f t="shared" si="1"/>
        <v/>
      </c>
      <c r="J635" s="66"/>
    </row>
    <row r="636">
      <c r="A636" s="40"/>
      <c r="B636" s="67" t="s">
        <v>673</v>
      </c>
      <c r="C636" s="61"/>
      <c r="D636" s="61"/>
      <c r="E636" s="63"/>
      <c r="F636" s="63"/>
      <c r="G636" s="64" t="str">
        <f>IF(C636="","",SUMIFS(Roteiro!U636:U1630,Roteiro!C636:C1630,(CONCATENATE(B636," - ",C636)),Roteiro!Q636:Q1630,"Concluído"))</f>
        <v/>
      </c>
      <c r="H636" s="64" t="str">
        <f>IF(C636="","",SUMIFS(Roteiro!U636:U1630,Roteiro!C636:C1630,(CONCATENATE(B636," - ",C636))))</f>
        <v/>
      </c>
      <c r="I636" s="65" t="str">
        <f t="shared" si="1"/>
        <v/>
      </c>
      <c r="J636" s="66"/>
    </row>
    <row r="637">
      <c r="A637" s="40"/>
      <c r="B637" s="67" t="s">
        <v>674</v>
      </c>
      <c r="C637" s="61"/>
      <c r="D637" s="61"/>
      <c r="E637" s="63"/>
      <c r="F637" s="63"/>
      <c r="G637" s="64" t="str">
        <f>IF(C637="","",SUMIFS(Roteiro!U637:U1631,Roteiro!C637:C1631,(CONCATENATE(B637," - ",C637)),Roteiro!Q637:Q1631,"Concluído"))</f>
        <v/>
      </c>
      <c r="H637" s="64" t="str">
        <f>IF(C637="","",SUMIFS(Roteiro!U637:U1631,Roteiro!C637:C1631,(CONCATENATE(B637," - ",C637))))</f>
        <v/>
      </c>
      <c r="I637" s="65" t="str">
        <f t="shared" si="1"/>
        <v/>
      </c>
      <c r="J637" s="66"/>
    </row>
    <row r="638">
      <c r="A638" s="40"/>
      <c r="B638" s="67" t="s">
        <v>675</v>
      </c>
      <c r="C638" s="61"/>
      <c r="D638" s="61"/>
      <c r="E638" s="63"/>
      <c r="F638" s="63"/>
      <c r="G638" s="64" t="str">
        <f>IF(C638="","",SUMIFS(Roteiro!U638:U1632,Roteiro!C638:C1632,(CONCATENATE(B638," - ",C638)),Roteiro!Q638:Q1632,"Concluído"))</f>
        <v/>
      </c>
      <c r="H638" s="64" t="str">
        <f>IF(C638="","",SUMIFS(Roteiro!U638:U1632,Roteiro!C638:C1632,(CONCATENATE(B638," - ",C638))))</f>
        <v/>
      </c>
      <c r="I638" s="65" t="str">
        <f t="shared" si="1"/>
        <v/>
      </c>
      <c r="J638" s="66"/>
    </row>
    <row r="639">
      <c r="A639" s="40"/>
      <c r="B639" s="67" t="s">
        <v>676</v>
      </c>
      <c r="C639" s="61"/>
      <c r="D639" s="61"/>
      <c r="E639" s="63"/>
      <c r="F639" s="63"/>
      <c r="G639" s="64" t="str">
        <f>IF(C639="","",SUMIFS(Roteiro!U639:U1633,Roteiro!C639:C1633,(CONCATENATE(B639," - ",C639)),Roteiro!Q639:Q1633,"Concluído"))</f>
        <v/>
      </c>
      <c r="H639" s="64" t="str">
        <f>IF(C639="","",SUMIFS(Roteiro!U639:U1633,Roteiro!C639:C1633,(CONCATENATE(B639," - ",C639))))</f>
        <v/>
      </c>
      <c r="I639" s="65" t="str">
        <f t="shared" si="1"/>
        <v/>
      </c>
      <c r="J639" s="66"/>
    </row>
    <row r="640">
      <c r="A640" s="40"/>
      <c r="B640" s="67" t="s">
        <v>677</v>
      </c>
      <c r="C640" s="61"/>
      <c r="D640" s="61"/>
      <c r="E640" s="63"/>
      <c r="F640" s="63"/>
      <c r="G640" s="64" t="str">
        <f>IF(C640="","",SUMIFS(Roteiro!U640:U1634,Roteiro!C640:C1634,(CONCATENATE(B640," - ",C640)),Roteiro!Q640:Q1634,"Concluído"))</f>
        <v/>
      </c>
      <c r="H640" s="64" t="str">
        <f>IF(C640="","",SUMIFS(Roteiro!U640:U1634,Roteiro!C640:C1634,(CONCATENATE(B640," - ",C640))))</f>
        <v/>
      </c>
      <c r="I640" s="65" t="str">
        <f t="shared" si="1"/>
        <v/>
      </c>
      <c r="J640" s="66"/>
    </row>
    <row r="641">
      <c r="A641" s="40"/>
      <c r="B641" s="67" t="s">
        <v>678</v>
      </c>
      <c r="C641" s="61"/>
      <c r="D641" s="61"/>
      <c r="E641" s="63"/>
      <c r="F641" s="63"/>
      <c r="G641" s="64" t="str">
        <f>IF(C641="","",SUMIFS(Roteiro!U641:U1635,Roteiro!C641:C1635,(CONCATENATE(B641," - ",C641)),Roteiro!Q641:Q1635,"Concluído"))</f>
        <v/>
      </c>
      <c r="H641" s="64" t="str">
        <f>IF(C641="","",SUMIFS(Roteiro!U641:U1635,Roteiro!C641:C1635,(CONCATENATE(B641," - ",C641))))</f>
        <v/>
      </c>
      <c r="I641" s="65" t="str">
        <f t="shared" si="1"/>
        <v/>
      </c>
      <c r="J641" s="66"/>
    </row>
    <row r="642">
      <c r="A642" s="40"/>
      <c r="B642" s="67" t="s">
        <v>679</v>
      </c>
      <c r="C642" s="61"/>
      <c r="D642" s="61"/>
      <c r="E642" s="63"/>
      <c r="F642" s="63"/>
      <c r="G642" s="64" t="str">
        <f>IF(C642="","",SUMIFS(Roteiro!U642:U1636,Roteiro!C642:C1636,(CONCATENATE(B642," - ",C642)),Roteiro!Q642:Q1636,"Concluído"))</f>
        <v/>
      </c>
      <c r="H642" s="64" t="str">
        <f>IF(C642="","",SUMIFS(Roteiro!U642:U1636,Roteiro!C642:C1636,(CONCATENATE(B642," - ",C642))))</f>
        <v/>
      </c>
      <c r="I642" s="65" t="str">
        <f t="shared" si="1"/>
        <v/>
      </c>
      <c r="J642" s="66"/>
    </row>
    <row r="643">
      <c r="A643" s="40"/>
      <c r="B643" s="67" t="s">
        <v>680</v>
      </c>
      <c r="C643" s="61"/>
      <c r="D643" s="61"/>
      <c r="E643" s="63"/>
      <c r="F643" s="63"/>
      <c r="G643" s="64" t="str">
        <f>IF(C643="","",SUMIFS(Roteiro!U643:U1637,Roteiro!C643:C1637,(CONCATENATE(B643," - ",C643)),Roteiro!Q643:Q1637,"Concluído"))</f>
        <v/>
      </c>
      <c r="H643" s="64" t="str">
        <f>IF(C643="","",SUMIFS(Roteiro!U643:U1637,Roteiro!C643:C1637,(CONCATENATE(B643," - ",C643))))</f>
        <v/>
      </c>
      <c r="I643" s="65" t="str">
        <f t="shared" si="1"/>
        <v/>
      </c>
      <c r="J643" s="66"/>
    </row>
    <row r="644">
      <c r="A644" s="40"/>
      <c r="B644" s="67" t="s">
        <v>681</v>
      </c>
      <c r="C644" s="61"/>
      <c r="D644" s="61"/>
      <c r="E644" s="63"/>
      <c r="F644" s="63"/>
      <c r="G644" s="64" t="str">
        <f>IF(C644="","",SUMIFS(Roteiro!U644:U1638,Roteiro!C644:C1638,(CONCATENATE(B644," - ",C644)),Roteiro!Q644:Q1638,"Concluído"))</f>
        <v/>
      </c>
      <c r="H644" s="64" t="str">
        <f>IF(C644="","",SUMIFS(Roteiro!U644:U1638,Roteiro!C644:C1638,(CONCATENATE(B644," - ",C644))))</f>
        <v/>
      </c>
      <c r="I644" s="65" t="str">
        <f t="shared" si="1"/>
        <v/>
      </c>
      <c r="J644" s="66"/>
    </row>
    <row r="645">
      <c r="A645" s="40"/>
      <c r="B645" s="67" t="s">
        <v>682</v>
      </c>
      <c r="C645" s="61"/>
      <c r="D645" s="61"/>
      <c r="E645" s="63"/>
      <c r="F645" s="63"/>
      <c r="G645" s="64" t="str">
        <f>IF(C645="","",SUMIFS(Roteiro!U645:U1639,Roteiro!C645:C1639,(CONCATENATE(B645," - ",C645)),Roteiro!Q645:Q1639,"Concluído"))</f>
        <v/>
      </c>
      <c r="H645" s="64" t="str">
        <f>IF(C645="","",SUMIFS(Roteiro!U645:U1639,Roteiro!C645:C1639,(CONCATENATE(B645," - ",C645))))</f>
        <v/>
      </c>
      <c r="I645" s="65" t="str">
        <f t="shared" si="1"/>
        <v/>
      </c>
      <c r="J645" s="66"/>
    </row>
    <row r="646">
      <c r="A646" s="40"/>
      <c r="B646" s="67" t="s">
        <v>683</v>
      </c>
      <c r="C646" s="61"/>
      <c r="D646" s="61"/>
      <c r="E646" s="63"/>
      <c r="F646" s="63"/>
      <c r="G646" s="64" t="str">
        <f>IF(C646="","",SUMIFS(Roteiro!U646:U1640,Roteiro!C646:C1640,(CONCATENATE(B646," - ",C646)),Roteiro!Q646:Q1640,"Concluído"))</f>
        <v/>
      </c>
      <c r="H646" s="64" t="str">
        <f>IF(C646="","",SUMIFS(Roteiro!U646:U1640,Roteiro!C646:C1640,(CONCATENATE(B646," - ",C646))))</f>
        <v/>
      </c>
      <c r="I646" s="65" t="str">
        <f t="shared" si="1"/>
        <v/>
      </c>
      <c r="J646" s="66"/>
    </row>
    <row r="647">
      <c r="A647" s="40"/>
      <c r="B647" s="67" t="s">
        <v>684</v>
      </c>
      <c r="C647" s="61"/>
      <c r="D647" s="61"/>
      <c r="E647" s="63"/>
      <c r="F647" s="63"/>
      <c r="G647" s="64" t="str">
        <f>IF(C647="","",SUMIFS(Roteiro!U647:U1641,Roteiro!C647:C1641,(CONCATENATE(B647," - ",C647)),Roteiro!Q647:Q1641,"Concluído"))</f>
        <v/>
      </c>
      <c r="H647" s="64" t="str">
        <f>IF(C647="","",SUMIFS(Roteiro!U647:U1641,Roteiro!C647:C1641,(CONCATENATE(B647," - ",C647))))</f>
        <v/>
      </c>
      <c r="I647" s="65" t="str">
        <f t="shared" si="1"/>
        <v/>
      </c>
      <c r="J647" s="66"/>
    </row>
    <row r="648">
      <c r="A648" s="40"/>
      <c r="B648" s="67" t="s">
        <v>685</v>
      </c>
      <c r="C648" s="61"/>
      <c r="D648" s="61"/>
      <c r="E648" s="63"/>
      <c r="F648" s="63"/>
      <c r="G648" s="64" t="str">
        <f>IF(C648="","",SUMIFS(Roteiro!U648:U1642,Roteiro!C648:C1642,(CONCATENATE(B648," - ",C648)),Roteiro!Q648:Q1642,"Concluído"))</f>
        <v/>
      </c>
      <c r="H648" s="64" t="str">
        <f>IF(C648="","",SUMIFS(Roteiro!U648:U1642,Roteiro!C648:C1642,(CONCATENATE(B648," - ",C648))))</f>
        <v/>
      </c>
      <c r="I648" s="65" t="str">
        <f t="shared" si="1"/>
        <v/>
      </c>
      <c r="J648" s="66"/>
    </row>
    <row r="649">
      <c r="A649" s="40"/>
      <c r="B649" s="67" t="s">
        <v>686</v>
      </c>
      <c r="C649" s="61"/>
      <c r="D649" s="61"/>
      <c r="E649" s="63"/>
      <c r="F649" s="63"/>
      <c r="G649" s="64" t="str">
        <f>IF(C649="","",SUMIFS(Roteiro!U649:U1643,Roteiro!C649:C1643,(CONCATENATE(B649," - ",C649)),Roteiro!Q649:Q1643,"Concluído"))</f>
        <v/>
      </c>
      <c r="H649" s="64" t="str">
        <f>IF(C649="","",SUMIFS(Roteiro!U649:U1643,Roteiro!C649:C1643,(CONCATENATE(B649," - ",C649))))</f>
        <v/>
      </c>
      <c r="I649" s="65" t="str">
        <f t="shared" si="1"/>
        <v/>
      </c>
      <c r="J649" s="66"/>
    </row>
    <row r="650">
      <c r="A650" s="40"/>
      <c r="B650" s="67" t="s">
        <v>687</v>
      </c>
      <c r="C650" s="61"/>
      <c r="D650" s="61"/>
      <c r="E650" s="63"/>
      <c r="F650" s="63"/>
      <c r="G650" s="64" t="str">
        <f>IF(C650="","",SUMIFS(Roteiro!U650:U1644,Roteiro!C650:C1644,(CONCATENATE(B650," - ",C650)),Roteiro!Q650:Q1644,"Concluído"))</f>
        <v/>
      </c>
      <c r="H650" s="64" t="str">
        <f>IF(C650="","",SUMIFS(Roteiro!U650:U1644,Roteiro!C650:C1644,(CONCATENATE(B650," - ",C650))))</f>
        <v/>
      </c>
      <c r="I650" s="65" t="str">
        <f t="shared" si="1"/>
        <v/>
      </c>
      <c r="J650" s="66"/>
    </row>
    <row r="651">
      <c r="A651" s="40"/>
      <c r="B651" s="67" t="s">
        <v>688</v>
      </c>
      <c r="C651" s="61"/>
      <c r="D651" s="61"/>
      <c r="E651" s="63"/>
      <c r="F651" s="63"/>
      <c r="G651" s="64" t="str">
        <f>IF(C651="","",SUMIFS(Roteiro!U651:U1645,Roteiro!C651:C1645,(CONCATENATE(B651," - ",C651)),Roteiro!Q651:Q1645,"Concluído"))</f>
        <v/>
      </c>
      <c r="H651" s="64" t="str">
        <f>IF(C651="","",SUMIFS(Roteiro!U651:U1645,Roteiro!C651:C1645,(CONCATENATE(B651," - ",C651))))</f>
        <v/>
      </c>
      <c r="I651" s="65" t="str">
        <f t="shared" si="1"/>
        <v/>
      </c>
      <c r="J651" s="66"/>
    </row>
    <row r="652">
      <c r="A652" s="40"/>
      <c r="B652" s="67" t="s">
        <v>689</v>
      </c>
      <c r="C652" s="61"/>
      <c r="D652" s="61"/>
      <c r="E652" s="63"/>
      <c r="F652" s="63"/>
      <c r="G652" s="64" t="str">
        <f>IF(C652="","",SUMIFS(Roteiro!U652:U1646,Roteiro!C652:C1646,(CONCATENATE(B652," - ",C652)),Roteiro!Q652:Q1646,"Concluído"))</f>
        <v/>
      </c>
      <c r="H652" s="64" t="str">
        <f>IF(C652="","",SUMIFS(Roteiro!U652:U1646,Roteiro!C652:C1646,(CONCATENATE(B652," - ",C652))))</f>
        <v/>
      </c>
      <c r="I652" s="65" t="str">
        <f t="shared" si="1"/>
        <v/>
      </c>
      <c r="J652" s="66"/>
    </row>
    <row r="653">
      <c r="A653" s="40"/>
      <c r="B653" s="67" t="s">
        <v>690</v>
      </c>
      <c r="C653" s="61"/>
      <c r="D653" s="61"/>
      <c r="E653" s="63"/>
      <c r="F653" s="63"/>
      <c r="G653" s="64" t="str">
        <f>IF(C653="","",SUMIFS(Roteiro!U653:U1647,Roteiro!C653:C1647,(CONCATENATE(B653," - ",C653)),Roteiro!Q653:Q1647,"Concluído"))</f>
        <v/>
      </c>
      <c r="H653" s="64" t="str">
        <f>IF(C653="","",SUMIFS(Roteiro!U653:U1647,Roteiro!C653:C1647,(CONCATENATE(B653," - ",C653))))</f>
        <v/>
      </c>
      <c r="I653" s="65" t="str">
        <f t="shared" si="1"/>
        <v/>
      </c>
      <c r="J653" s="66"/>
    </row>
    <row r="654">
      <c r="A654" s="40"/>
      <c r="B654" s="67" t="s">
        <v>691</v>
      </c>
      <c r="C654" s="61"/>
      <c r="D654" s="61"/>
      <c r="E654" s="63"/>
      <c r="F654" s="63"/>
      <c r="G654" s="64" t="str">
        <f>IF(C654="","",SUMIFS(Roteiro!U654:U1648,Roteiro!C654:C1648,(CONCATENATE(B654," - ",C654)),Roteiro!Q654:Q1648,"Concluído"))</f>
        <v/>
      </c>
      <c r="H654" s="64" t="str">
        <f>IF(C654="","",SUMIFS(Roteiro!U654:U1648,Roteiro!C654:C1648,(CONCATENATE(B654," - ",C654))))</f>
        <v/>
      </c>
      <c r="I654" s="65" t="str">
        <f t="shared" si="1"/>
        <v/>
      </c>
      <c r="J654" s="66"/>
    </row>
    <row r="655">
      <c r="A655" s="40"/>
      <c r="B655" s="67" t="s">
        <v>692</v>
      </c>
      <c r="C655" s="61"/>
      <c r="D655" s="61"/>
      <c r="E655" s="63"/>
      <c r="F655" s="63"/>
      <c r="G655" s="64" t="str">
        <f>IF(C655="","",SUMIFS(Roteiro!U655:U1649,Roteiro!C655:C1649,(CONCATENATE(B655," - ",C655)),Roteiro!Q655:Q1649,"Concluído"))</f>
        <v/>
      </c>
      <c r="H655" s="64" t="str">
        <f>IF(C655="","",SUMIFS(Roteiro!U655:U1649,Roteiro!C655:C1649,(CONCATENATE(B655," - ",C655))))</f>
        <v/>
      </c>
      <c r="I655" s="65" t="str">
        <f t="shared" si="1"/>
        <v/>
      </c>
      <c r="J655" s="66"/>
    </row>
    <row r="656">
      <c r="A656" s="40"/>
      <c r="B656" s="67" t="s">
        <v>693</v>
      </c>
      <c r="C656" s="61"/>
      <c r="D656" s="61"/>
      <c r="E656" s="63"/>
      <c r="F656" s="63"/>
      <c r="G656" s="64" t="str">
        <f>IF(C656="","",SUMIFS(Roteiro!U656:U1650,Roteiro!C656:C1650,(CONCATENATE(B656," - ",C656)),Roteiro!Q656:Q1650,"Concluído"))</f>
        <v/>
      </c>
      <c r="H656" s="64" t="str">
        <f>IF(C656="","",SUMIFS(Roteiro!U656:U1650,Roteiro!C656:C1650,(CONCATENATE(B656," - ",C656))))</f>
        <v/>
      </c>
      <c r="I656" s="65" t="str">
        <f t="shared" si="1"/>
        <v/>
      </c>
      <c r="J656" s="66"/>
    </row>
    <row r="657">
      <c r="A657" s="40"/>
      <c r="B657" s="67" t="s">
        <v>694</v>
      </c>
      <c r="C657" s="61"/>
      <c r="D657" s="61"/>
      <c r="E657" s="63"/>
      <c r="F657" s="63"/>
      <c r="G657" s="64" t="str">
        <f>IF(C657="","",SUMIFS(Roteiro!U657:U1651,Roteiro!C657:C1651,(CONCATENATE(B657," - ",C657)),Roteiro!Q657:Q1651,"Concluído"))</f>
        <v/>
      </c>
      <c r="H657" s="64" t="str">
        <f>IF(C657="","",SUMIFS(Roteiro!U657:U1651,Roteiro!C657:C1651,(CONCATENATE(B657," - ",C657))))</f>
        <v/>
      </c>
      <c r="I657" s="65" t="str">
        <f t="shared" si="1"/>
        <v/>
      </c>
      <c r="J657" s="66"/>
    </row>
    <row r="658">
      <c r="A658" s="40"/>
      <c r="B658" s="67" t="s">
        <v>695</v>
      </c>
      <c r="C658" s="61"/>
      <c r="D658" s="61"/>
      <c r="E658" s="63"/>
      <c r="F658" s="63"/>
      <c r="G658" s="64" t="str">
        <f>IF(C658="","",SUMIFS(Roteiro!U658:U1652,Roteiro!C658:C1652,(CONCATENATE(B658," - ",C658)),Roteiro!Q658:Q1652,"Concluído"))</f>
        <v/>
      </c>
      <c r="H658" s="64" t="str">
        <f>IF(C658="","",SUMIFS(Roteiro!U658:U1652,Roteiro!C658:C1652,(CONCATENATE(B658," - ",C658))))</f>
        <v/>
      </c>
      <c r="I658" s="65" t="str">
        <f t="shared" si="1"/>
        <v/>
      </c>
      <c r="J658" s="66"/>
    </row>
    <row r="659">
      <c r="A659" s="40"/>
      <c r="B659" s="67" t="s">
        <v>696</v>
      </c>
      <c r="C659" s="61"/>
      <c r="D659" s="61"/>
      <c r="E659" s="63"/>
      <c r="F659" s="63"/>
      <c r="G659" s="64" t="str">
        <f>IF(C659="","",SUMIFS(Roteiro!U659:U1653,Roteiro!C659:C1653,(CONCATENATE(B659," - ",C659)),Roteiro!Q659:Q1653,"Concluído"))</f>
        <v/>
      </c>
      <c r="H659" s="64" t="str">
        <f>IF(C659="","",SUMIFS(Roteiro!U659:U1653,Roteiro!C659:C1653,(CONCATENATE(B659," - ",C659))))</f>
        <v/>
      </c>
      <c r="I659" s="65" t="str">
        <f t="shared" si="1"/>
        <v/>
      </c>
      <c r="J659" s="66"/>
    </row>
    <row r="660">
      <c r="A660" s="40"/>
      <c r="B660" s="67" t="s">
        <v>697</v>
      </c>
      <c r="C660" s="61"/>
      <c r="D660" s="61"/>
      <c r="E660" s="63"/>
      <c r="F660" s="63"/>
      <c r="G660" s="64" t="str">
        <f>IF(C660="","",SUMIFS(Roteiro!U660:U1654,Roteiro!C660:C1654,(CONCATENATE(B660," - ",C660)),Roteiro!Q660:Q1654,"Concluído"))</f>
        <v/>
      </c>
      <c r="H660" s="64" t="str">
        <f>IF(C660="","",SUMIFS(Roteiro!U660:U1654,Roteiro!C660:C1654,(CONCATENATE(B660," - ",C660))))</f>
        <v/>
      </c>
      <c r="I660" s="65" t="str">
        <f t="shared" si="1"/>
        <v/>
      </c>
      <c r="J660" s="66"/>
    </row>
    <row r="661">
      <c r="A661" s="40"/>
      <c r="B661" s="67" t="s">
        <v>698</v>
      </c>
      <c r="C661" s="61"/>
      <c r="D661" s="61"/>
      <c r="E661" s="63"/>
      <c r="F661" s="63"/>
      <c r="G661" s="64" t="str">
        <f>IF(C661="","",SUMIFS(Roteiro!U661:U1655,Roteiro!C661:C1655,(CONCATENATE(B661," - ",C661)),Roteiro!Q661:Q1655,"Concluído"))</f>
        <v/>
      </c>
      <c r="H661" s="64" t="str">
        <f>IF(C661="","",SUMIFS(Roteiro!U661:U1655,Roteiro!C661:C1655,(CONCATENATE(B661," - ",C661))))</f>
        <v/>
      </c>
      <c r="I661" s="65" t="str">
        <f t="shared" si="1"/>
        <v/>
      </c>
      <c r="J661" s="66"/>
    </row>
    <row r="662">
      <c r="A662" s="40"/>
      <c r="B662" s="67" t="s">
        <v>699</v>
      </c>
      <c r="C662" s="61"/>
      <c r="D662" s="61"/>
      <c r="E662" s="63"/>
      <c r="F662" s="63"/>
      <c r="G662" s="64" t="str">
        <f>IF(C662="","",SUMIFS(Roteiro!U662:U1656,Roteiro!C662:C1656,(CONCATENATE(B662," - ",C662)),Roteiro!Q662:Q1656,"Concluído"))</f>
        <v/>
      </c>
      <c r="H662" s="64" t="str">
        <f>IF(C662="","",SUMIFS(Roteiro!U662:U1656,Roteiro!C662:C1656,(CONCATENATE(B662," - ",C662))))</f>
        <v/>
      </c>
      <c r="I662" s="65" t="str">
        <f t="shared" si="1"/>
        <v/>
      </c>
      <c r="J662" s="66"/>
    </row>
    <row r="663">
      <c r="A663" s="40"/>
      <c r="B663" s="67" t="s">
        <v>700</v>
      </c>
      <c r="C663" s="61"/>
      <c r="D663" s="61"/>
      <c r="E663" s="63"/>
      <c r="F663" s="63"/>
      <c r="G663" s="64" t="str">
        <f>IF(C663="","",SUMIFS(Roteiro!U663:U1657,Roteiro!C663:C1657,(CONCATENATE(B663," - ",C663)),Roteiro!Q663:Q1657,"Concluído"))</f>
        <v/>
      </c>
      <c r="H663" s="64" t="str">
        <f>IF(C663="","",SUMIFS(Roteiro!U663:U1657,Roteiro!C663:C1657,(CONCATENATE(B663," - ",C663))))</f>
        <v/>
      </c>
      <c r="I663" s="65" t="str">
        <f t="shared" si="1"/>
        <v/>
      </c>
      <c r="J663" s="66"/>
    </row>
    <row r="664">
      <c r="A664" s="40"/>
      <c r="B664" s="67" t="s">
        <v>701</v>
      </c>
      <c r="C664" s="61"/>
      <c r="D664" s="61"/>
      <c r="E664" s="63"/>
      <c r="F664" s="63"/>
      <c r="G664" s="64" t="str">
        <f>IF(C664="","",SUMIFS(Roteiro!U664:U1658,Roteiro!C664:C1658,(CONCATENATE(B664," - ",C664)),Roteiro!Q664:Q1658,"Concluído"))</f>
        <v/>
      </c>
      <c r="H664" s="64" t="str">
        <f>IF(C664="","",SUMIFS(Roteiro!U664:U1658,Roteiro!C664:C1658,(CONCATENATE(B664," - ",C664))))</f>
        <v/>
      </c>
      <c r="I664" s="65" t="str">
        <f t="shared" si="1"/>
        <v/>
      </c>
      <c r="J664" s="66"/>
    </row>
    <row r="665">
      <c r="A665" s="40"/>
      <c r="B665" s="67" t="s">
        <v>702</v>
      </c>
      <c r="C665" s="61"/>
      <c r="D665" s="61"/>
      <c r="E665" s="63"/>
      <c r="F665" s="63"/>
      <c r="G665" s="64" t="str">
        <f>IF(C665="","",SUMIFS(Roteiro!U665:U1659,Roteiro!C665:C1659,(CONCATENATE(B665," - ",C665)),Roteiro!Q665:Q1659,"Concluído"))</f>
        <v/>
      </c>
      <c r="H665" s="64" t="str">
        <f>IF(C665="","",SUMIFS(Roteiro!U665:U1659,Roteiro!C665:C1659,(CONCATENATE(B665," - ",C665))))</f>
        <v/>
      </c>
      <c r="I665" s="65" t="str">
        <f t="shared" si="1"/>
        <v/>
      </c>
      <c r="J665" s="66"/>
    </row>
    <row r="666">
      <c r="A666" s="40"/>
      <c r="B666" s="67" t="s">
        <v>703</v>
      </c>
      <c r="C666" s="61"/>
      <c r="D666" s="61"/>
      <c r="E666" s="63"/>
      <c r="F666" s="63"/>
      <c r="G666" s="64" t="str">
        <f>IF(C666="","",SUMIFS(Roteiro!U666:U1660,Roteiro!C666:C1660,(CONCATENATE(B666," - ",C666)),Roteiro!Q666:Q1660,"Concluído"))</f>
        <v/>
      </c>
      <c r="H666" s="64" t="str">
        <f>IF(C666="","",SUMIFS(Roteiro!U666:U1660,Roteiro!C666:C1660,(CONCATENATE(B666," - ",C666))))</f>
        <v/>
      </c>
      <c r="I666" s="65" t="str">
        <f t="shared" si="1"/>
        <v/>
      </c>
      <c r="J666" s="66"/>
    </row>
    <row r="667">
      <c r="A667" s="40"/>
      <c r="B667" s="67" t="s">
        <v>704</v>
      </c>
      <c r="C667" s="61"/>
      <c r="D667" s="61"/>
      <c r="E667" s="63"/>
      <c r="F667" s="63"/>
      <c r="G667" s="64" t="str">
        <f>IF(C667="","",SUMIFS(Roteiro!U667:U1661,Roteiro!C667:C1661,(CONCATENATE(B667," - ",C667)),Roteiro!Q667:Q1661,"Concluído"))</f>
        <v/>
      </c>
      <c r="H667" s="64" t="str">
        <f>IF(C667="","",SUMIFS(Roteiro!U667:U1661,Roteiro!C667:C1661,(CONCATENATE(B667," - ",C667))))</f>
        <v/>
      </c>
      <c r="I667" s="65" t="str">
        <f t="shared" si="1"/>
        <v/>
      </c>
      <c r="J667" s="66"/>
    </row>
    <row r="668">
      <c r="A668" s="40"/>
      <c r="B668" s="67" t="s">
        <v>705</v>
      </c>
      <c r="C668" s="61"/>
      <c r="D668" s="61"/>
      <c r="E668" s="63"/>
      <c r="F668" s="63"/>
      <c r="G668" s="64" t="str">
        <f>IF(C668="","",SUMIFS(Roteiro!U668:U1662,Roteiro!C668:C1662,(CONCATENATE(B668," - ",C668)),Roteiro!Q668:Q1662,"Concluído"))</f>
        <v/>
      </c>
      <c r="H668" s="64" t="str">
        <f>IF(C668="","",SUMIFS(Roteiro!U668:U1662,Roteiro!C668:C1662,(CONCATENATE(B668," - ",C668))))</f>
        <v/>
      </c>
      <c r="I668" s="65" t="str">
        <f t="shared" si="1"/>
        <v/>
      </c>
      <c r="J668" s="66"/>
    </row>
    <row r="669">
      <c r="A669" s="40"/>
      <c r="B669" s="67" t="s">
        <v>706</v>
      </c>
      <c r="C669" s="61"/>
      <c r="D669" s="61"/>
      <c r="E669" s="63"/>
      <c r="F669" s="63"/>
      <c r="G669" s="64" t="str">
        <f>IF(C669="","",SUMIFS(Roteiro!U669:U1663,Roteiro!C669:C1663,(CONCATENATE(B669," - ",C669)),Roteiro!Q669:Q1663,"Concluído"))</f>
        <v/>
      </c>
      <c r="H669" s="64" t="str">
        <f>IF(C669="","",SUMIFS(Roteiro!U669:U1663,Roteiro!C669:C1663,(CONCATENATE(B669," - ",C669))))</f>
        <v/>
      </c>
      <c r="I669" s="65" t="str">
        <f t="shared" si="1"/>
        <v/>
      </c>
      <c r="J669" s="66"/>
    </row>
    <row r="670">
      <c r="A670" s="40"/>
      <c r="B670" s="67" t="s">
        <v>707</v>
      </c>
      <c r="C670" s="61"/>
      <c r="D670" s="61"/>
      <c r="E670" s="63"/>
      <c r="F670" s="63"/>
      <c r="G670" s="64" t="str">
        <f>IF(C670="","",SUMIFS(Roteiro!U670:U1664,Roteiro!C670:C1664,(CONCATENATE(B670," - ",C670)),Roteiro!Q670:Q1664,"Concluído"))</f>
        <v/>
      </c>
      <c r="H670" s="64" t="str">
        <f>IF(C670="","",SUMIFS(Roteiro!U670:U1664,Roteiro!C670:C1664,(CONCATENATE(B670," - ",C670))))</f>
        <v/>
      </c>
      <c r="I670" s="65" t="str">
        <f t="shared" si="1"/>
        <v/>
      </c>
      <c r="J670" s="66"/>
    </row>
    <row r="671">
      <c r="A671" s="40"/>
      <c r="B671" s="67" t="s">
        <v>708</v>
      </c>
      <c r="C671" s="61"/>
      <c r="D671" s="61"/>
      <c r="E671" s="63"/>
      <c r="F671" s="63"/>
      <c r="G671" s="64" t="str">
        <f>IF(C671="","",SUMIFS(Roteiro!U671:U1665,Roteiro!C671:C1665,(CONCATENATE(B671," - ",C671)),Roteiro!Q671:Q1665,"Concluído"))</f>
        <v/>
      </c>
      <c r="H671" s="64" t="str">
        <f>IF(C671="","",SUMIFS(Roteiro!U671:U1665,Roteiro!C671:C1665,(CONCATENATE(B671," - ",C671))))</f>
        <v/>
      </c>
      <c r="I671" s="65" t="str">
        <f t="shared" si="1"/>
        <v/>
      </c>
      <c r="J671" s="66"/>
    </row>
    <row r="672">
      <c r="A672" s="40"/>
      <c r="B672" s="67" t="s">
        <v>709</v>
      </c>
      <c r="C672" s="61"/>
      <c r="D672" s="61"/>
      <c r="E672" s="63"/>
      <c r="F672" s="63"/>
      <c r="G672" s="64" t="str">
        <f>IF(C672="","",SUMIFS(Roteiro!U672:U1666,Roteiro!C672:C1666,(CONCATENATE(B672," - ",C672)),Roteiro!Q672:Q1666,"Concluído"))</f>
        <v/>
      </c>
      <c r="H672" s="64" t="str">
        <f>IF(C672="","",SUMIFS(Roteiro!U672:U1666,Roteiro!C672:C1666,(CONCATENATE(B672," - ",C672))))</f>
        <v/>
      </c>
      <c r="I672" s="65" t="str">
        <f t="shared" si="1"/>
        <v/>
      </c>
      <c r="J672" s="66"/>
    </row>
    <row r="673">
      <c r="A673" s="40"/>
      <c r="B673" s="67" t="s">
        <v>710</v>
      </c>
      <c r="C673" s="61"/>
      <c r="D673" s="61"/>
      <c r="E673" s="63"/>
      <c r="F673" s="63"/>
      <c r="G673" s="64" t="str">
        <f>IF(C673="","",SUMIFS(Roteiro!U673:U1667,Roteiro!C673:C1667,(CONCATENATE(B673," - ",C673)),Roteiro!Q673:Q1667,"Concluído"))</f>
        <v/>
      </c>
      <c r="H673" s="64" t="str">
        <f>IF(C673="","",SUMIFS(Roteiro!U673:U1667,Roteiro!C673:C1667,(CONCATENATE(B673," - ",C673))))</f>
        <v/>
      </c>
      <c r="I673" s="65" t="str">
        <f t="shared" si="1"/>
        <v/>
      </c>
      <c r="J673" s="66"/>
    </row>
    <row r="674">
      <c r="A674" s="40"/>
      <c r="B674" s="67" t="s">
        <v>711</v>
      </c>
      <c r="C674" s="61"/>
      <c r="D674" s="61"/>
      <c r="E674" s="63"/>
      <c r="F674" s="63"/>
      <c r="G674" s="64" t="str">
        <f>IF(C674="","",SUMIFS(Roteiro!U674:U1668,Roteiro!C674:C1668,(CONCATENATE(B674," - ",C674)),Roteiro!Q674:Q1668,"Concluído"))</f>
        <v/>
      </c>
      <c r="H674" s="64" t="str">
        <f>IF(C674="","",SUMIFS(Roteiro!U674:U1668,Roteiro!C674:C1668,(CONCATENATE(B674," - ",C674))))</f>
        <v/>
      </c>
      <c r="I674" s="65" t="str">
        <f t="shared" si="1"/>
        <v/>
      </c>
      <c r="J674" s="66"/>
    </row>
    <row r="675">
      <c r="A675" s="40"/>
      <c r="B675" s="67" t="s">
        <v>712</v>
      </c>
      <c r="C675" s="61"/>
      <c r="D675" s="61"/>
      <c r="E675" s="63"/>
      <c r="F675" s="63"/>
      <c r="G675" s="64" t="str">
        <f>IF(C675="","",SUMIFS(Roteiro!U675:U1669,Roteiro!C675:C1669,(CONCATENATE(B675," - ",C675)),Roteiro!Q675:Q1669,"Concluído"))</f>
        <v/>
      </c>
      <c r="H675" s="64" t="str">
        <f>IF(C675="","",SUMIFS(Roteiro!U675:U1669,Roteiro!C675:C1669,(CONCATENATE(B675," - ",C675))))</f>
        <v/>
      </c>
      <c r="I675" s="65" t="str">
        <f t="shared" si="1"/>
        <v/>
      </c>
      <c r="J675" s="66"/>
    </row>
    <row r="676">
      <c r="A676" s="40"/>
      <c r="B676" s="67" t="s">
        <v>713</v>
      </c>
      <c r="C676" s="61"/>
      <c r="D676" s="61"/>
      <c r="E676" s="63"/>
      <c r="F676" s="63"/>
      <c r="G676" s="64" t="str">
        <f>IF(C676="","",SUMIFS(Roteiro!U676:U1670,Roteiro!C676:C1670,(CONCATENATE(B676," - ",C676)),Roteiro!Q676:Q1670,"Concluído"))</f>
        <v/>
      </c>
      <c r="H676" s="64" t="str">
        <f>IF(C676="","",SUMIFS(Roteiro!U676:U1670,Roteiro!C676:C1670,(CONCATENATE(B676," - ",C676))))</f>
        <v/>
      </c>
      <c r="I676" s="65" t="str">
        <f t="shared" si="1"/>
        <v/>
      </c>
      <c r="J676" s="66"/>
    </row>
    <row r="677">
      <c r="A677" s="40"/>
      <c r="B677" s="67" t="s">
        <v>714</v>
      </c>
      <c r="C677" s="61"/>
      <c r="D677" s="61"/>
      <c r="E677" s="63"/>
      <c r="F677" s="63"/>
      <c r="G677" s="64" t="str">
        <f>IF(C677="","",SUMIFS(Roteiro!U677:U1671,Roteiro!C677:C1671,(CONCATENATE(B677," - ",C677)),Roteiro!Q677:Q1671,"Concluído"))</f>
        <v/>
      </c>
      <c r="H677" s="64" t="str">
        <f>IF(C677="","",SUMIFS(Roteiro!U677:U1671,Roteiro!C677:C1671,(CONCATENATE(B677," - ",C677))))</f>
        <v/>
      </c>
      <c r="I677" s="65" t="str">
        <f t="shared" si="1"/>
        <v/>
      </c>
      <c r="J677" s="66"/>
    </row>
    <row r="678">
      <c r="A678" s="40"/>
      <c r="B678" s="67" t="s">
        <v>715</v>
      </c>
      <c r="C678" s="61"/>
      <c r="D678" s="61"/>
      <c r="E678" s="63"/>
      <c r="F678" s="63"/>
      <c r="G678" s="64" t="str">
        <f>IF(C678="","",SUMIFS(Roteiro!U678:U1672,Roteiro!C678:C1672,(CONCATENATE(B678," - ",C678)),Roteiro!Q678:Q1672,"Concluído"))</f>
        <v/>
      </c>
      <c r="H678" s="64" t="str">
        <f>IF(C678="","",SUMIFS(Roteiro!U678:U1672,Roteiro!C678:C1672,(CONCATENATE(B678," - ",C678))))</f>
        <v/>
      </c>
      <c r="I678" s="65" t="str">
        <f t="shared" si="1"/>
        <v/>
      </c>
      <c r="J678" s="66"/>
    </row>
    <row r="679">
      <c r="A679" s="40"/>
      <c r="B679" s="67" t="s">
        <v>716</v>
      </c>
      <c r="C679" s="61"/>
      <c r="D679" s="61"/>
      <c r="E679" s="63"/>
      <c r="F679" s="63"/>
      <c r="G679" s="64" t="str">
        <f>IF(C679="","",SUMIFS(Roteiro!U679:U1673,Roteiro!C679:C1673,(CONCATENATE(B679," - ",C679)),Roteiro!Q679:Q1673,"Concluído"))</f>
        <v/>
      </c>
      <c r="H679" s="64" t="str">
        <f>IF(C679="","",SUMIFS(Roteiro!U679:U1673,Roteiro!C679:C1673,(CONCATENATE(B679," - ",C679))))</f>
        <v/>
      </c>
      <c r="I679" s="65" t="str">
        <f t="shared" si="1"/>
        <v/>
      </c>
      <c r="J679" s="66"/>
    </row>
    <row r="680">
      <c r="A680" s="40"/>
      <c r="B680" s="67" t="s">
        <v>717</v>
      </c>
      <c r="C680" s="61"/>
      <c r="D680" s="61"/>
      <c r="E680" s="63"/>
      <c r="F680" s="63"/>
      <c r="G680" s="64" t="str">
        <f>IF(C680="","",SUMIFS(Roteiro!U680:U1674,Roteiro!C680:C1674,(CONCATENATE(B680," - ",C680)),Roteiro!Q680:Q1674,"Concluído"))</f>
        <v/>
      </c>
      <c r="H680" s="64" t="str">
        <f>IF(C680="","",SUMIFS(Roteiro!U680:U1674,Roteiro!C680:C1674,(CONCATENATE(B680," - ",C680))))</f>
        <v/>
      </c>
      <c r="I680" s="65" t="str">
        <f t="shared" si="1"/>
        <v/>
      </c>
      <c r="J680" s="66"/>
    </row>
    <row r="681">
      <c r="A681" s="40"/>
      <c r="B681" s="67" t="s">
        <v>718</v>
      </c>
      <c r="C681" s="61"/>
      <c r="D681" s="61"/>
      <c r="E681" s="63"/>
      <c r="F681" s="63"/>
      <c r="G681" s="64" t="str">
        <f>IF(C681="","",SUMIFS(Roteiro!U681:U1675,Roteiro!C681:C1675,(CONCATENATE(B681," - ",C681)),Roteiro!Q681:Q1675,"Concluído"))</f>
        <v/>
      </c>
      <c r="H681" s="64" t="str">
        <f>IF(C681="","",SUMIFS(Roteiro!U681:U1675,Roteiro!C681:C1675,(CONCATENATE(B681," - ",C681))))</f>
        <v/>
      </c>
      <c r="I681" s="65" t="str">
        <f t="shared" si="1"/>
        <v/>
      </c>
      <c r="J681" s="66"/>
    </row>
    <row r="682">
      <c r="A682" s="40"/>
      <c r="B682" s="67" t="s">
        <v>719</v>
      </c>
      <c r="C682" s="61"/>
      <c r="D682" s="61"/>
      <c r="E682" s="63"/>
      <c r="F682" s="63"/>
      <c r="G682" s="64" t="str">
        <f>IF(C682="","",SUMIFS(Roteiro!U682:U1676,Roteiro!C682:C1676,(CONCATENATE(B682," - ",C682)),Roteiro!Q682:Q1676,"Concluído"))</f>
        <v/>
      </c>
      <c r="H682" s="64" t="str">
        <f>IF(C682="","",SUMIFS(Roteiro!U682:U1676,Roteiro!C682:C1676,(CONCATENATE(B682," - ",C682))))</f>
        <v/>
      </c>
      <c r="I682" s="65" t="str">
        <f t="shared" si="1"/>
        <v/>
      </c>
      <c r="J682" s="66"/>
    </row>
    <row r="683">
      <c r="A683" s="40"/>
      <c r="B683" s="67" t="s">
        <v>720</v>
      </c>
      <c r="C683" s="61"/>
      <c r="D683" s="61"/>
      <c r="E683" s="63"/>
      <c r="F683" s="63"/>
      <c r="G683" s="64" t="str">
        <f>IF(C683="","",SUMIFS(Roteiro!U683:U1677,Roteiro!C683:C1677,(CONCATENATE(B683," - ",C683)),Roteiro!Q683:Q1677,"Concluído"))</f>
        <v/>
      </c>
      <c r="H683" s="64" t="str">
        <f>IF(C683="","",SUMIFS(Roteiro!U683:U1677,Roteiro!C683:C1677,(CONCATENATE(B683," - ",C683))))</f>
        <v/>
      </c>
      <c r="I683" s="65" t="str">
        <f t="shared" si="1"/>
        <v/>
      </c>
      <c r="J683" s="66"/>
    </row>
    <row r="684">
      <c r="A684" s="40"/>
      <c r="B684" s="67" t="s">
        <v>721</v>
      </c>
      <c r="C684" s="61"/>
      <c r="D684" s="61"/>
      <c r="E684" s="63"/>
      <c r="F684" s="63"/>
      <c r="G684" s="64" t="str">
        <f>IF(C684="","",SUMIFS(Roteiro!U684:U1678,Roteiro!C684:C1678,(CONCATENATE(B684," - ",C684)),Roteiro!Q684:Q1678,"Concluído"))</f>
        <v/>
      </c>
      <c r="H684" s="64" t="str">
        <f>IF(C684="","",SUMIFS(Roteiro!U684:U1678,Roteiro!C684:C1678,(CONCATENATE(B684," - ",C684))))</f>
        <v/>
      </c>
      <c r="I684" s="65" t="str">
        <f t="shared" si="1"/>
        <v/>
      </c>
      <c r="J684" s="66"/>
    </row>
    <row r="685">
      <c r="A685" s="40"/>
      <c r="B685" s="67" t="s">
        <v>722</v>
      </c>
      <c r="C685" s="61"/>
      <c r="D685" s="61"/>
      <c r="E685" s="63"/>
      <c r="F685" s="63"/>
      <c r="G685" s="64" t="str">
        <f>IF(C685="","",SUMIFS(Roteiro!U685:U1679,Roteiro!C685:C1679,(CONCATENATE(B685," - ",C685)),Roteiro!Q685:Q1679,"Concluído"))</f>
        <v/>
      </c>
      <c r="H685" s="64" t="str">
        <f>IF(C685="","",SUMIFS(Roteiro!U685:U1679,Roteiro!C685:C1679,(CONCATENATE(B685," - ",C685))))</f>
        <v/>
      </c>
      <c r="I685" s="65" t="str">
        <f t="shared" si="1"/>
        <v/>
      </c>
      <c r="J685" s="66"/>
    </row>
    <row r="686">
      <c r="A686" s="40"/>
      <c r="B686" s="67" t="s">
        <v>723</v>
      </c>
      <c r="C686" s="61"/>
      <c r="D686" s="61"/>
      <c r="E686" s="63"/>
      <c r="F686" s="63"/>
      <c r="G686" s="64" t="str">
        <f>IF(C686="","",SUMIFS(Roteiro!U686:U1680,Roteiro!C686:C1680,(CONCATENATE(B686," - ",C686)),Roteiro!Q686:Q1680,"Concluído"))</f>
        <v/>
      </c>
      <c r="H686" s="64" t="str">
        <f>IF(C686="","",SUMIFS(Roteiro!U686:U1680,Roteiro!C686:C1680,(CONCATENATE(B686," - ",C686))))</f>
        <v/>
      </c>
      <c r="I686" s="65" t="str">
        <f t="shared" si="1"/>
        <v/>
      </c>
      <c r="J686" s="66"/>
    </row>
    <row r="687">
      <c r="A687" s="40"/>
      <c r="B687" s="67" t="s">
        <v>724</v>
      </c>
      <c r="C687" s="61"/>
      <c r="D687" s="61"/>
      <c r="E687" s="63"/>
      <c r="F687" s="63"/>
      <c r="G687" s="64" t="str">
        <f>IF(C687="","",SUMIFS(Roteiro!U687:U1681,Roteiro!C687:C1681,(CONCATENATE(B687," - ",C687)),Roteiro!Q687:Q1681,"Concluído"))</f>
        <v/>
      </c>
      <c r="H687" s="64" t="str">
        <f>IF(C687="","",SUMIFS(Roteiro!U687:U1681,Roteiro!C687:C1681,(CONCATENATE(B687," - ",C687))))</f>
        <v/>
      </c>
      <c r="I687" s="65" t="str">
        <f t="shared" si="1"/>
        <v/>
      </c>
      <c r="J687" s="66"/>
    </row>
    <row r="688">
      <c r="A688" s="40"/>
      <c r="B688" s="67" t="s">
        <v>725</v>
      </c>
      <c r="C688" s="61"/>
      <c r="D688" s="61"/>
      <c r="E688" s="63"/>
      <c r="F688" s="63"/>
      <c r="G688" s="64" t="str">
        <f>IF(C688="","",SUMIFS(Roteiro!U688:U1682,Roteiro!C688:C1682,(CONCATENATE(B688," - ",C688)),Roteiro!Q688:Q1682,"Concluído"))</f>
        <v/>
      </c>
      <c r="H688" s="64" t="str">
        <f>IF(C688="","",SUMIFS(Roteiro!U688:U1682,Roteiro!C688:C1682,(CONCATENATE(B688," - ",C688))))</f>
        <v/>
      </c>
      <c r="I688" s="65" t="str">
        <f t="shared" si="1"/>
        <v/>
      </c>
      <c r="J688" s="66"/>
    </row>
    <row r="689">
      <c r="A689" s="40"/>
      <c r="B689" s="67" t="s">
        <v>726</v>
      </c>
      <c r="C689" s="61"/>
      <c r="D689" s="61"/>
      <c r="E689" s="63"/>
      <c r="F689" s="63"/>
      <c r="G689" s="64" t="str">
        <f>IF(C689="","",SUMIFS(Roteiro!U689:U1683,Roteiro!C689:C1683,(CONCATENATE(B689," - ",C689)),Roteiro!Q689:Q1683,"Concluído"))</f>
        <v/>
      </c>
      <c r="H689" s="64" t="str">
        <f>IF(C689="","",SUMIFS(Roteiro!U689:U1683,Roteiro!C689:C1683,(CONCATENATE(B689," - ",C689))))</f>
        <v/>
      </c>
      <c r="I689" s="65" t="str">
        <f t="shared" si="1"/>
        <v/>
      </c>
      <c r="J689" s="66"/>
    </row>
    <row r="690">
      <c r="A690" s="40"/>
      <c r="B690" s="67" t="s">
        <v>727</v>
      </c>
      <c r="C690" s="61"/>
      <c r="D690" s="61"/>
      <c r="E690" s="63"/>
      <c r="F690" s="63"/>
      <c r="G690" s="64" t="str">
        <f>IF(C690="","",SUMIFS(Roteiro!U690:U1684,Roteiro!C690:C1684,(CONCATENATE(B690," - ",C690)),Roteiro!Q690:Q1684,"Concluído"))</f>
        <v/>
      </c>
      <c r="H690" s="64" t="str">
        <f>IF(C690="","",SUMIFS(Roteiro!U690:U1684,Roteiro!C690:C1684,(CONCATENATE(B690," - ",C690))))</f>
        <v/>
      </c>
      <c r="I690" s="65" t="str">
        <f t="shared" si="1"/>
        <v/>
      </c>
      <c r="J690" s="66"/>
    </row>
    <row r="691">
      <c r="A691" s="40"/>
      <c r="B691" s="67" t="s">
        <v>728</v>
      </c>
      <c r="C691" s="61"/>
      <c r="D691" s="61"/>
      <c r="E691" s="63"/>
      <c r="F691" s="63"/>
      <c r="G691" s="64" t="str">
        <f>IF(C691="","",SUMIFS(Roteiro!U691:U1685,Roteiro!C691:C1685,(CONCATENATE(B691," - ",C691)),Roteiro!Q691:Q1685,"Concluído"))</f>
        <v/>
      </c>
      <c r="H691" s="64" t="str">
        <f>IF(C691="","",SUMIFS(Roteiro!U691:U1685,Roteiro!C691:C1685,(CONCATENATE(B691," - ",C691))))</f>
        <v/>
      </c>
      <c r="I691" s="65" t="str">
        <f t="shared" si="1"/>
        <v/>
      </c>
      <c r="J691" s="66"/>
    </row>
    <row r="692">
      <c r="A692" s="40"/>
      <c r="B692" s="67" t="s">
        <v>729</v>
      </c>
      <c r="C692" s="61"/>
      <c r="D692" s="61"/>
      <c r="E692" s="63"/>
      <c r="F692" s="63"/>
      <c r="G692" s="64" t="str">
        <f>IF(C692="","",SUMIFS(Roteiro!U692:U1686,Roteiro!C692:C1686,(CONCATENATE(B692," - ",C692)),Roteiro!Q692:Q1686,"Concluído"))</f>
        <v/>
      </c>
      <c r="H692" s="64" t="str">
        <f>IF(C692="","",SUMIFS(Roteiro!U692:U1686,Roteiro!C692:C1686,(CONCATENATE(B692," - ",C692))))</f>
        <v/>
      </c>
      <c r="I692" s="65" t="str">
        <f t="shared" si="1"/>
        <v/>
      </c>
      <c r="J692" s="66"/>
    </row>
    <row r="693">
      <c r="A693" s="40"/>
      <c r="B693" s="67" t="s">
        <v>730</v>
      </c>
      <c r="C693" s="61"/>
      <c r="D693" s="61"/>
      <c r="E693" s="63"/>
      <c r="F693" s="63"/>
      <c r="G693" s="64" t="str">
        <f>IF(C693="","",SUMIFS(Roteiro!U693:U1687,Roteiro!C693:C1687,(CONCATENATE(B693," - ",C693)),Roteiro!Q693:Q1687,"Concluído"))</f>
        <v/>
      </c>
      <c r="H693" s="64" t="str">
        <f>IF(C693="","",SUMIFS(Roteiro!U693:U1687,Roteiro!C693:C1687,(CONCATENATE(B693," - ",C693))))</f>
        <v/>
      </c>
      <c r="I693" s="65" t="str">
        <f t="shared" si="1"/>
        <v/>
      </c>
      <c r="J693" s="66"/>
    </row>
    <row r="694">
      <c r="A694" s="40"/>
      <c r="B694" s="67" t="s">
        <v>731</v>
      </c>
      <c r="C694" s="61"/>
      <c r="D694" s="61"/>
      <c r="E694" s="63"/>
      <c r="F694" s="63"/>
      <c r="G694" s="64" t="str">
        <f>IF(C694="","",SUMIFS(Roteiro!U694:U1688,Roteiro!C694:C1688,(CONCATENATE(B694," - ",C694)),Roteiro!Q694:Q1688,"Concluído"))</f>
        <v/>
      </c>
      <c r="H694" s="64" t="str">
        <f>IF(C694="","",SUMIFS(Roteiro!U694:U1688,Roteiro!C694:C1688,(CONCATENATE(B694," - ",C694))))</f>
        <v/>
      </c>
      <c r="I694" s="65" t="str">
        <f t="shared" si="1"/>
        <v/>
      </c>
      <c r="J694" s="66"/>
    </row>
    <row r="695">
      <c r="A695" s="40"/>
      <c r="B695" s="67" t="s">
        <v>732</v>
      </c>
      <c r="C695" s="61"/>
      <c r="D695" s="61"/>
      <c r="E695" s="63"/>
      <c r="F695" s="63"/>
      <c r="G695" s="64" t="str">
        <f>IF(C695="","",SUMIFS(Roteiro!U695:U1689,Roteiro!C695:C1689,(CONCATENATE(B695," - ",C695)),Roteiro!Q695:Q1689,"Concluído"))</f>
        <v/>
      </c>
      <c r="H695" s="64" t="str">
        <f>IF(C695="","",SUMIFS(Roteiro!U695:U1689,Roteiro!C695:C1689,(CONCATENATE(B695," - ",C695))))</f>
        <v/>
      </c>
      <c r="I695" s="65" t="str">
        <f t="shared" si="1"/>
        <v/>
      </c>
      <c r="J695" s="66"/>
    </row>
    <row r="696">
      <c r="A696" s="40"/>
      <c r="B696" s="67" t="s">
        <v>733</v>
      </c>
      <c r="C696" s="61"/>
      <c r="D696" s="61"/>
      <c r="E696" s="63"/>
      <c r="F696" s="63"/>
      <c r="G696" s="64" t="str">
        <f>IF(C696="","",SUMIFS(Roteiro!U696:U1690,Roteiro!C696:C1690,(CONCATENATE(B696," - ",C696)),Roteiro!Q696:Q1690,"Concluído"))</f>
        <v/>
      </c>
      <c r="H696" s="64" t="str">
        <f>IF(C696="","",SUMIFS(Roteiro!U696:U1690,Roteiro!C696:C1690,(CONCATENATE(B696," - ",C696))))</f>
        <v/>
      </c>
      <c r="I696" s="65" t="str">
        <f t="shared" si="1"/>
        <v/>
      </c>
      <c r="J696" s="66"/>
    </row>
    <row r="697">
      <c r="A697" s="40"/>
      <c r="B697" s="67" t="s">
        <v>734</v>
      </c>
      <c r="C697" s="61"/>
      <c r="D697" s="61"/>
      <c r="E697" s="63"/>
      <c r="F697" s="63"/>
      <c r="G697" s="64" t="str">
        <f>IF(C697="","",SUMIFS(Roteiro!U697:U1691,Roteiro!C697:C1691,(CONCATENATE(B697," - ",C697)),Roteiro!Q697:Q1691,"Concluído"))</f>
        <v/>
      </c>
      <c r="H697" s="64" t="str">
        <f>IF(C697="","",SUMIFS(Roteiro!U697:U1691,Roteiro!C697:C1691,(CONCATENATE(B697," - ",C697))))</f>
        <v/>
      </c>
      <c r="I697" s="65" t="str">
        <f t="shared" si="1"/>
        <v/>
      </c>
      <c r="J697" s="66"/>
    </row>
    <row r="698">
      <c r="A698" s="40"/>
      <c r="B698" s="67" t="s">
        <v>735</v>
      </c>
      <c r="C698" s="61"/>
      <c r="D698" s="61"/>
      <c r="E698" s="63"/>
      <c r="F698" s="63"/>
      <c r="G698" s="64" t="str">
        <f>IF(C698="","",SUMIFS(Roteiro!U698:U1692,Roteiro!C698:C1692,(CONCATENATE(B698," - ",C698)),Roteiro!Q698:Q1692,"Concluído"))</f>
        <v/>
      </c>
      <c r="H698" s="64" t="str">
        <f>IF(C698="","",SUMIFS(Roteiro!U698:U1692,Roteiro!C698:C1692,(CONCATENATE(B698," - ",C698))))</f>
        <v/>
      </c>
      <c r="I698" s="65" t="str">
        <f t="shared" si="1"/>
        <v/>
      </c>
      <c r="J698" s="66"/>
    </row>
    <row r="699">
      <c r="A699" s="40"/>
      <c r="B699" s="67" t="s">
        <v>736</v>
      </c>
      <c r="C699" s="61"/>
      <c r="D699" s="61"/>
      <c r="E699" s="63"/>
      <c r="F699" s="63"/>
      <c r="G699" s="64" t="str">
        <f>IF(C699="","",SUMIFS(Roteiro!U699:U1693,Roteiro!C699:C1693,(CONCATENATE(B699," - ",C699)),Roteiro!Q699:Q1693,"Concluído"))</f>
        <v/>
      </c>
      <c r="H699" s="64" t="str">
        <f>IF(C699="","",SUMIFS(Roteiro!U699:U1693,Roteiro!C699:C1693,(CONCATENATE(B699," - ",C699))))</f>
        <v/>
      </c>
      <c r="I699" s="65" t="str">
        <f t="shared" si="1"/>
        <v/>
      </c>
      <c r="J699" s="66"/>
    </row>
    <row r="700">
      <c r="A700" s="40"/>
      <c r="B700" s="67" t="s">
        <v>737</v>
      </c>
      <c r="C700" s="61"/>
      <c r="D700" s="61"/>
      <c r="E700" s="63"/>
      <c r="F700" s="63"/>
      <c r="G700" s="64" t="str">
        <f>IF(C700="","",SUMIFS(Roteiro!U700:U1694,Roteiro!C700:C1694,(CONCATENATE(B700," - ",C700)),Roteiro!Q700:Q1694,"Concluído"))</f>
        <v/>
      </c>
      <c r="H700" s="64" t="str">
        <f>IF(C700="","",SUMIFS(Roteiro!U700:U1694,Roteiro!C700:C1694,(CONCATENATE(B700," - ",C700))))</f>
        <v/>
      </c>
      <c r="I700" s="65" t="str">
        <f t="shared" si="1"/>
        <v/>
      </c>
      <c r="J700" s="66"/>
    </row>
    <row r="701">
      <c r="A701" s="40"/>
      <c r="B701" s="67" t="s">
        <v>738</v>
      </c>
      <c r="C701" s="61"/>
      <c r="D701" s="61"/>
      <c r="E701" s="63"/>
      <c r="F701" s="63"/>
      <c r="G701" s="64" t="str">
        <f>IF(C701="","",SUMIFS(Roteiro!U701:U1695,Roteiro!C701:C1695,(CONCATENATE(B701," - ",C701)),Roteiro!Q701:Q1695,"Concluído"))</f>
        <v/>
      </c>
      <c r="H701" s="64" t="str">
        <f>IF(C701="","",SUMIFS(Roteiro!U701:U1695,Roteiro!C701:C1695,(CONCATENATE(B701," - ",C701))))</f>
        <v/>
      </c>
      <c r="I701" s="65" t="str">
        <f t="shared" si="1"/>
        <v/>
      </c>
      <c r="J701" s="66"/>
    </row>
    <row r="702">
      <c r="A702" s="40"/>
      <c r="B702" s="67" t="s">
        <v>739</v>
      </c>
      <c r="C702" s="61"/>
      <c r="D702" s="61"/>
      <c r="E702" s="63"/>
      <c r="F702" s="63"/>
      <c r="G702" s="64" t="str">
        <f>IF(C702="","",SUMIFS(Roteiro!U702:U1696,Roteiro!C702:C1696,(CONCATENATE(B702," - ",C702)),Roteiro!Q702:Q1696,"Concluído"))</f>
        <v/>
      </c>
      <c r="H702" s="64" t="str">
        <f>IF(C702="","",SUMIFS(Roteiro!U702:U1696,Roteiro!C702:C1696,(CONCATENATE(B702," - ",C702))))</f>
        <v/>
      </c>
      <c r="I702" s="65" t="str">
        <f t="shared" si="1"/>
        <v/>
      </c>
      <c r="J702" s="66"/>
    </row>
    <row r="703">
      <c r="A703" s="40"/>
      <c r="B703" s="67" t="s">
        <v>740</v>
      </c>
      <c r="C703" s="61"/>
      <c r="D703" s="61"/>
      <c r="E703" s="63"/>
      <c r="F703" s="63"/>
      <c r="G703" s="64" t="str">
        <f>IF(C703="","",SUMIFS(Roteiro!U703:U1697,Roteiro!C703:C1697,(CONCATENATE(B703," - ",C703)),Roteiro!Q703:Q1697,"Concluído"))</f>
        <v/>
      </c>
      <c r="H703" s="64" t="str">
        <f>IF(C703="","",SUMIFS(Roteiro!U703:U1697,Roteiro!C703:C1697,(CONCATENATE(B703," - ",C703))))</f>
        <v/>
      </c>
      <c r="I703" s="65" t="str">
        <f t="shared" si="1"/>
        <v/>
      </c>
      <c r="J703" s="66"/>
    </row>
    <row r="704">
      <c r="A704" s="40"/>
      <c r="B704" s="67" t="s">
        <v>741</v>
      </c>
      <c r="C704" s="61"/>
      <c r="D704" s="61"/>
      <c r="E704" s="63"/>
      <c r="F704" s="63"/>
      <c r="G704" s="64" t="str">
        <f>IF(C704="","",SUMIFS(Roteiro!U704:U1698,Roteiro!C704:C1698,(CONCATENATE(B704," - ",C704)),Roteiro!Q704:Q1698,"Concluído"))</f>
        <v/>
      </c>
      <c r="H704" s="64" t="str">
        <f>IF(C704="","",SUMIFS(Roteiro!U704:U1698,Roteiro!C704:C1698,(CONCATENATE(B704," - ",C704))))</f>
        <v/>
      </c>
      <c r="I704" s="65" t="str">
        <f t="shared" si="1"/>
        <v/>
      </c>
      <c r="J704" s="66"/>
    </row>
    <row r="705">
      <c r="A705" s="40"/>
      <c r="B705" s="67" t="s">
        <v>742</v>
      </c>
      <c r="C705" s="61"/>
      <c r="D705" s="61"/>
      <c r="E705" s="63"/>
      <c r="F705" s="63"/>
      <c r="G705" s="64" t="str">
        <f>IF(C705="","",SUMIFS(Roteiro!U705:U1699,Roteiro!C705:C1699,(CONCATENATE(B705," - ",C705)),Roteiro!Q705:Q1699,"Concluído"))</f>
        <v/>
      </c>
      <c r="H705" s="64" t="str">
        <f>IF(C705="","",SUMIFS(Roteiro!U705:U1699,Roteiro!C705:C1699,(CONCATENATE(B705," - ",C705))))</f>
        <v/>
      </c>
      <c r="I705" s="65" t="str">
        <f t="shared" si="1"/>
        <v/>
      </c>
      <c r="J705" s="66"/>
    </row>
    <row r="706">
      <c r="A706" s="40"/>
      <c r="B706" s="67" t="s">
        <v>743</v>
      </c>
      <c r="C706" s="61"/>
      <c r="D706" s="61"/>
      <c r="E706" s="63"/>
      <c r="F706" s="63"/>
      <c r="G706" s="64" t="str">
        <f>IF(C706="","",SUMIFS(Roteiro!U706:U1700,Roteiro!C706:C1700,(CONCATENATE(B706," - ",C706)),Roteiro!Q706:Q1700,"Concluído"))</f>
        <v/>
      </c>
      <c r="H706" s="64" t="str">
        <f>IF(C706="","",SUMIFS(Roteiro!U706:U1700,Roteiro!C706:C1700,(CONCATENATE(B706," - ",C706))))</f>
        <v/>
      </c>
      <c r="I706" s="65" t="str">
        <f t="shared" si="1"/>
        <v/>
      </c>
      <c r="J706" s="66"/>
    </row>
    <row r="707">
      <c r="A707" s="40"/>
      <c r="B707" s="67" t="s">
        <v>744</v>
      </c>
      <c r="C707" s="61"/>
      <c r="D707" s="61"/>
      <c r="E707" s="63"/>
      <c r="F707" s="63"/>
      <c r="G707" s="64" t="str">
        <f>IF(C707="","",SUMIFS(Roteiro!U707:U1701,Roteiro!C707:C1701,(CONCATENATE(B707," - ",C707)),Roteiro!Q707:Q1701,"Concluído"))</f>
        <v/>
      </c>
      <c r="H707" s="64" t="str">
        <f>IF(C707="","",SUMIFS(Roteiro!U707:U1701,Roteiro!C707:C1701,(CONCATENATE(B707," - ",C707))))</f>
        <v/>
      </c>
      <c r="I707" s="65" t="str">
        <f t="shared" si="1"/>
        <v/>
      </c>
      <c r="J707" s="66"/>
    </row>
    <row r="708">
      <c r="A708" s="40"/>
      <c r="B708" s="67" t="s">
        <v>745</v>
      </c>
      <c r="C708" s="61"/>
      <c r="D708" s="61"/>
      <c r="E708" s="63"/>
      <c r="F708" s="63"/>
      <c r="G708" s="64" t="str">
        <f>IF(C708="","",SUMIFS(Roteiro!U708:U1702,Roteiro!C708:C1702,(CONCATENATE(B708," - ",C708)),Roteiro!Q708:Q1702,"Concluído"))</f>
        <v/>
      </c>
      <c r="H708" s="64" t="str">
        <f>IF(C708="","",SUMIFS(Roteiro!U708:U1702,Roteiro!C708:C1702,(CONCATENATE(B708," - ",C708))))</f>
        <v/>
      </c>
      <c r="I708" s="65" t="str">
        <f t="shared" si="1"/>
        <v/>
      </c>
      <c r="J708" s="66"/>
    </row>
    <row r="709">
      <c r="A709" s="40"/>
      <c r="B709" s="67" t="s">
        <v>746</v>
      </c>
      <c r="C709" s="61"/>
      <c r="D709" s="61"/>
      <c r="E709" s="63"/>
      <c r="F709" s="63"/>
      <c r="G709" s="64" t="str">
        <f>IF(C709="","",SUMIFS(Roteiro!U709:U1703,Roteiro!C709:C1703,(CONCATENATE(B709," - ",C709)),Roteiro!Q709:Q1703,"Concluído"))</f>
        <v/>
      </c>
      <c r="H709" s="64" t="str">
        <f>IF(C709="","",SUMIFS(Roteiro!U709:U1703,Roteiro!C709:C1703,(CONCATENATE(B709," - ",C709))))</f>
        <v/>
      </c>
      <c r="I709" s="65" t="str">
        <f t="shared" si="1"/>
        <v/>
      </c>
      <c r="J709" s="66"/>
    </row>
    <row r="710">
      <c r="A710" s="40"/>
      <c r="B710" s="67" t="s">
        <v>747</v>
      </c>
      <c r="C710" s="61"/>
      <c r="D710" s="61"/>
      <c r="E710" s="63"/>
      <c r="F710" s="63"/>
      <c r="G710" s="64" t="str">
        <f>IF(C710="","",SUMIFS(Roteiro!U710:U1704,Roteiro!C710:C1704,(CONCATENATE(B710," - ",C710)),Roteiro!Q710:Q1704,"Concluído"))</f>
        <v/>
      </c>
      <c r="H710" s="64" t="str">
        <f>IF(C710="","",SUMIFS(Roteiro!U710:U1704,Roteiro!C710:C1704,(CONCATENATE(B710," - ",C710))))</f>
        <v/>
      </c>
      <c r="I710" s="65" t="str">
        <f t="shared" si="1"/>
        <v/>
      </c>
      <c r="J710" s="66"/>
    </row>
    <row r="711">
      <c r="A711" s="40"/>
      <c r="B711" s="67" t="s">
        <v>748</v>
      </c>
      <c r="C711" s="61"/>
      <c r="D711" s="61"/>
      <c r="E711" s="63"/>
      <c r="F711" s="63"/>
      <c r="G711" s="64" t="str">
        <f>IF(C711="","",SUMIFS(Roteiro!U711:U1705,Roteiro!C711:C1705,(CONCATENATE(B711," - ",C711)),Roteiro!Q711:Q1705,"Concluído"))</f>
        <v/>
      </c>
      <c r="H711" s="64" t="str">
        <f>IF(C711="","",SUMIFS(Roteiro!U711:U1705,Roteiro!C711:C1705,(CONCATENATE(B711," - ",C711))))</f>
        <v/>
      </c>
      <c r="I711" s="65" t="str">
        <f t="shared" si="1"/>
        <v/>
      </c>
      <c r="J711" s="66"/>
    </row>
    <row r="712">
      <c r="A712" s="40"/>
      <c r="B712" s="67" t="s">
        <v>749</v>
      </c>
      <c r="C712" s="61"/>
      <c r="D712" s="61"/>
      <c r="E712" s="63"/>
      <c r="F712" s="63"/>
      <c r="G712" s="64" t="str">
        <f>IF(C712="","",SUMIFS(Roteiro!U712:U1706,Roteiro!C712:C1706,(CONCATENATE(B712," - ",C712)),Roteiro!Q712:Q1706,"Concluído"))</f>
        <v/>
      </c>
      <c r="H712" s="64" t="str">
        <f>IF(C712="","",SUMIFS(Roteiro!U712:U1706,Roteiro!C712:C1706,(CONCATENATE(B712," - ",C712))))</f>
        <v/>
      </c>
      <c r="I712" s="65" t="str">
        <f t="shared" si="1"/>
        <v/>
      </c>
      <c r="J712" s="66"/>
    </row>
    <row r="713">
      <c r="A713" s="40"/>
      <c r="B713" s="67" t="s">
        <v>750</v>
      </c>
      <c r="C713" s="61"/>
      <c r="D713" s="61"/>
      <c r="E713" s="63"/>
      <c r="F713" s="63"/>
      <c r="G713" s="64" t="str">
        <f>IF(C713="","",SUMIFS(Roteiro!U713:U1707,Roteiro!C713:C1707,(CONCATENATE(B713," - ",C713)),Roteiro!Q713:Q1707,"Concluído"))</f>
        <v/>
      </c>
      <c r="H713" s="64" t="str">
        <f>IF(C713="","",SUMIFS(Roteiro!U713:U1707,Roteiro!C713:C1707,(CONCATENATE(B713," - ",C713))))</f>
        <v/>
      </c>
      <c r="I713" s="65" t="str">
        <f t="shared" si="1"/>
        <v/>
      </c>
      <c r="J713" s="66"/>
    </row>
    <row r="714">
      <c r="A714" s="40"/>
      <c r="B714" s="67" t="s">
        <v>751</v>
      </c>
      <c r="C714" s="61"/>
      <c r="D714" s="61"/>
      <c r="E714" s="63"/>
      <c r="F714" s="63"/>
      <c r="G714" s="64" t="str">
        <f>IF(C714="","",SUMIFS(Roteiro!U714:U1708,Roteiro!C714:C1708,(CONCATENATE(B714," - ",C714)),Roteiro!Q714:Q1708,"Concluído"))</f>
        <v/>
      </c>
      <c r="H714" s="64" t="str">
        <f>IF(C714="","",SUMIFS(Roteiro!U714:U1708,Roteiro!C714:C1708,(CONCATENATE(B714," - ",C714))))</f>
        <v/>
      </c>
      <c r="I714" s="65" t="str">
        <f t="shared" si="1"/>
        <v/>
      </c>
      <c r="J714" s="66"/>
    </row>
    <row r="715">
      <c r="A715" s="40"/>
      <c r="B715" s="67" t="s">
        <v>752</v>
      </c>
      <c r="C715" s="61"/>
      <c r="D715" s="61"/>
      <c r="E715" s="63"/>
      <c r="F715" s="63"/>
      <c r="G715" s="64" t="str">
        <f>IF(C715="","",SUMIFS(Roteiro!U715:U1709,Roteiro!C715:C1709,(CONCATENATE(B715," - ",C715)),Roteiro!Q715:Q1709,"Concluído"))</f>
        <v/>
      </c>
      <c r="H715" s="64" t="str">
        <f>IF(C715="","",SUMIFS(Roteiro!U715:U1709,Roteiro!C715:C1709,(CONCATENATE(B715," - ",C715))))</f>
        <v/>
      </c>
      <c r="I715" s="65" t="str">
        <f t="shared" si="1"/>
        <v/>
      </c>
      <c r="J715" s="66"/>
    </row>
    <row r="716">
      <c r="A716" s="40"/>
      <c r="B716" s="67" t="s">
        <v>753</v>
      </c>
      <c r="C716" s="61"/>
      <c r="D716" s="61"/>
      <c r="E716" s="63"/>
      <c r="F716" s="63"/>
      <c r="G716" s="64" t="str">
        <f>IF(C716="","",SUMIFS(Roteiro!U716:U1710,Roteiro!C716:C1710,(CONCATENATE(B716," - ",C716)),Roteiro!Q716:Q1710,"Concluído"))</f>
        <v/>
      </c>
      <c r="H716" s="64" t="str">
        <f>IF(C716="","",SUMIFS(Roteiro!U716:U1710,Roteiro!C716:C1710,(CONCATENATE(B716," - ",C716))))</f>
        <v/>
      </c>
      <c r="I716" s="65" t="str">
        <f t="shared" si="1"/>
        <v/>
      </c>
      <c r="J716" s="66"/>
    </row>
    <row r="717">
      <c r="A717" s="40"/>
      <c r="B717" s="67" t="s">
        <v>754</v>
      </c>
      <c r="C717" s="61"/>
      <c r="D717" s="61"/>
      <c r="E717" s="63"/>
      <c r="F717" s="63"/>
      <c r="G717" s="64" t="str">
        <f>IF(C717="","",SUMIFS(Roteiro!U717:U1711,Roteiro!C717:C1711,(CONCATENATE(B717," - ",C717)),Roteiro!Q717:Q1711,"Concluído"))</f>
        <v/>
      </c>
      <c r="H717" s="64" t="str">
        <f>IF(C717="","",SUMIFS(Roteiro!U717:U1711,Roteiro!C717:C1711,(CONCATENATE(B717," - ",C717))))</f>
        <v/>
      </c>
      <c r="I717" s="65" t="str">
        <f t="shared" si="1"/>
        <v/>
      </c>
      <c r="J717" s="66"/>
    </row>
    <row r="718">
      <c r="A718" s="40"/>
      <c r="B718" s="67" t="s">
        <v>755</v>
      </c>
      <c r="C718" s="61"/>
      <c r="D718" s="61"/>
      <c r="E718" s="63"/>
      <c r="F718" s="63"/>
      <c r="G718" s="64" t="str">
        <f>IF(C718="","",SUMIFS(Roteiro!U718:U1712,Roteiro!C718:C1712,(CONCATENATE(B718," - ",C718)),Roteiro!Q718:Q1712,"Concluído"))</f>
        <v/>
      </c>
      <c r="H718" s="64" t="str">
        <f>IF(C718="","",SUMIFS(Roteiro!U718:U1712,Roteiro!C718:C1712,(CONCATENATE(B718," - ",C718))))</f>
        <v/>
      </c>
      <c r="I718" s="65" t="str">
        <f t="shared" si="1"/>
        <v/>
      </c>
      <c r="J718" s="66"/>
    </row>
    <row r="719">
      <c r="A719" s="40"/>
      <c r="B719" s="67" t="s">
        <v>756</v>
      </c>
      <c r="C719" s="61"/>
      <c r="D719" s="61"/>
      <c r="E719" s="63"/>
      <c r="F719" s="63"/>
      <c r="G719" s="64" t="str">
        <f>IF(C719="","",SUMIFS(Roteiro!U719:U1713,Roteiro!C719:C1713,(CONCATENATE(B719," - ",C719)),Roteiro!Q719:Q1713,"Concluído"))</f>
        <v/>
      </c>
      <c r="H719" s="64" t="str">
        <f>IF(C719="","",SUMIFS(Roteiro!U719:U1713,Roteiro!C719:C1713,(CONCATENATE(B719," - ",C719))))</f>
        <v/>
      </c>
      <c r="I719" s="65" t="str">
        <f t="shared" si="1"/>
        <v/>
      </c>
      <c r="J719" s="66"/>
    </row>
    <row r="720">
      <c r="A720" s="40"/>
      <c r="B720" s="67" t="s">
        <v>757</v>
      </c>
      <c r="C720" s="61"/>
      <c r="D720" s="61"/>
      <c r="E720" s="63"/>
      <c r="F720" s="63"/>
      <c r="G720" s="64" t="str">
        <f>IF(C720="","",SUMIFS(Roteiro!U720:U1714,Roteiro!C720:C1714,(CONCATENATE(B720," - ",C720)),Roteiro!Q720:Q1714,"Concluído"))</f>
        <v/>
      </c>
      <c r="H720" s="64" t="str">
        <f>IF(C720="","",SUMIFS(Roteiro!U720:U1714,Roteiro!C720:C1714,(CONCATENATE(B720," - ",C720))))</f>
        <v/>
      </c>
      <c r="I720" s="65" t="str">
        <f t="shared" si="1"/>
        <v/>
      </c>
      <c r="J720" s="66"/>
    </row>
    <row r="721">
      <c r="A721" s="40"/>
      <c r="B721" s="67" t="s">
        <v>758</v>
      </c>
      <c r="C721" s="61"/>
      <c r="D721" s="61"/>
      <c r="E721" s="63"/>
      <c r="F721" s="63"/>
      <c r="G721" s="64" t="str">
        <f>IF(C721="","",SUMIFS(Roteiro!U721:U1715,Roteiro!C721:C1715,(CONCATENATE(B721," - ",C721)),Roteiro!Q721:Q1715,"Concluído"))</f>
        <v/>
      </c>
      <c r="H721" s="64" t="str">
        <f>IF(C721="","",SUMIFS(Roteiro!U721:U1715,Roteiro!C721:C1715,(CONCATENATE(B721," - ",C721))))</f>
        <v/>
      </c>
      <c r="I721" s="65" t="str">
        <f t="shared" si="1"/>
        <v/>
      </c>
      <c r="J721" s="66"/>
    </row>
    <row r="722">
      <c r="A722" s="40"/>
      <c r="B722" s="67" t="s">
        <v>759</v>
      </c>
      <c r="C722" s="61"/>
      <c r="D722" s="61"/>
      <c r="E722" s="63"/>
      <c r="F722" s="63"/>
      <c r="G722" s="64" t="str">
        <f>IF(C722="","",SUMIFS(Roteiro!U722:U1716,Roteiro!C722:C1716,(CONCATENATE(B722," - ",C722)),Roteiro!Q722:Q1716,"Concluído"))</f>
        <v/>
      </c>
      <c r="H722" s="64" t="str">
        <f>IF(C722="","",SUMIFS(Roteiro!U722:U1716,Roteiro!C722:C1716,(CONCATENATE(B722," - ",C722))))</f>
        <v/>
      </c>
      <c r="I722" s="65" t="str">
        <f t="shared" si="1"/>
        <v/>
      </c>
      <c r="J722" s="66"/>
    </row>
    <row r="723">
      <c r="A723" s="40"/>
      <c r="B723" s="67" t="s">
        <v>760</v>
      </c>
      <c r="C723" s="61"/>
      <c r="D723" s="61"/>
      <c r="E723" s="63"/>
      <c r="F723" s="63"/>
      <c r="G723" s="64" t="str">
        <f>IF(C723="","",SUMIFS(Roteiro!U723:U1717,Roteiro!C723:C1717,(CONCATENATE(B723," - ",C723)),Roteiro!Q723:Q1717,"Concluído"))</f>
        <v/>
      </c>
      <c r="H723" s="64" t="str">
        <f>IF(C723="","",SUMIFS(Roteiro!U723:U1717,Roteiro!C723:C1717,(CONCATENATE(B723," - ",C723))))</f>
        <v/>
      </c>
      <c r="I723" s="65" t="str">
        <f t="shared" si="1"/>
        <v/>
      </c>
      <c r="J723" s="66"/>
    </row>
    <row r="724">
      <c r="A724" s="40"/>
      <c r="B724" s="67" t="s">
        <v>761</v>
      </c>
      <c r="C724" s="61"/>
      <c r="D724" s="61"/>
      <c r="E724" s="63"/>
      <c r="F724" s="63"/>
      <c r="G724" s="64" t="str">
        <f>IF(C724="","",SUMIFS(Roteiro!U724:U1718,Roteiro!C724:C1718,(CONCATENATE(B724," - ",C724)),Roteiro!Q724:Q1718,"Concluído"))</f>
        <v/>
      </c>
      <c r="H724" s="64" t="str">
        <f>IF(C724="","",SUMIFS(Roteiro!U724:U1718,Roteiro!C724:C1718,(CONCATENATE(B724," - ",C724))))</f>
        <v/>
      </c>
      <c r="I724" s="65" t="str">
        <f t="shared" si="1"/>
        <v/>
      </c>
      <c r="J724" s="66"/>
    </row>
    <row r="725">
      <c r="A725" s="40"/>
      <c r="B725" s="67" t="s">
        <v>762</v>
      </c>
      <c r="C725" s="61"/>
      <c r="D725" s="61"/>
      <c r="E725" s="63"/>
      <c r="F725" s="63"/>
      <c r="G725" s="64" t="str">
        <f>IF(C725="","",SUMIFS(Roteiro!U725:U1719,Roteiro!C725:C1719,(CONCATENATE(B725," - ",C725)),Roteiro!Q725:Q1719,"Concluído"))</f>
        <v/>
      </c>
      <c r="H725" s="64" t="str">
        <f>IF(C725="","",SUMIFS(Roteiro!U725:U1719,Roteiro!C725:C1719,(CONCATENATE(B725," - ",C725))))</f>
        <v/>
      </c>
      <c r="I725" s="65" t="str">
        <f t="shared" si="1"/>
        <v/>
      </c>
      <c r="J725" s="66"/>
    </row>
    <row r="726">
      <c r="A726" s="40"/>
      <c r="B726" s="67" t="s">
        <v>763</v>
      </c>
      <c r="C726" s="61"/>
      <c r="D726" s="61"/>
      <c r="E726" s="63"/>
      <c r="F726" s="63"/>
      <c r="G726" s="64" t="str">
        <f>IF(C726="","",SUMIFS(Roteiro!U726:U1720,Roteiro!C726:C1720,(CONCATENATE(B726," - ",C726)),Roteiro!Q726:Q1720,"Concluído"))</f>
        <v/>
      </c>
      <c r="H726" s="64" t="str">
        <f>IF(C726="","",SUMIFS(Roteiro!U726:U1720,Roteiro!C726:C1720,(CONCATENATE(B726," - ",C726))))</f>
        <v/>
      </c>
      <c r="I726" s="65" t="str">
        <f t="shared" si="1"/>
        <v/>
      </c>
      <c r="J726" s="66"/>
    </row>
    <row r="727">
      <c r="A727" s="40"/>
      <c r="B727" s="67" t="s">
        <v>764</v>
      </c>
      <c r="C727" s="61"/>
      <c r="D727" s="61"/>
      <c r="E727" s="63"/>
      <c r="F727" s="63"/>
      <c r="G727" s="64" t="str">
        <f>IF(C727="","",SUMIFS(Roteiro!U727:U1721,Roteiro!C727:C1721,(CONCATENATE(B727," - ",C727)),Roteiro!Q727:Q1721,"Concluído"))</f>
        <v/>
      </c>
      <c r="H727" s="64" t="str">
        <f>IF(C727="","",SUMIFS(Roteiro!U727:U1721,Roteiro!C727:C1721,(CONCATENATE(B727," - ",C727))))</f>
        <v/>
      </c>
      <c r="I727" s="65" t="str">
        <f t="shared" si="1"/>
        <v/>
      </c>
      <c r="J727" s="66"/>
    </row>
    <row r="728">
      <c r="A728" s="40"/>
      <c r="B728" s="67" t="s">
        <v>765</v>
      </c>
      <c r="C728" s="61"/>
      <c r="D728" s="61"/>
      <c r="E728" s="63"/>
      <c r="F728" s="63"/>
      <c r="G728" s="64" t="str">
        <f>IF(C728="","",SUMIFS(Roteiro!U728:U1722,Roteiro!C728:C1722,(CONCATENATE(B728," - ",C728)),Roteiro!Q728:Q1722,"Concluído"))</f>
        <v/>
      </c>
      <c r="H728" s="64" t="str">
        <f>IF(C728="","",SUMIFS(Roteiro!U728:U1722,Roteiro!C728:C1722,(CONCATENATE(B728," - ",C728))))</f>
        <v/>
      </c>
      <c r="I728" s="65" t="str">
        <f t="shared" si="1"/>
        <v/>
      </c>
      <c r="J728" s="66"/>
    </row>
    <row r="729">
      <c r="A729" s="40"/>
      <c r="B729" s="67" t="s">
        <v>766</v>
      </c>
      <c r="C729" s="61"/>
      <c r="D729" s="61"/>
      <c r="E729" s="63"/>
      <c r="F729" s="63"/>
      <c r="G729" s="64" t="str">
        <f>IF(C729="","",SUMIFS(Roteiro!U729:U1723,Roteiro!C729:C1723,(CONCATENATE(B729," - ",C729)),Roteiro!Q729:Q1723,"Concluído"))</f>
        <v/>
      </c>
      <c r="H729" s="64" t="str">
        <f>IF(C729="","",SUMIFS(Roteiro!U729:U1723,Roteiro!C729:C1723,(CONCATENATE(B729," - ",C729))))</f>
        <v/>
      </c>
      <c r="I729" s="65" t="str">
        <f t="shared" si="1"/>
        <v/>
      </c>
      <c r="J729" s="66"/>
    </row>
    <row r="730">
      <c r="A730" s="40"/>
      <c r="B730" s="67" t="s">
        <v>767</v>
      </c>
      <c r="C730" s="61"/>
      <c r="D730" s="61"/>
      <c r="E730" s="63"/>
      <c r="F730" s="63"/>
      <c r="G730" s="64" t="str">
        <f>IF(C730="","",SUMIFS(Roteiro!U730:U1724,Roteiro!C730:C1724,(CONCATENATE(B730," - ",C730)),Roteiro!Q730:Q1724,"Concluído"))</f>
        <v/>
      </c>
      <c r="H730" s="64" t="str">
        <f>IF(C730="","",SUMIFS(Roteiro!U730:U1724,Roteiro!C730:C1724,(CONCATENATE(B730," - ",C730))))</f>
        <v/>
      </c>
      <c r="I730" s="65" t="str">
        <f t="shared" si="1"/>
        <v/>
      </c>
      <c r="J730" s="66"/>
    </row>
    <row r="731">
      <c r="A731" s="40"/>
      <c r="B731" s="67" t="s">
        <v>768</v>
      </c>
      <c r="C731" s="61"/>
      <c r="D731" s="61"/>
      <c r="E731" s="63"/>
      <c r="F731" s="63"/>
      <c r="G731" s="64" t="str">
        <f>IF(C731="","",SUMIFS(Roteiro!U731:U1725,Roteiro!C731:C1725,(CONCATENATE(B731," - ",C731)),Roteiro!Q731:Q1725,"Concluído"))</f>
        <v/>
      </c>
      <c r="H731" s="64" t="str">
        <f>IF(C731="","",SUMIFS(Roteiro!U731:U1725,Roteiro!C731:C1725,(CONCATENATE(B731," - ",C731))))</f>
        <v/>
      </c>
      <c r="I731" s="65" t="str">
        <f t="shared" si="1"/>
        <v/>
      </c>
      <c r="J731" s="66"/>
    </row>
    <row r="732">
      <c r="A732" s="40"/>
      <c r="B732" s="67" t="s">
        <v>769</v>
      </c>
      <c r="C732" s="61"/>
      <c r="D732" s="61"/>
      <c r="E732" s="63"/>
      <c r="F732" s="63"/>
      <c r="G732" s="64" t="str">
        <f>IF(C732="","",SUMIFS(Roteiro!U732:U1726,Roteiro!C732:C1726,(CONCATENATE(B732," - ",C732)),Roteiro!Q732:Q1726,"Concluído"))</f>
        <v/>
      </c>
      <c r="H732" s="64" t="str">
        <f>IF(C732="","",SUMIFS(Roteiro!U732:U1726,Roteiro!C732:C1726,(CONCATENATE(B732," - ",C732))))</f>
        <v/>
      </c>
      <c r="I732" s="65" t="str">
        <f t="shared" si="1"/>
        <v/>
      </c>
      <c r="J732" s="66"/>
    </row>
    <row r="733">
      <c r="A733" s="40"/>
      <c r="B733" s="67" t="s">
        <v>770</v>
      </c>
      <c r="C733" s="61"/>
      <c r="D733" s="61"/>
      <c r="E733" s="63"/>
      <c r="F733" s="63"/>
      <c r="G733" s="64" t="str">
        <f>IF(C733="","",SUMIFS(Roteiro!U733:U1727,Roteiro!C733:C1727,(CONCATENATE(B733," - ",C733)),Roteiro!Q733:Q1727,"Concluído"))</f>
        <v/>
      </c>
      <c r="H733" s="64" t="str">
        <f>IF(C733="","",SUMIFS(Roteiro!U733:U1727,Roteiro!C733:C1727,(CONCATENATE(B733," - ",C733))))</f>
        <v/>
      </c>
      <c r="I733" s="65" t="str">
        <f t="shared" si="1"/>
        <v/>
      </c>
      <c r="J733" s="66"/>
    </row>
    <row r="734">
      <c r="A734" s="40"/>
      <c r="B734" s="67" t="s">
        <v>771</v>
      </c>
      <c r="C734" s="61"/>
      <c r="D734" s="61"/>
      <c r="E734" s="63"/>
      <c r="F734" s="63"/>
      <c r="G734" s="64" t="str">
        <f>IF(C734="","",SUMIFS(Roteiro!U734:U1728,Roteiro!C734:C1728,(CONCATENATE(B734," - ",C734)),Roteiro!Q734:Q1728,"Concluído"))</f>
        <v/>
      </c>
      <c r="H734" s="64" t="str">
        <f>IF(C734="","",SUMIFS(Roteiro!U734:U1728,Roteiro!C734:C1728,(CONCATENATE(B734," - ",C734))))</f>
        <v/>
      </c>
      <c r="I734" s="65" t="str">
        <f t="shared" si="1"/>
        <v/>
      </c>
      <c r="J734" s="66"/>
    </row>
    <row r="735">
      <c r="A735" s="40"/>
      <c r="B735" s="67" t="s">
        <v>772</v>
      </c>
      <c r="C735" s="61"/>
      <c r="D735" s="61"/>
      <c r="E735" s="63"/>
      <c r="F735" s="63"/>
      <c r="G735" s="64" t="str">
        <f>IF(C735="","",SUMIFS(Roteiro!U735:U1729,Roteiro!C735:C1729,(CONCATENATE(B735," - ",C735)),Roteiro!Q735:Q1729,"Concluído"))</f>
        <v/>
      </c>
      <c r="H735" s="64" t="str">
        <f>IF(C735="","",SUMIFS(Roteiro!U735:U1729,Roteiro!C735:C1729,(CONCATENATE(B735," - ",C735))))</f>
        <v/>
      </c>
      <c r="I735" s="65" t="str">
        <f t="shared" si="1"/>
        <v/>
      </c>
      <c r="J735" s="66"/>
    </row>
    <row r="736">
      <c r="A736" s="40"/>
      <c r="B736" s="67" t="s">
        <v>773</v>
      </c>
      <c r="C736" s="61"/>
      <c r="D736" s="61"/>
      <c r="E736" s="63"/>
      <c r="F736" s="63"/>
      <c r="G736" s="64" t="str">
        <f>IF(C736="","",SUMIFS(Roteiro!U736:U1730,Roteiro!C736:C1730,(CONCATENATE(B736," - ",C736)),Roteiro!Q736:Q1730,"Concluído"))</f>
        <v/>
      </c>
      <c r="H736" s="64" t="str">
        <f>IF(C736="","",SUMIFS(Roteiro!U736:U1730,Roteiro!C736:C1730,(CONCATENATE(B736," - ",C736))))</f>
        <v/>
      </c>
      <c r="I736" s="65" t="str">
        <f t="shared" si="1"/>
        <v/>
      </c>
      <c r="J736" s="66"/>
    </row>
    <row r="737">
      <c r="A737" s="40"/>
      <c r="B737" s="67" t="s">
        <v>774</v>
      </c>
      <c r="C737" s="61"/>
      <c r="D737" s="61"/>
      <c r="E737" s="63"/>
      <c r="F737" s="63"/>
      <c r="G737" s="64" t="str">
        <f>IF(C737="","",SUMIFS(Roteiro!U737:U1731,Roteiro!C737:C1731,(CONCATENATE(B737," - ",C737)),Roteiro!Q737:Q1731,"Concluído"))</f>
        <v/>
      </c>
      <c r="H737" s="64" t="str">
        <f>IF(C737="","",SUMIFS(Roteiro!U737:U1731,Roteiro!C737:C1731,(CONCATENATE(B737," - ",C737))))</f>
        <v/>
      </c>
      <c r="I737" s="65" t="str">
        <f t="shared" si="1"/>
        <v/>
      </c>
      <c r="J737" s="66"/>
    </row>
    <row r="738">
      <c r="A738" s="40"/>
      <c r="B738" s="67" t="s">
        <v>775</v>
      </c>
      <c r="C738" s="61"/>
      <c r="D738" s="61"/>
      <c r="E738" s="63"/>
      <c r="F738" s="63"/>
      <c r="G738" s="64" t="str">
        <f>IF(C738="","",SUMIFS(Roteiro!U738:U1732,Roteiro!C738:C1732,(CONCATENATE(B738," - ",C738)),Roteiro!Q738:Q1732,"Concluído"))</f>
        <v/>
      </c>
      <c r="H738" s="64" t="str">
        <f>IF(C738="","",SUMIFS(Roteiro!U738:U1732,Roteiro!C738:C1732,(CONCATENATE(B738," - ",C738))))</f>
        <v/>
      </c>
      <c r="I738" s="65" t="str">
        <f t="shared" si="1"/>
        <v/>
      </c>
      <c r="J738" s="66"/>
    </row>
    <row r="739">
      <c r="A739" s="40"/>
      <c r="B739" s="67" t="s">
        <v>776</v>
      </c>
      <c r="C739" s="61"/>
      <c r="D739" s="61"/>
      <c r="E739" s="63"/>
      <c r="F739" s="63"/>
      <c r="G739" s="64" t="str">
        <f>IF(C739="","",SUMIFS(Roteiro!U739:U1733,Roteiro!C739:C1733,(CONCATENATE(B739," - ",C739)),Roteiro!Q739:Q1733,"Concluído"))</f>
        <v/>
      </c>
      <c r="H739" s="64" t="str">
        <f>IF(C739="","",SUMIFS(Roteiro!U739:U1733,Roteiro!C739:C1733,(CONCATENATE(B739," - ",C739))))</f>
        <v/>
      </c>
      <c r="I739" s="65" t="str">
        <f t="shared" si="1"/>
        <v/>
      </c>
      <c r="J739" s="66"/>
    </row>
    <row r="740">
      <c r="A740" s="40"/>
      <c r="B740" s="67" t="s">
        <v>777</v>
      </c>
      <c r="C740" s="61"/>
      <c r="D740" s="61"/>
      <c r="E740" s="63"/>
      <c r="F740" s="63"/>
      <c r="G740" s="64" t="str">
        <f>IF(C740="","",SUMIFS(Roteiro!U740:U1734,Roteiro!C740:C1734,(CONCATENATE(B740," - ",C740)),Roteiro!Q740:Q1734,"Concluído"))</f>
        <v/>
      </c>
      <c r="H740" s="64" t="str">
        <f>IF(C740="","",SUMIFS(Roteiro!U740:U1734,Roteiro!C740:C1734,(CONCATENATE(B740," - ",C740))))</f>
        <v/>
      </c>
      <c r="I740" s="65" t="str">
        <f t="shared" si="1"/>
        <v/>
      </c>
      <c r="J740" s="66"/>
    </row>
    <row r="741">
      <c r="A741" s="40"/>
      <c r="B741" s="67" t="s">
        <v>778</v>
      </c>
      <c r="C741" s="61"/>
      <c r="D741" s="61"/>
      <c r="E741" s="63"/>
      <c r="F741" s="63"/>
      <c r="G741" s="64" t="str">
        <f>IF(C741="","",SUMIFS(Roteiro!U741:U1735,Roteiro!C741:C1735,(CONCATENATE(B741," - ",C741)),Roteiro!Q741:Q1735,"Concluído"))</f>
        <v/>
      </c>
      <c r="H741" s="64" t="str">
        <f>IF(C741="","",SUMIFS(Roteiro!U741:U1735,Roteiro!C741:C1735,(CONCATENATE(B741," - ",C741))))</f>
        <v/>
      </c>
      <c r="I741" s="65" t="str">
        <f t="shared" si="1"/>
        <v/>
      </c>
      <c r="J741" s="66"/>
    </row>
    <row r="742">
      <c r="A742" s="40"/>
      <c r="B742" s="67" t="s">
        <v>779</v>
      </c>
      <c r="C742" s="61"/>
      <c r="D742" s="61"/>
      <c r="E742" s="63"/>
      <c r="F742" s="63"/>
      <c r="G742" s="64" t="str">
        <f>IF(C742="","",SUMIFS(Roteiro!U742:U1736,Roteiro!C742:C1736,(CONCATENATE(B742," - ",C742)),Roteiro!Q742:Q1736,"Concluído"))</f>
        <v/>
      </c>
      <c r="H742" s="64" t="str">
        <f>IF(C742="","",SUMIFS(Roteiro!U742:U1736,Roteiro!C742:C1736,(CONCATENATE(B742," - ",C742))))</f>
        <v/>
      </c>
      <c r="I742" s="65" t="str">
        <f t="shared" si="1"/>
        <v/>
      </c>
      <c r="J742" s="66"/>
    </row>
    <row r="743">
      <c r="A743" s="40"/>
      <c r="B743" s="67" t="s">
        <v>780</v>
      </c>
      <c r="C743" s="61"/>
      <c r="D743" s="61"/>
      <c r="E743" s="63"/>
      <c r="F743" s="63"/>
      <c r="G743" s="64" t="str">
        <f>IF(C743="","",SUMIFS(Roteiro!U743:U1737,Roteiro!C743:C1737,(CONCATENATE(B743," - ",C743)),Roteiro!Q743:Q1737,"Concluído"))</f>
        <v/>
      </c>
      <c r="H743" s="64" t="str">
        <f>IF(C743="","",SUMIFS(Roteiro!U743:U1737,Roteiro!C743:C1737,(CONCATENATE(B743," - ",C743))))</f>
        <v/>
      </c>
      <c r="I743" s="65" t="str">
        <f t="shared" si="1"/>
        <v/>
      </c>
      <c r="J743" s="66"/>
    </row>
    <row r="744">
      <c r="A744" s="40"/>
      <c r="B744" s="67" t="s">
        <v>781</v>
      </c>
      <c r="C744" s="61"/>
      <c r="D744" s="61"/>
      <c r="E744" s="63"/>
      <c r="F744" s="63"/>
      <c r="G744" s="64" t="str">
        <f>IF(C744="","",SUMIFS(Roteiro!U744:U1738,Roteiro!C744:C1738,(CONCATENATE(B744," - ",C744)),Roteiro!Q744:Q1738,"Concluído"))</f>
        <v/>
      </c>
      <c r="H744" s="64" t="str">
        <f>IF(C744="","",SUMIFS(Roteiro!U744:U1738,Roteiro!C744:C1738,(CONCATENATE(B744," - ",C744))))</f>
        <v/>
      </c>
      <c r="I744" s="65" t="str">
        <f t="shared" si="1"/>
        <v/>
      </c>
      <c r="J744" s="66"/>
    </row>
    <row r="745">
      <c r="A745" s="40"/>
      <c r="B745" s="67" t="s">
        <v>782</v>
      </c>
      <c r="C745" s="61"/>
      <c r="D745" s="61"/>
      <c r="E745" s="63"/>
      <c r="F745" s="63"/>
      <c r="G745" s="64" t="str">
        <f>IF(C745="","",SUMIFS(Roteiro!U745:U1739,Roteiro!C745:C1739,(CONCATENATE(B745," - ",C745)),Roteiro!Q745:Q1739,"Concluído"))</f>
        <v/>
      </c>
      <c r="H745" s="64" t="str">
        <f>IF(C745="","",SUMIFS(Roteiro!U745:U1739,Roteiro!C745:C1739,(CONCATENATE(B745," - ",C745))))</f>
        <v/>
      </c>
      <c r="I745" s="65" t="str">
        <f t="shared" si="1"/>
        <v/>
      </c>
      <c r="J745" s="66"/>
    </row>
    <row r="746">
      <c r="A746" s="40"/>
      <c r="B746" s="67" t="s">
        <v>783</v>
      </c>
      <c r="C746" s="61"/>
      <c r="D746" s="61"/>
      <c r="E746" s="63"/>
      <c r="F746" s="63"/>
      <c r="G746" s="64" t="str">
        <f>IF(C746="","",SUMIFS(Roteiro!U746:U1740,Roteiro!C746:C1740,(CONCATENATE(B746," - ",C746)),Roteiro!Q746:Q1740,"Concluído"))</f>
        <v/>
      </c>
      <c r="H746" s="64" t="str">
        <f>IF(C746="","",SUMIFS(Roteiro!U746:U1740,Roteiro!C746:C1740,(CONCATENATE(B746," - ",C746))))</f>
        <v/>
      </c>
      <c r="I746" s="65" t="str">
        <f t="shared" si="1"/>
        <v/>
      </c>
      <c r="J746" s="66"/>
    </row>
    <row r="747">
      <c r="A747" s="40"/>
      <c r="B747" s="67" t="s">
        <v>784</v>
      </c>
      <c r="C747" s="61"/>
      <c r="D747" s="61"/>
      <c r="E747" s="63"/>
      <c r="F747" s="63"/>
      <c r="G747" s="64" t="str">
        <f>IF(C747="","",SUMIFS(Roteiro!U747:U1741,Roteiro!C747:C1741,(CONCATENATE(B747," - ",C747)),Roteiro!Q747:Q1741,"Concluído"))</f>
        <v/>
      </c>
      <c r="H747" s="64" t="str">
        <f>IF(C747="","",SUMIFS(Roteiro!U747:U1741,Roteiro!C747:C1741,(CONCATENATE(B747," - ",C747))))</f>
        <v/>
      </c>
      <c r="I747" s="65" t="str">
        <f t="shared" si="1"/>
        <v/>
      </c>
      <c r="J747" s="66"/>
    </row>
    <row r="748">
      <c r="A748" s="40"/>
      <c r="B748" s="67" t="s">
        <v>785</v>
      </c>
      <c r="C748" s="61"/>
      <c r="D748" s="61"/>
      <c r="E748" s="63"/>
      <c r="F748" s="63"/>
      <c r="G748" s="64" t="str">
        <f>IF(C748="","",SUMIFS(Roteiro!U748:U1742,Roteiro!C748:C1742,(CONCATENATE(B748," - ",C748)),Roteiro!Q748:Q1742,"Concluído"))</f>
        <v/>
      </c>
      <c r="H748" s="64" t="str">
        <f>IF(C748="","",SUMIFS(Roteiro!U748:U1742,Roteiro!C748:C1742,(CONCATENATE(B748," - ",C748))))</f>
        <v/>
      </c>
      <c r="I748" s="65" t="str">
        <f t="shared" si="1"/>
        <v/>
      </c>
      <c r="J748" s="66"/>
    </row>
    <row r="749">
      <c r="A749" s="40"/>
      <c r="B749" s="67" t="s">
        <v>786</v>
      </c>
      <c r="C749" s="61"/>
      <c r="D749" s="61"/>
      <c r="E749" s="63"/>
      <c r="F749" s="63"/>
      <c r="G749" s="64" t="str">
        <f>IF(C749="","",SUMIFS(Roteiro!U749:U1743,Roteiro!C749:C1743,(CONCATENATE(B749," - ",C749)),Roteiro!Q749:Q1743,"Concluído"))</f>
        <v/>
      </c>
      <c r="H749" s="64" t="str">
        <f>IF(C749="","",SUMIFS(Roteiro!U749:U1743,Roteiro!C749:C1743,(CONCATENATE(B749," - ",C749))))</f>
        <v/>
      </c>
      <c r="I749" s="65" t="str">
        <f t="shared" si="1"/>
        <v/>
      </c>
      <c r="J749" s="66"/>
    </row>
    <row r="750">
      <c r="A750" s="40"/>
      <c r="B750" s="67" t="s">
        <v>787</v>
      </c>
      <c r="C750" s="61"/>
      <c r="D750" s="61"/>
      <c r="E750" s="63"/>
      <c r="F750" s="63"/>
      <c r="G750" s="64" t="str">
        <f>IF(C750="","",SUMIFS(Roteiro!U750:U1744,Roteiro!C750:C1744,(CONCATENATE(B750," - ",C750)),Roteiro!Q750:Q1744,"Concluído"))</f>
        <v/>
      </c>
      <c r="H750" s="64" t="str">
        <f>IF(C750="","",SUMIFS(Roteiro!U750:U1744,Roteiro!C750:C1744,(CONCATENATE(B750," - ",C750))))</f>
        <v/>
      </c>
      <c r="I750" s="65" t="str">
        <f t="shared" si="1"/>
        <v/>
      </c>
      <c r="J750" s="66"/>
    </row>
    <row r="751">
      <c r="A751" s="40"/>
      <c r="B751" s="67" t="s">
        <v>788</v>
      </c>
      <c r="C751" s="61"/>
      <c r="D751" s="61"/>
      <c r="E751" s="63"/>
      <c r="F751" s="63"/>
      <c r="G751" s="64" t="str">
        <f>IF(C751="","",SUMIFS(Roteiro!U751:U1745,Roteiro!C751:C1745,(CONCATENATE(B751," - ",C751)),Roteiro!Q751:Q1745,"Concluído"))</f>
        <v/>
      </c>
      <c r="H751" s="64" t="str">
        <f>IF(C751="","",SUMIFS(Roteiro!U751:U1745,Roteiro!C751:C1745,(CONCATENATE(B751," - ",C751))))</f>
        <v/>
      </c>
      <c r="I751" s="65" t="str">
        <f t="shared" si="1"/>
        <v/>
      </c>
      <c r="J751" s="66"/>
    </row>
    <row r="752">
      <c r="A752" s="40"/>
      <c r="B752" s="67" t="s">
        <v>789</v>
      </c>
      <c r="C752" s="61"/>
      <c r="D752" s="61"/>
      <c r="E752" s="63"/>
      <c r="F752" s="63"/>
      <c r="G752" s="64" t="str">
        <f>IF(C752="","",SUMIFS(Roteiro!U752:U1746,Roteiro!C752:C1746,(CONCATENATE(B752," - ",C752)),Roteiro!Q752:Q1746,"Concluído"))</f>
        <v/>
      </c>
      <c r="H752" s="64" t="str">
        <f>IF(C752="","",SUMIFS(Roteiro!U752:U1746,Roteiro!C752:C1746,(CONCATENATE(B752," - ",C752))))</f>
        <v/>
      </c>
      <c r="I752" s="65" t="str">
        <f t="shared" si="1"/>
        <v/>
      </c>
      <c r="J752" s="66"/>
    </row>
    <row r="753">
      <c r="A753" s="40"/>
      <c r="B753" s="67" t="s">
        <v>790</v>
      </c>
      <c r="C753" s="61"/>
      <c r="D753" s="61"/>
      <c r="E753" s="63"/>
      <c r="F753" s="63"/>
      <c r="G753" s="64" t="str">
        <f>IF(C753="","",SUMIFS(Roteiro!U753:U1747,Roteiro!C753:C1747,(CONCATENATE(B753," - ",C753)),Roteiro!Q753:Q1747,"Concluído"))</f>
        <v/>
      </c>
      <c r="H753" s="64" t="str">
        <f>IF(C753="","",SUMIFS(Roteiro!U753:U1747,Roteiro!C753:C1747,(CONCATENATE(B753," - ",C753))))</f>
        <v/>
      </c>
      <c r="I753" s="65" t="str">
        <f t="shared" si="1"/>
        <v/>
      </c>
      <c r="J753" s="66"/>
    </row>
    <row r="754">
      <c r="A754" s="40"/>
      <c r="B754" s="67" t="s">
        <v>791</v>
      </c>
      <c r="C754" s="61"/>
      <c r="D754" s="61"/>
      <c r="E754" s="63"/>
      <c r="F754" s="63"/>
      <c r="G754" s="64" t="str">
        <f>IF(C754="","",SUMIFS(Roteiro!U754:U1748,Roteiro!C754:C1748,(CONCATENATE(B754," - ",C754)),Roteiro!Q754:Q1748,"Concluído"))</f>
        <v/>
      </c>
      <c r="H754" s="64" t="str">
        <f>IF(C754="","",SUMIFS(Roteiro!U754:U1748,Roteiro!C754:C1748,(CONCATENATE(B754," - ",C754))))</f>
        <v/>
      </c>
      <c r="I754" s="65" t="str">
        <f t="shared" si="1"/>
        <v/>
      </c>
      <c r="J754" s="66"/>
    </row>
    <row r="755">
      <c r="A755" s="40"/>
      <c r="B755" s="67" t="s">
        <v>792</v>
      </c>
      <c r="C755" s="61"/>
      <c r="D755" s="61"/>
      <c r="E755" s="63"/>
      <c r="F755" s="63"/>
      <c r="G755" s="64" t="str">
        <f>IF(C755="","",SUMIFS(Roteiro!U755:U1749,Roteiro!C755:C1749,(CONCATENATE(B755," - ",C755)),Roteiro!Q755:Q1749,"Concluído"))</f>
        <v/>
      </c>
      <c r="H755" s="64" t="str">
        <f>IF(C755="","",SUMIFS(Roteiro!U755:U1749,Roteiro!C755:C1749,(CONCATENATE(B755," - ",C755))))</f>
        <v/>
      </c>
      <c r="I755" s="65" t="str">
        <f t="shared" si="1"/>
        <v/>
      </c>
      <c r="J755" s="66"/>
    </row>
    <row r="756">
      <c r="A756" s="40"/>
      <c r="B756" s="67" t="s">
        <v>793</v>
      </c>
      <c r="C756" s="61"/>
      <c r="D756" s="61"/>
      <c r="E756" s="63"/>
      <c r="F756" s="63"/>
      <c r="G756" s="64" t="str">
        <f>IF(C756="","",SUMIFS(Roteiro!U756:U1750,Roteiro!C756:C1750,(CONCATENATE(B756," - ",C756)),Roteiro!Q756:Q1750,"Concluído"))</f>
        <v/>
      </c>
      <c r="H756" s="64" t="str">
        <f>IF(C756="","",SUMIFS(Roteiro!U756:U1750,Roteiro!C756:C1750,(CONCATENATE(B756," - ",C756))))</f>
        <v/>
      </c>
      <c r="I756" s="65" t="str">
        <f t="shared" si="1"/>
        <v/>
      </c>
      <c r="J756" s="66"/>
    </row>
    <row r="757">
      <c r="A757" s="40"/>
      <c r="B757" s="67" t="s">
        <v>794</v>
      </c>
      <c r="C757" s="61"/>
      <c r="D757" s="61"/>
      <c r="E757" s="63"/>
      <c r="F757" s="63"/>
      <c r="G757" s="64" t="str">
        <f>IF(C757="","",SUMIFS(Roteiro!U757:U1751,Roteiro!C757:C1751,(CONCATENATE(B757," - ",C757)),Roteiro!Q757:Q1751,"Concluído"))</f>
        <v/>
      </c>
      <c r="H757" s="64" t="str">
        <f>IF(C757="","",SUMIFS(Roteiro!U757:U1751,Roteiro!C757:C1751,(CONCATENATE(B757," - ",C757))))</f>
        <v/>
      </c>
      <c r="I757" s="65" t="str">
        <f t="shared" si="1"/>
        <v/>
      </c>
      <c r="J757" s="66"/>
    </row>
    <row r="758">
      <c r="A758" s="40"/>
      <c r="B758" s="67" t="s">
        <v>795</v>
      </c>
      <c r="C758" s="61"/>
      <c r="D758" s="61"/>
      <c r="E758" s="63"/>
      <c r="F758" s="63"/>
      <c r="G758" s="64" t="str">
        <f>IF(C758="","",SUMIFS(Roteiro!U758:U1752,Roteiro!C758:C1752,(CONCATENATE(B758," - ",C758)),Roteiro!Q758:Q1752,"Concluído"))</f>
        <v/>
      </c>
      <c r="H758" s="64" t="str">
        <f>IF(C758="","",SUMIFS(Roteiro!U758:U1752,Roteiro!C758:C1752,(CONCATENATE(B758," - ",C758))))</f>
        <v/>
      </c>
      <c r="I758" s="65" t="str">
        <f t="shared" si="1"/>
        <v/>
      </c>
      <c r="J758" s="66"/>
    </row>
    <row r="759">
      <c r="A759" s="40"/>
      <c r="B759" s="67" t="s">
        <v>796</v>
      </c>
      <c r="C759" s="61"/>
      <c r="D759" s="61"/>
      <c r="E759" s="63"/>
      <c r="F759" s="63"/>
      <c r="G759" s="64" t="str">
        <f>IF(C759="","",SUMIFS(Roteiro!U759:U1753,Roteiro!C759:C1753,(CONCATENATE(B759," - ",C759)),Roteiro!Q759:Q1753,"Concluído"))</f>
        <v/>
      </c>
      <c r="H759" s="64" t="str">
        <f>IF(C759="","",SUMIFS(Roteiro!U759:U1753,Roteiro!C759:C1753,(CONCATENATE(B759," - ",C759))))</f>
        <v/>
      </c>
      <c r="I759" s="65" t="str">
        <f t="shared" si="1"/>
        <v/>
      </c>
      <c r="J759" s="66"/>
    </row>
    <row r="760">
      <c r="A760" s="40"/>
      <c r="B760" s="67" t="s">
        <v>797</v>
      </c>
      <c r="C760" s="61"/>
      <c r="D760" s="61"/>
      <c r="E760" s="63"/>
      <c r="F760" s="63"/>
      <c r="G760" s="64" t="str">
        <f>IF(C760="","",SUMIFS(Roteiro!U760:U1754,Roteiro!C760:C1754,(CONCATENATE(B760," - ",C760)),Roteiro!Q760:Q1754,"Concluído"))</f>
        <v/>
      </c>
      <c r="H760" s="64" t="str">
        <f>IF(C760="","",SUMIFS(Roteiro!U760:U1754,Roteiro!C760:C1754,(CONCATENATE(B760," - ",C760))))</f>
        <v/>
      </c>
      <c r="I760" s="65" t="str">
        <f t="shared" si="1"/>
        <v/>
      </c>
      <c r="J760" s="66"/>
    </row>
    <row r="761">
      <c r="A761" s="40"/>
      <c r="B761" s="67" t="s">
        <v>798</v>
      </c>
      <c r="C761" s="61"/>
      <c r="D761" s="61"/>
      <c r="E761" s="63"/>
      <c r="F761" s="63"/>
      <c r="G761" s="64" t="str">
        <f>IF(C761="","",SUMIFS(Roteiro!U761:U1755,Roteiro!C761:C1755,(CONCATENATE(B761," - ",C761)),Roteiro!Q761:Q1755,"Concluído"))</f>
        <v/>
      </c>
      <c r="H761" s="64" t="str">
        <f>IF(C761="","",SUMIFS(Roteiro!U761:U1755,Roteiro!C761:C1755,(CONCATENATE(B761," - ",C761))))</f>
        <v/>
      </c>
      <c r="I761" s="65" t="str">
        <f t="shared" si="1"/>
        <v/>
      </c>
      <c r="J761" s="66"/>
    </row>
    <row r="762">
      <c r="A762" s="40"/>
      <c r="B762" s="67" t="s">
        <v>799</v>
      </c>
      <c r="C762" s="61"/>
      <c r="D762" s="61"/>
      <c r="E762" s="63"/>
      <c r="F762" s="63"/>
      <c r="G762" s="64" t="str">
        <f>IF(C762="","",SUMIFS(Roteiro!U762:U1756,Roteiro!C762:C1756,(CONCATENATE(B762," - ",C762)),Roteiro!Q762:Q1756,"Concluído"))</f>
        <v/>
      </c>
      <c r="H762" s="64" t="str">
        <f>IF(C762="","",SUMIFS(Roteiro!U762:U1756,Roteiro!C762:C1756,(CONCATENATE(B762," - ",C762))))</f>
        <v/>
      </c>
      <c r="I762" s="65" t="str">
        <f t="shared" si="1"/>
        <v/>
      </c>
      <c r="J762" s="66"/>
    </row>
    <row r="763">
      <c r="A763" s="40"/>
      <c r="B763" s="67" t="s">
        <v>800</v>
      </c>
      <c r="C763" s="61"/>
      <c r="D763" s="61"/>
      <c r="E763" s="63"/>
      <c r="F763" s="63"/>
      <c r="G763" s="64" t="str">
        <f>IF(C763="","",SUMIFS(Roteiro!U763:U1757,Roteiro!C763:C1757,(CONCATENATE(B763," - ",C763)),Roteiro!Q763:Q1757,"Concluído"))</f>
        <v/>
      </c>
      <c r="H763" s="64" t="str">
        <f>IF(C763="","",SUMIFS(Roteiro!U763:U1757,Roteiro!C763:C1757,(CONCATENATE(B763," - ",C763))))</f>
        <v/>
      </c>
      <c r="I763" s="65" t="str">
        <f t="shared" si="1"/>
        <v/>
      </c>
      <c r="J763" s="66"/>
    </row>
    <row r="764">
      <c r="A764" s="40"/>
      <c r="B764" s="67" t="s">
        <v>801</v>
      </c>
      <c r="C764" s="61"/>
      <c r="D764" s="61"/>
      <c r="E764" s="63"/>
      <c r="F764" s="63"/>
      <c r="G764" s="64" t="str">
        <f>IF(C764="","",SUMIFS(Roteiro!U764:U1758,Roteiro!C764:C1758,(CONCATENATE(B764," - ",C764)),Roteiro!Q764:Q1758,"Concluído"))</f>
        <v/>
      </c>
      <c r="H764" s="64" t="str">
        <f>IF(C764="","",SUMIFS(Roteiro!U764:U1758,Roteiro!C764:C1758,(CONCATENATE(B764," - ",C764))))</f>
        <v/>
      </c>
      <c r="I764" s="65" t="str">
        <f t="shared" si="1"/>
        <v/>
      </c>
      <c r="J764" s="66"/>
    </row>
    <row r="765">
      <c r="A765" s="40"/>
      <c r="B765" s="67" t="s">
        <v>802</v>
      </c>
      <c r="C765" s="61"/>
      <c r="D765" s="61"/>
      <c r="E765" s="63"/>
      <c r="F765" s="63"/>
      <c r="G765" s="64" t="str">
        <f>IF(C765="","",SUMIFS(Roteiro!U765:U1759,Roteiro!C765:C1759,(CONCATENATE(B765," - ",C765)),Roteiro!Q765:Q1759,"Concluído"))</f>
        <v/>
      </c>
      <c r="H765" s="64" t="str">
        <f>IF(C765="","",SUMIFS(Roteiro!U765:U1759,Roteiro!C765:C1759,(CONCATENATE(B765," - ",C765))))</f>
        <v/>
      </c>
      <c r="I765" s="65" t="str">
        <f t="shared" si="1"/>
        <v/>
      </c>
      <c r="J765" s="66"/>
    </row>
    <row r="766">
      <c r="A766" s="40"/>
      <c r="B766" s="67" t="s">
        <v>803</v>
      </c>
      <c r="C766" s="61"/>
      <c r="D766" s="61"/>
      <c r="E766" s="63"/>
      <c r="F766" s="63"/>
      <c r="G766" s="64" t="str">
        <f>IF(C766="","",SUMIFS(Roteiro!U766:U1760,Roteiro!C766:C1760,(CONCATENATE(B766," - ",C766)),Roteiro!Q766:Q1760,"Concluído"))</f>
        <v/>
      </c>
      <c r="H766" s="64" t="str">
        <f>IF(C766="","",SUMIFS(Roteiro!U766:U1760,Roteiro!C766:C1760,(CONCATENATE(B766," - ",C766))))</f>
        <v/>
      </c>
      <c r="I766" s="65" t="str">
        <f t="shared" si="1"/>
        <v/>
      </c>
      <c r="J766" s="66"/>
    </row>
    <row r="767">
      <c r="A767" s="40"/>
      <c r="B767" s="67" t="s">
        <v>804</v>
      </c>
      <c r="C767" s="61"/>
      <c r="D767" s="61"/>
      <c r="E767" s="63"/>
      <c r="F767" s="63"/>
      <c r="G767" s="64" t="str">
        <f>IF(C767="","",SUMIFS(Roteiro!U767:U1761,Roteiro!C767:C1761,(CONCATENATE(B767," - ",C767)),Roteiro!Q767:Q1761,"Concluído"))</f>
        <v/>
      </c>
      <c r="H767" s="64" t="str">
        <f>IF(C767="","",SUMIFS(Roteiro!U767:U1761,Roteiro!C767:C1761,(CONCATENATE(B767," - ",C767))))</f>
        <v/>
      </c>
      <c r="I767" s="65" t="str">
        <f t="shared" si="1"/>
        <v/>
      </c>
      <c r="J767" s="66"/>
    </row>
    <row r="768">
      <c r="A768" s="40"/>
      <c r="B768" s="67" t="s">
        <v>805</v>
      </c>
      <c r="C768" s="61"/>
      <c r="D768" s="61"/>
      <c r="E768" s="63"/>
      <c r="F768" s="63"/>
      <c r="G768" s="64" t="str">
        <f>IF(C768="","",SUMIFS(Roteiro!U768:U1762,Roteiro!C768:C1762,(CONCATENATE(B768," - ",C768)),Roteiro!Q768:Q1762,"Concluído"))</f>
        <v/>
      </c>
      <c r="H768" s="64" t="str">
        <f>IF(C768="","",SUMIFS(Roteiro!U768:U1762,Roteiro!C768:C1762,(CONCATENATE(B768," - ",C768))))</f>
        <v/>
      </c>
      <c r="I768" s="65" t="str">
        <f t="shared" si="1"/>
        <v/>
      </c>
      <c r="J768" s="66"/>
    </row>
    <row r="769">
      <c r="A769" s="40"/>
      <c r="B769" s="67" t="s">
        <v>806</v>
      </c>
      <c r="C769" s="61"/>
      <c r="D769" s="61"/>
      <c r="E769" s="63"/>
      <c r="F769" s="63"/>
      <c r="G769" s="64" t="str">
        <f>IF(C769="","",SUMIFS(Roteiro!U769:U1763,Roteiro!C769:C1763,(CONCATENATE(B769," - ",C769)),Roteiro!Q769:Q1763,"Concluído"))</f>
        <v/>
      </c>
      <c r="H769" s="64" t="str">
        <f>IF(C769="","",SUMIFS(Roteiro!U769:U1763,Roteiro!C769:C1763,(CONCATENATE(B769," - ",C769))))</f>
        <v/>
      </c>
      <c r="I769" s="65" t="str">
        <f t="shared" si="1"/>
        <v/>
      </c>
      <c r="J769" s="66"/>
    </row>
    <row r="770">
      <c r="A770" s="40"/>
      <c r="B770" s="67" t="s">
        <v>807</v>
      </c>
      <c r="C770" s="61"/>
      <c r="D770" s="61"/>
      <c r="E770" s="63"/>
      <c r="F770" s="63"/>
      <c r="G770" s="64" t="str">
        <f>IF(C770="","",SUMIFS(Roteiro!U770:U1764,Roteiro!C770:C1764,(CONCATENATE(B770," - ",C770)),Roteiro!Q770:Q1764,"Concluído"))</f>
        <v/>
      </c>
      <c r="H770" s="64" t="str">
        <f>IF(C770="","",SUMIFS(Roteiro!U770:U1764,Roteiro!C770:C1764,(CONCATENATE(B770," - ",C770))))</f>
        <v/>
      </c>
      <c r="I770" s="65" t="str">
        <f t="shared" si="1"/>
        <v/>
      </c>
      <c r="J770" s="66"/>
    </row>
    <row r="771">
      <c r="A771" s="40"/>
      <c r="B771" s="67" t="s">
        <v>808</v>
      </c>
      <c r="C771" s="61"/>
      <c r="D771" s="61"/>
      <c r="E771" s="63"/>
      <c r="F771" s="63"/>
      <c r="G771" s="64" t="str">
        <f>IF(C771="","",SUMIFS(Roteiro!U771:U1765,Roteiro!C771:C1765,(CONCATENATE(B771," - ",C771)),Roteiro!Q771:Q1765,"Concluído"))</f>
        <v/>
      </c>
      <c r="H771" s="64" t="str">
        <f>IF(C771="","",SUMIFS(Roteiro!U771:U1765,Roteiro!C771:C1765,(CONCATENATE(B771," - ",C771))))</f>
        <v/>
      </c>
      <c r="I771" s="65" t="str">
        <f t="shared" si="1"/>
        <v/>
      </c>
      <c r="J771" s="66"/>
    </row>
    <row r="772">
      <c r="A772" s="40"/>
      <c r="B772" s="67" t="s">
        <v>809</v>
      </c>
      <c r="C772" s="61"/>
      <c r="D772" s="61"/>
      <c r="E772" s="63"/>
      <c r="F772" s="63"/>
      <c r="G772" s="64" t="str">
        <f>IF(C772="","",SUMIFS(Roteiro!U772:U1766,Roteiro!C772:C1766,(CONCATENATE(B772," - ",C772)),Roteiro!Q772:Q1766,"Concluído"))</f>
        <v/>
      </c>
      <c r="H772" s="64" t="str">
        <f>IF(C772="","",SUMIFS(Roteiro!U772:U1766,Roteiro!C772:C1766,(CONCATENATE(B772," - ",C772))))</f>
        <v/>
      </c>
      <c r="I772" s="65" t="str">
        <f t="shared" si="1"/>
        <v/>
      </c>
      <c r="J772" s="66"/>
    </row>
    <row r="773">
      <c r="A773" s="40"/>
      <c r="B773" s="67" t="s">
        <v>810</v>
      </c>
      <c r="C773" s="61"/>
      <c r="D773" s="61"/>
      <c r="E773" s="63"/>
      <c r="F773" s="63"/>
      <c r="G773" s="64" t="str">
        <f>IF(C773="","",SUMIFS(Roteiro!U773:U1767,Roteiro!C773:C1767,(CONCATENATE(B773," - ",C773)),Roteiro!Q773:Q1767,"Concluído"))</f>
        <v/>
      </c>
      <c r="H773" s="64" t="str">
        <f>IF(C773="","",SUMIFS(Roteiro!U773:U1767,Roteiro!C773:C1767,(CONCATENATE(B773," - ",C773))))</f>
        <v/>
      </c>
      <c r="I773" s="65" t="str">
        <f t="shared" si="1"/>
        <v/>
      </c>
      <c r="J773" s="66"/>
    </row>
    <row r="774">
      <c r="A774" s="40"/>
      <c r="B774" s="67" t="s">
        <v>811</v>
      </c>
      <c r="C774" s="61"/>
      <c r="D774" s="61"/>
      <c r="E774" s="63"/>
      <c r="F774" s="63"/>
      <c r="G774" s="64" t="str">
        <f>IF(C774="","",SUMIFS(Roteiro!U774:U1768,Roteiro!C774:C1768,(CONCATENATE(B774," - ",C774)),Roteiro!Q774:Q1768,"Concluído"))</f>
        <v/>
      </c>
      <c r="H774" s="64" t="str">
        <f>IF(C774="","",SUMIFS(Roteiro!U774:U1768,Roteiro!C774:C1768,(CONCATENATE(B774," - ",C774))))</f>
        <v/>
      </c>
      <c r="I774" s="65" t="str">
        <f t="shared" si="1"/>
        <v/>
      </c>
      <c r="J774" s="66"/>
    </row>
    <row r="775">
      <c r="A775" s="40"/>
      <c r="B775" s="67" t="s">
        <v>812</v>
      </c>
      <c r="C775" s="61"/>
      <c r="D775" s="61"/>
      <c r="E775" s="63"/>
      <c r="F775" s="63"/>
      <c r="G775" s="64" t="str">
        <f>IF(C775="","",SUMIFS(Roteiro!U775:U1769,Roteiro!C775:C1769,(CONCATENATE(B775," - ",C775)),Roteiro!Q775:Q1769,"Concluído"))</f>
        <v/>
      </c>
      <c r="H775" s="64" t="str">
        <f>IF(C775="","",SUMIFS(Roteiro!U775:U1769,Roteiro!C775:C1769,(CONCATENATE(B775," - ",C775))))</f>
        <v/>
      </c>
      <c r="I775" s="65" t="str">
        <f t="shared" si="1"/>
        <v/>
      </c>
      <c r="J775" s="66"/>
    </row>
    <row r="776">
      <c r="A776" s="40"/>
      <c r="B776" s="67" t="s">
        <v>813</v>
      </c>
      <c r="C776" s="61"/>
      <c r="D776" s="61"/>
      <c r="E776" s="63"/>
      <c r="F776" s="63"/>
      <c r="G776" s="64" t="str">
        <f>IF(C776="","",SUMIFS(Roteiro!U776:U1770,Roteiro!C776:C1770,(CONCATENATE(B776," - ",C776)),Roteiro!Q776:Q1770,"Concluído"))</f>
        <v/>
      </c>
      <c r="H776" s="64" t="str">
        <f>IF(C776="","",SUMIFS(Roteiro!U776:U1770,Roteiro!C776:C1770,(CONCATENATE(B776," - ",C776))))</f>
        <v/>
      </c>
      <c r="I776" s="65" t="str">
        <f t="shared" si="1"/>
        <v/>
      </c>
      <c r="J776" s="66"/>
    </row>
    <row r="777">
      <c r="A777" s="40"/>
      <c r="B777" s="67" t="s">
        <v>814</v>
      </c>
      <c r="C777" s="61"/>
      <c r="D777" s="61"/>
      <c r="E777" s="63"/>
      <c r="F777" s="63"/>
      <c r="G777" s="64" t="str">
        <f>IF(C777="","",SUMIFS(Roteiro!U777:U1771,Roteiro!C777:C1771,(CONCATENATE(B777," - ",C777)),Roteiro!Q777:Q1771,"Concluído"))</f>
        <v/>
      </c>
      <c r="H777" s="64" t="str">
        <f>IF(C777="","",SUMIFS(Roteiro!U777:U1771,Roteiro!C777:C1771,(CONCATENATE(B777," - ",C777))))</f>
        <v/>
      </c>
      <c r="I777" s="65" t="str">
        <f t="shared" si="1"/>
        <v/>
      </c>
      <c r="J777" s="66"/>
    </row>
    <row r="778">
      <c r="A778" s="40"/>
      <c r="B778" s="67" t="s">
        <v>815</v>
      </c>
      <c r="C778" s="61"/>
      <c r="D778" s="61"/>
      <c r="E778" s="63"/>
      <c r="F778" s="63"/>
      <c r="G778" s="64" t="str">
        <f>IF(C778="","",SUMIFS(Roteiro!U778:U1772,Roteiro!C778:C1772,(CONCATENATE(B778," - ",C778)),Roteiro!Q778:Q1772,"Concluído"))</f>
        <v/>
      </c>
      <c r="H778" s="64" t="str">
        <f>IF(C778="","",SUMIFS(Roteiro!U778:U1772,Roteiro!C778:C1772,(CONCATENATE(B778," - ",C778))))</f>
        <v/>
      </c>
      <c r="I778" s="65" t="str">
        <f t="shared" si="1"/>
        <v/>
      </c>
      <c r="J778" s="66"/>
    </row>
    <row r="779">
      <c r="A779" s="40"/>
      <c r="B779" s="67" t="s">
        <v>816</v>
      </c>
      <c r="C779" s="61"/>
      <c r="D779" s="61"/>
      <c r="E779" s="63"/>
      <c r="F779" s="63"/>
      <c r="G779" s="64" t="str">
        <f>IF(C779="","",SUMIFS(Roteiro!U779:U1773,Roteiro!C779:C1773,(CONCATENATE(B779," - ",C779)),Roteiro!Q779:Q1773,"Concluído"))</f>
        <v/>
      </c>
      <c r="H779" s="64" t="str">
        <f>IF(C779="","",SUMIFS(Roteiro!U779:U1773,Roteiro!C779:C1773,(CONCATENATE(B779," - ",C779))))</f>
        <v/>
      </c>
      <c r="I779" s="65" t="str">
        <f t="shared" si="1"/>
        <v/>
      </c>
      <c r="J779" s="66"/>
    </row>
    <row r="780">
      <c r="A780" s="40"/>
      <c r="B780" s="67" t="s">
        <v>817</v>
      </c>
      <c r="C780" s="61"/>
      <c r="D780" s="61"/>
      <c r="E780" s="63"/>
      <c r="F780" s="63"/>
      <c r="G780" s="64" t="str">
        <f>IF(C780="","",SUMIFS(Roteiro!U780:U1774,Roteiro!C780:C1774,(CONCATENATE(B780," - ",C780)),Roteiro!Q780:Q1774,"Concluído"))</f>
        <v/>
      </c>
      <c r="H780" s="64" t="str">
        <f>IF(C780="","",SUMIFS(Roteiro!U780:U1774,Roteiro!C780:C1774,(CONCATENATE(B780," - ",C780))))</f>
        <v/>
      </c>
      <c r="I780" s="65" t="str">
        <f t="shared" si="1"/>
        <v/>
      </c>
      <c r="J780" s="66"/>
    </row>
    <row r="781">
      <c r="A781" s="40"/>
      <c r="B781" s="67" t="s">
        <v>818</v>
      </c>
      <c r="C781" s="61"/>
      <c r="D781" s="61"/>
      <c r="E781" s="63"/>
      <c r="F781" s="63"/>
      <c r="G781" s="64" t="str">
        <f>IF(C781="","",SUMIFS(Roteiro!U781:U1775,Roteiro!C781:C1775,(CONCATENATE(B781," - ",C781)),Roteiro!Q781:Q1775,"Concluído"))</f>
        <v/>
      </c>
      <c r="H781" s="64" t="str">
        <f>IF(C781="","",SUMIFS(Roteiro!U781:U1775,Roteiro!C781:C1775,(CONCATENATE(B781," - ",C781))))</f>
        <v/>
      </c>
      <c r="I781" s="65" t="str">
        <f t="shared" si="1"/>
        <v/>
      </c>
      <c r="J781" s="66"/>
    </row>
    <row r="782">
      <c r="A782" s="40"/>
      <c r="B782" s="67" t="s">
        <v>819</v>
      </c>
      <c r="C782" s="61"/>
      <c r="D782" s="61"/>
      <c r="E782" s="63"/>
      <c r="F782" s="63"/>
      <c r="G782" s="64" t="str">
        <f>IF(C782="","",SUMIFS(Roteiro!U782:U1776,Roteiro!C782:C1776,(CONCATENATE(B782," - ",C782)),Roteiro!Q782:Q1776,"Concluído"))</f>
        <v/>
      </c>
      <c r="H782" s="64" t="str">
        <f>IF(C782="","",SUMIFS(Roteiro!U782:U1776,Roteiro!C782:C1776,(CONCATENATE(B782," - ",C782))))</f>
        <v/>
      </c>
      <c r="I782" s="65" t="str">
        <f t="shared" si="1"/>
        <v/>
      </c>
      <c r="J782" s="66"/>
    </row>
    <row r="783">
      <c r="A783" s="40"/>
      <c r="B783" s="67" t="s">
        <v>820</v>
      </c>
      <c r="C783" s="61"/>
      <c r="D783" s="61"/>
      <c r="E783" s="63"/>
      <c r="F783" s="63"/>
      <c r="G783" s="64" t="str">
        <f>IF(C783="","",SUMIFS(Roteiro!U783:U1777,Roteiro!C783:C1777,(CONCATENATE(B783," - ",C783)),Roteiro!Q783:Q1777,"Concluído"))</f>
        <v/>
      </c>
      <c r="H783" s="64" t="str">
        <f>IF(C783="","",SUMIFS(Roteiro!U783:U1777,Roteiro!C783:C1777,(CONCATENATE(B783," - ",C783))))</f>
        <v/>
      </c>
      <c r="I783" s="65" t="str">
        <f t="shared" si="1"/>
        <v/>
      </c>
      <c r="J783" s="66"/>
    </row>
    <row r="784">
      <c r="A784" s="40"/>
      <c r="B784" s="67" t="s">
        <v>821</v>
      </c>
      <c r="C784" s="61"/>
      <c r="D784" s="61"/>
      <c r="E784" s="63"/>
      <c r="F784" s="63"/>
      <c r="G784" s="64" t="str">
        <f>IF(C784="","",SUMIFS(Roteiro!U784:U1778,Roteiro!C784:C1778,(CONCATENATE(B784," - ",C784)),Roteiro!Q784:Q1778,"Concluído"))</f>
        <v/>
      </c>
      <c r="H784" s="64" t="str">
        <f>IF(C784="","",SUMIFS(Roteiro!U784:U1778,Roteiro!C784:C1778,(CONCATENATE(B784," - ",C784))))</f>
        <v/>
      </c>
      <c r="I784" s="65" t="str">
        <f t="shared" si="1"/>
        <v/>
      </c>
      <c r="J784" s="66"/>
    </row>
    <row r="785">
      <c r="A785" s="40"/>
      <c r="B785" s="67" t="s">
        <v>822</v>
      </c>
      <c r="C785" s="61"/>
      <c r="D785" s="61"/>
      <c r="E785" s="63"/>
      <c r="F785" s="63"/>
      <c r="G785" s="64" t="str">
        <f>IF(C785="","",SUMIFS(Roteiro!U785:U1779,Roteiro!C785:C1779,(CONCATENATE(B785," - ",C785)),Roteiro!Q785:Q1779,"Concluído"))</f>
        <v/>
      </c>
      <c r="H785" s="64" t="str">
        <f>IF(C785="","",SUMIFS(Roteiro!U785:U1779,Roteiro!C785:C1779,(CONCATENATE(B785," - ",C785))))</f>
        <v/>
      </c>
      <c r="I785" s="65" t="str">
        <f t="shared" si="1"/>
        <v/>
      </c>
      <c r="J785" s="66"/>
    </row>
    <row r="786">
      <c r="A786" s="40"/>
      <c r="B786" s="67" t="s">
        <v>823</v>
      </c>
      <c r="C786" s="61"/>
      <c r="D786" s="61"/>
      <c r="E786" s="63"/>
      <c r="F786" s="63"/>
      <c r="G786" s="64" t="str">
        <f>IF(C786="","",SUMIFS(Roteiro!U786:U1780,Roteiro!C786:C1780,(CONCATENATE(B786," - ",C786)),Roteiro!Q786:Q1780,"Concluído"))</f>
        <v/>
      </c>
      <c r="H786" s="64" t="str">
        <f>IF(C786="","",SUMIFS(Roteiro!U786:U1780,Roteiro!C786:C1780,(CONCATENATE(B786," - ",C786))))</f>
        <v/>
      </c>
      <c r="I786" s="65" t="str">
        <f t="shared" si="1"/>
        <v/>
      </c>
      <c r="J786" s="66"/>
    </row>
    <row r="787">
      <c r="A787" s="40"/>
      <c r="B787" s="67" t="s">
        <v>824</v>
      </c>
      <c r="C787" s="61"/>
      <c r="D787" s="61"/>
      <c r="E787" s="63"/>
      <c r="F787" s="63"/>
      <c r="G787" s="64" t="str">
        <f>IF(C787="","",SUMIFS(Roteiro!U787:U1781,Roteiro!C787:C1781,(CONCATENATE(B787," - ",C787)),Roteiro!Q787:Q1781,"Concluído"))</f>
        <v/>
      </c>
      <c r="H787" s="64" t="str">
        <f>IF(C787="","",SUMIFS(Roteiro!U787:U1781,Roteiro!C787:C1781,(CONCATENATE(B787," - ",C787))))</f>
        <v/>
      </c>
      <c r="I787" s="65" t="str">
        <f t="shared" si="1"/>
        <v/>
      </c>
      <c r="J787" s="66"/>
    </row>
    <row r="788">
      <c r="A788" s="40"/>
      <c r="B788" s="67" t="s">
        <v>825</v>
      </c>
      <c r="C788" s="61"/>
      <c r="D788" s="61"/>
      <c r="E788" s="63"/>
      <c r="F788" s="63"/>
      <c r="G788" s="64" t="str">
        <f>IF(C788="","",SUMIFS(Roteiro!U788:U1782,Roteiro!C788:C1782,(CONCATENATE(B788," - ",C788)),Roteiro!Q788:Q1782,"Concluído"))</f>
        <v/>
      </c>
      <c r="H788" s="64" t="str">
        <f>IF(C788="","",SUMIFS(Roteiro!U788:U1782,Roteiro!C788:C1782,(CONCATENATE(B788," - ",C788))))</f>
        <v/>
      </c>
      <c r="I788" s="65" t="str">
        <f t="shared" si="1"/>
        <v/>
      </c>
      <c r="J788" s="66"/>
    </row>
    <row r="789">
      <c r="A789" s="40"/>
      <c r="B789" s="67" t="s">
        <v>826</v>
      </c>
      <c r="C789" s="61"/>
      <c r="D789" s="61"/>
      <c r="E789" s="63"/>
      <c r="F789" s="63"/>
      <c r="G789" s="64" t="str">
        <f>IF(C789="","",SUMIFS(Roteiro!U789:U1783,Roteiro!C789:C1783,(CONCATENATE(B789," - ",C789)),Roteiro!Q789:Q1783,"Concluído"))</f>
        <v/>
      </c>
      <c r="H789" s="64" t="str">
        <f>IF(C789="","",SUMIFS(Roteiro!U789:U1783,Roteiro!C789:C1783,(CONCATENATE(B789," - ",C789))))</f>
        <v/>
      </c>
      <c r="I789" s="65" t="str">
        <f t="shared" si="1"/>
        <v/>
      </c>
      <c r="J789" s="66"/>
    </row>
    <row r="790">
      <c r="A790" s="40"/>
      <c r="B790" s="67" t="s">
        <v>827</v>
      </c>
      <c r="C790" s="61"/>
      <c r="D790" s="61"/>
      <c r="E790" s="63"/>
      <c r="F790" s="63"/>
      <c r="G790" s="64" t="str">
        <f>IF(C790="","",SUMIFS(Roteiro!U790:U1784,Roteiro!C790:C1784,(CONCATENATE(B790," - ",C790)),Roteiro!Q790:Q1784,"Concluído"))</f>
        <v/>
      </c>
      <c r="H790" s="64" t="str">
        <f>IF(C790="","",SUMIFS(Roteiro!U790:U1784,Roteiro!C790:C1784,(CONCATENATE(B790," - ",C790))))</f>
        <v/>
      </c>
      <c r="I790" s="65" t="str">
        <f t="shared" si="1"/>
        <v/>
      </c>
      <c r="J790" s="66"/>
    </row>
    <row r="791">
      <c r="A791" s="40"/>
      <c r="B791" s="67" t="s">
        <v>828</v>
      </c>
      <c r="C791" s="61"/>
      <c r="D791" s="61"/>
      <c r="E791" s="63"/>
      <c r="F791" s="63"/>
      <c r="G791" s="64" t="str">
        <f>IF(C791="","",SUMIFS(Roteiro!U791:U1785,Roteiro!C791:C1785,(CONCATENATE(B791," - ",C791)),Roteiro!Q791:Q1785,"Concluído"))</f>
        <v/>
      </c>
      <c r="H791" s="64" t="str">
        <f>IF(C791="","",SUMIFS(Roteiro!U791:U1785,Roteiro!C791:C1785,(CONCATENATE(B791," - ",C791))))</f>
        <v/>
      </c>
      <c r="I791" s="65" t="str">
        <f t="shared" si="1"/>
        <v/>
      </c>
      <c r="J791" s="66"/>
    </row>
    <row r="792">
      <c r="A792" s="40"/>
      <c r="B792" s="67" t="s">
        <v>829</v>
      </c>
      <c r="C792" s="61"/>
      <c r="D792" s="61"/>
      <c r="E792" s="63"/>
      <c r="F792" s="63"/>
      <c r="G792" s="64" t="str">
        <f>IF(C792="","",SUMIFS(Roteiro!U792:U1786,Roteiro!C792:C1786,(CONCATENATE(B792," - ",C792)),Roteiro!Q792:Q1786,"Concluído"))</f>
        <v/>
      </c>
      <c r="H792" s="64" t="str">
        <f>IF(C792="","",SUMIFS(Roteiro!U792:U1786,Roteiro!C792:C1786,(CONCATENATE(B792," - ",C792))))</f>
        <v/>
      </c>
      <c r="I792" s="65" t="str">
        <f t="shared" si="1"/>
        <v/>
      </c>
      <c r="J792" s="66"/>
    </row>
    <row r="793">
      <c r="A793" s="40"/>
      <c r="B793" s="67" t="s">
        <v>830</v>
      </c>
      <c r="C793" s="61"/>
      <c r="D793" s="61"/>
      <c r="E793" s="63"/>
      <c r="F793" s="63"/>
      <c r="G793" s="64" t="str">
        <f>IF(C793="","",SUMIFS(Roteiro!U793:U1787,Roteiro!C793:C1787,(CONCATENATE(B793," - ",C793)),Roteiro!Q793:Q1787,"Concluído"))</f>
        <v/>
      </c>
      <c r="H793" s="64" t="str">
        <f>IF(C793="","",SUMIFS(Roteiro!U793:U1787,Roteiro!C793:C1787,(CONCATENATE(B793," - ",C793))))</f>
        <v/>
      </c>
      <c r="I793" s="65" t="str">
        <f t="shared" si="1"/>
        <v/>
      </c>
      <c r="J793" s="66"/>
    </row>
    <row r="794">
      <c r="A794" s="40"/>
      <c r="B794" s="67" t="s">
        <v>831</v>
      </c>
      <c r="C794" s="61"/>
      <c r="D794" s="61"/>
      <c r="E794" s="63"/>
      <c r="F794" s="63"/>
      <c r="G794" s="64" t="str">
        <f>IF(C794="","",SUMIFS(Roteiro!U794:U1788,Roteiro!C794:C1788,(CONCATENATE(B794," - ",C794)),Roteiro!Q794:Q1788,"Concluído"))</f>
        <v/>
      </c>
      <c r="H794" s="64" t="str">
        <f>IF(C794="","",SUMIFS(Roteiro!U794:U1788,Roteiro!C794:C1788,(CONCATENATE(B794," - ",C794))))</f>
        <v/>
      </c>
      <c r="I794" s="65" t="str">
        <f t="shared" si="1"/>
        <v/>
      </c>
      <c r="J794" s="66"/>
    </row>
    <row r="795">
      <c r="A795" s="40"/>
      <c r="B795" s="67" t="s">
        <v>832</v>
      </c>
      <c r="C795" s="61"/>
      <c r="D795" s="61"/>
      <c r="E795" s="63"/>
      <c r="F795" s="63"/>
      <c r="G795" s="64" t="str">
        <f>IF(C795="","",SUMIFS(Roteiro!U795:U1789,Roteiro!C795:C1789,(CONCATENATE(B795," - ",C795)),Roteiro!Q795:Q1789,"Concluído"))</f>
        <v/>
      </c>
      <c r="H795" s="64" t="str">
        <f>IF(C795="","",SUMIFS(Roteiro!U795:U1789,Roteiro!C795:C1789,(CONCATENATE(B795," - ",C795))))</f>
        <v/>
      </c>
      <c r="I795" s="65" t="str">
        <f t="shared" si="1"/>
        <v/>
      </c>
      <c r="J795" s="66"/>
    </row>
    <row r="796">
      <c r="A796" s="40"/>
      <c r="B796" s="67" t="s">
        <v>833</v>
      </c>
      <c r="C796" s="61"/>
      <c r="D796" s="61"/>
      <c r="E796" s="63"/>
      <c r="F796" s="63"/>
      <c r="G796" s="64" t="str">
        <f>IF(C796="","",SUMIFS(Roteiro!U796:U1790,Roteiro!C796:C1790,(CONCATENATE(B796," - ",C796)),Roteiro!Q796:Q1790,"Concluído"))</f>
        <v/>
      </c>
      <c r="H796" s="64" t="str">
        <f>IF(C796="","",SUMIFS(Roteiro!U796:U1790,Roteiro!C796:C1790,(CONCATENATE(B796," - ",C796))))</f>
        <v/>
      </c>
      <c r="I796" s="65" t="str">
        <f t="shared" si="1"/>
        <v/>
      </c>
      <c r="J796" s="66"/>
    </row>
    <row r="797">
      <c r="A797" s="40"/>
      <c r="B797" s="67" t="s">
        <v>834</v>
      </c>
      <c r="C797" s="61"/>
      <c r="D797" s="61"/>
      <c r="E797" s="63"/>
      <c r="F797" s="63"/>
      <c r="G797" s="64" t="str">
        <f>IF(C797="","",SUMIFS(Roteiro!U797:U1791,Roteiro!C797:C1791,(CONCATENATE(B797," - ",C797)),Roteiro!Q797:Q1791,"Concluído"))</f>
        <v/>
      </c>
      <c r="H797" s="64" t="str">
        <f>IF(C797="","",SUMIFS(Roteiro!U797:U1791,Roteiro!C797:C1791,(CONCATENATE(B797," - ",C797))))</f>
        <v/>
      </c>
      <c r="I797" s="65" t="str">
        <f t="shared" si="1"/>
        <v/>
      </c>
      <c r="J797" s="66"/>
    </row>
    <row r="798">
      <c r="A798" s="40"/>
      <c r="B798" s="67" t="s">
        <v>835</v>
      </c>
      <c r="C798" s="61"/>
      <c r="D798" s="61"/>
      <c r="E798" s="63"/>
      <c r="F798" s="63"/>
      <c r="G798" s="64" t="str">
        <f>IF(C798="","",SUMIFS(Roteiro!U798:U1792,Roteiro!C798:C1792,(CONCATENATE(B798," - ",C798)),Roteiro!Q798:Q1792,"Concluído"))</f>
        <v/>
      </c>
      <c r="H798" s="64" t="str">
        <f>IF(C798="","",SUMIFS(Roteiro!U798:U1792,Roteiro!C798:C1792,(CONCATENATE(B798," - ",C798))))</f>
        <v/>
      </c>
      <c r="I798" s="65" t="str">
        <f t="shared" si="1"/>
        <v/>
      </c>
      <c r="J798" s="66"/>
    </row>
    <row r="799">
      <c r="A799" s="40"/>
      <c r="B799" s="67" t="s">
        <v>836</v>
      </c>
      <c r="C799" s="61"/>
      <c r="D799" s="61"/>
      <c r="E799" s="63"/>
      <c r="F799" s="63"/>
      <c r="G799" s="64" t="str">
        <f>IF(C799="","",SUMIFS(Roteiro!U799:U1793,Roteiro!C799:C1793,(CONCATENATE(B799," - ",C799)),Roteiro!Q799:Q1793,"Concluído"))</f>
        <v/>
      </c>
      <c r="H799" s="64" t="str">
        <f>IF(C799="","",SUMIFS(Roteiro!U799:U1793,Roteiro!C799:C1793,(CONCATENATE(B799," - ",C799))))</f>
        <v/>
      </c>
      <c r="I799" s="65" t="str">
        <f t="shared" si="1"/>
        <v/>
      </c>
      <c r="J799" s="66"/>
    </row>
    <row r="800">
      <c r="A800" s="40"/>
      <c r="B800" s="67" t="s">
        <v>837</v>
      </c>
      <c r="C800" s="61"/>
      <c r="D800" s="61"/>
      <c r="E800" s="63"/>
      <c r="F800" s="63"/>
      <c r="G800" s="64" t="str">
        <f>IF(C800="","",SUMIFS(Roteiro!U800:U1794,Roteiro!C800:C1794,(CONCATENATE(B800," - ",C800)),Roteiro!Q800:Q1794,"Concluído"))</f>
        <v/>
      </c>
      <c r="H800" s="64" t="str">
        <f>IF(C800="","",SUMIFS(Roteiro!U800:U1794,Roteiro!C800:C1794,(CONCATENATE(B800," - ",C800))))</f>
        <v/>
      </c>
      <c r="I800" s="65" t="str">
        <f t="shared" si="1"/>
        <v/>
      </c>
      <c r="J800" s="66"/>
    </row>
    <row r="801">
      <c r="A801" s="40"/>
      <c r="B801" s="67" t="s">
        <v>838</v>
      </c>
      <c r="C801" s="61"/>
      <c r="D801" s="61"/>
      <c r="E801" s="63"/>
      <c r="F801" s="63"/>
      <c r="G801" s="64" t="str">
        <f>IF(C801="","",SUMIFS(Roteiro!U801:U1795,Roteiro!C801:C1795,(CONCATENATE(B801," - ",C801)),Roteiro!Q801:Q1795,"Concluído"))</f>
        <v/>
      </c>
      <c r="H801" s="64" t="str">
        <f>IF(C801="","",SUMIFS(Roteiro!U801:U1795,Roteiro!C801:C1795,(CONCATENATE(B801," - ",C801))))</f>
        <v/>
      </c>
      <c r="I801" s="65" t="str">
        <f t="shared" si="1"/>
        <v/>
      </c>
      <c r="J801" s="66"/>
    </row>
    <row r="802">
      <c r="A802" s="40"/>
      <c r="B802" s="67" t="s">
        <v>839</v>
      </c>
      <c r="C802" s="61"/>
      <c r="D802" s="61"/>
      <c r="E802" s="63"/>
      <c r="F802" s="63"/>
      <c r="G802" s="64" t="str">
        <f>IF(C802="","",SUMIFS(Roteiro!U802:U1796,Roteiro!C802:C1796,(CONCATENATE(B802," - ",C802)),Roteiro!Q802:Q1796,"Concluído"))</f>
        <v/>
      </c>
      <c r="H802" s="64" t="str">
        <f>IF(C802="","",SUMIFS(Roteiro!U802:U1796,Roteiro!C802:C1796,(CONCATENATE(B802," - ",C802))))</f>
        <v/>
      </c>
      <c r="I802" s="65" t="str">
        <f t="shared" si="1"/>
        <v/>
      </c>
      <c r="J802" s="66"/>
    </row>
    <row r="803">
      <c r="A803" s="40"/>
      <c r="B803" s="67" t="s">
        <v>840</v>
      </c>
      <c r="C803" s="61"/>
      <c r="D803" s="61"/>
      <c r="E803" s="63"/>
      <c r="F803" s="63"/>
      <c r="G803" s="64" t="str">
        <f>IF(C803="","",SUMIFS(Roteiro!U803:U1797,Roteiro!C803:C1797,(CONCATENATE(B803," - ",C803)),Roteiro!Q803:Q1797,"Concluído"))</f>
        <v/>
      </c>
      <c r="H803" s="64" t="str">
        <f>IF(C803="","",SUMIFS(Roteiro!U803:U1797,Roteiro!C803:C1797,(CONCATENATE(B803," - ",C803))))</f>
        <v/>
      </c>
      <c r="I803" s="65" t="str">
        <f t="shared" si="1"/>
        <v/>
      </c>
      <c r="J803" s="66"/>
    </row>
    <row r="804">
      <c r="A804" s="40"/>
      <c r="B804" s="67" t="s">
        <v>841</v>
      </c>
      <c r="C804" s="61"/>
      <c r="D804" s="61"/>
      <c r="E804" s="63"/>
      <c r="F804" s="63"/>
      <c r="G804" s="64" t="str">
        <f>IF(C804="","",SUMIFS(Roteiro!U804:U1798,Roteiro!C804:C1798,(CONCATENATE(B804," - ",C804)),Roteiro!Q804:Q1798,"Concluído"))</f>
        <v/>
      </c>
      <c r="H804" s="64" t="str">
        <f>IF(C804="","",SUMIFS(Roteiro!U804:U1798,Roteiro!C804:C1798,(CONCATENATE(B804," - ",C804))))</f>
        <v/>
      </c>
      <c r="I804" s="65" t="str">
        <f t="shared" si="1"/>
        <v/>
      </c>
      <c r="J804" s="66"/>
    </row>
    <row r="805">
      <c r="A805" s="40"/>
      <c r="B805" s="67" t="s">
        <v>842</v>
      </c>
      <c r="C805" s="61"/>
      <c r="D805" s="61"/>
      <c r="E805" s="63"/>
      <c r="F805" s="63"/>
      <c r="G805" s="64" t="str">
        <f>IF(C805="","",SUMIFS(Roteiro!U805:U1799,Roteiro!C805:C1799,(CONCATENATE(B805," - ",C805)),Roteiro!Q805:Q1799,"Concluído"))</f>
        <v/>
      </c>
      <c r="H805" s="64" t="str">
        <f>IF(C805="","",SUMIFS(Roteiro!U805:U1799,Roteiro!C805:C1799,(CONCATENATE(B805," - ",C805))))</f>
        <v/>
      </c>
      <c r="I805" s="65" t="str">
        <f t="shared" si="1"/>
        <v/>
      </c>
      <c r="J805" s="66"/>
    </row>
    <row r="806">
      <c r="A806" s="40"/>
      <c r="B806" s="67" t="s">
        <v>843</v>
      </c>
      <c r="C806" s="61"/>
      <c r="D806" s="61"/>
      <c r="E806" s="63"/>
      <c r="F806" s="63"/>
      <c r="G806" s="64" t="str">
        <f>IF(C806="","",SUMIFS(Roteiro!U806:U1800,Roteiro!C806:C1800,(CONCATENATE(B806," - ",C806)),Roteiro!Q806:Q1800,"Concluído"))</f>
        <v/>
      </c>
      <c r="H806" s="64" t="str">
        <f>IF(C806="","",SUMIFS(Roteiro!U806:U1800,Roteiro!C806:C1800,(CONCATENATE(B806," - ",C806))))</f>
        <v/>
      </c>
      <c r="I806" s="65" t="str">
        <f t="shared" si="1"/>
        <v/>
      </c>
      <c r="J806" s="66"/>
    </row>
    <row r="807">
      <c r="A807" s="40"/>
      <c r="B807" s="67" t="s">
        <v>844</v>
      </c>
      <c r="C807" s="61"/>
      <c r="D807" s="61"/>
      <c r="E807" s="63"/>
      <c r="F807" s="63"/>
      <c r="G807" s="64" t="str">
        <f>IF(C807="","",SUMIFS(Roteiro!U807:U1801,Roteiro!C807:C1801,(CONCATENATE(B807," - ",C807)),Roteiro!Q807:Q1801,"Concluído"))</f>
        <v/>
      </c>
      <c r="H807" s="64" t="str">
        <f>IF(C807="","",SUMIFS(Roteiro!U807:U1801,Roteiro!C807:C1801,(CONCATENATE(B807," - ",C807))))</f>
        <v/>
      </c>
      <c r="I807" s="65" t="str">
        <f t="shared" si="1"/>
        <v/>
      </c>
      <c r="J807" s="66"/>
    </row>
    <row r="808">
      <c r="A808" s="40"/>
      <c r="B808" s="67" t="s">
        <v>845</v>
      </c>
      <c r="C808" s="61"/>
      <c r="D808" s="61"/>
      <c r="E808" s="63"/>
      <c r="F808" s="63"/>
      <c r="G808" s="64" t="str">
        <f>IF(C808="","",SUMIFS(Roteiro!U808:U1802,Roteiro!C808:C1802,(CONCATENATE(B808," - ",C808)),Roteiro!Q808:Q1802,"Concluído"))</f>
        <v/>
      </c>
      <c r="H808" s="64" t="str">
        <f>IF(C808="","",SUMIFS(Roteiro!U808:U1802,Roteiro!C808:C1802,(CONCATENATE(B808," - ",C808))))</f>
        <v/>
      </c>
      <c r="I808" s="65" t="str">
        <f t="shared" si="1"/>
        <v/>
      </c>
      <c r="J808" s="66"/>
    </row>
    <row r="809">
      <c r="A809" s="40"/>
      <c r="B809" s="67" t="s">
        <v>846</v>
      </c>
      <c r="C809" s="61"/>
      <c r="D809" s="61"/>
      <c r="E809" s="63"/>
      <c r="F809" s="63"/>
      <c r="G809" s="64" t="str">
        <f>IF(C809="","",SUMIFS(Roteiro!U809:U1803,Roteiro!C809:C1803,(CONCATENATE(B809," - ",C809)),Roteiro!Q809:Q1803,"Concluído"))</f>
        <v/>
      </c>
      <c r="H809" s="64" t="str">
        <f>IF(C809="","",SUMIFS(Roteiro!U809:U1803,Roteiro!C809:C1803,(CONCATENATE(B809," - ",C809))))</f>
        <v/>
      </c>
      <c r="I809" s="65" t="str">
        <f t="shared" si="1"/>
        <v/>
      </c>
      <c r="J809" s="66"/>
    </row>
    <row r="810">
      <c r="A810" s="40"/>
      <c r="B810" s="67" t="s">
        <v>847</v>
      </c>
      <c r="C810" s="61"/>
      <c r="D810" s="61"/>
      <c r="E810" s="63"/>
      <c r="F810" s="63"/>
      <c r="G810" s="64" t="str">
        <f>IF(C810="","",SUMIFS(Roteiro!U810:U1804,Roteiro!C810:C1804,(CONCATENATE(B810," - ",C810)),Roteiro!Q810:Q1804,"Concluído"))</f>
        <v/>
      </c>
      <c r="H810" s="64" t="str">
        <f>IF(C810="","",SUMIFS(Roteiro!U810:U1804,Roteiro!C810:C1804,(CONCATENATE(B810," - ",C810))))</f>
        <v/>
      </c>
      <c r="I810" s="65" t="str">
        <f t="shared" si="1"/>
        <v/>
      </c>
      <c r="J810" s="66"/>
    </row>
    <row r="811">
      <c r="A811" s="40"/>
      <c r="B811" s="67" t="s">
        <v>848</v>
      </c>
      <c r="C811" s="61"/>
      <c r="D811" s="61"/>
      <c r="E811" s="63"/>
      <c r="F811" s="63"/>
      <c r="G811" s="64" t="str">
        <f>IF(C811="","",SUMIFS(Roteiro!U811:U1805,Roteiro!C811:C1805,(CONCATENATE(B811," - ",C811)),Roteiro!Q811:Q1805,"Concluído"))</f>
        <v/>
      </c>
      <c r="H811" s="64" t="str">
        <f>IF(C811="","",SUMIFS(Roteiro!U811:U1805,Roteiro!C811:C1805,(CONCATENATE(B811," - ",C811))))</f>
        <v/>
      </c>
      <c r="I811" s="65" t="str">
        <f t="shared" si="1"/>
        <v/>
      </c>
      <c r="J811" s="66"/>
    </row>
    <row r="812">
      <c r="A812" s="40"/>
      <c r="B812" s="67" t="s">
        <v>849</v>
      </c>
      <c r="C812" s="61"/>
      <c r="D812" s="61"/>
      <c r="E812" s="63"/>
      <c r="F812" s="63"/>
      <c r="G812" s="64" t="str">
        <f>IF(C812="","",SUMIFS(Roteiro!U812:U1806,Roteiro!C812:C1806,(CONCATENATE(B812," - ",C812)),Roteiro!Q812:Q1806,"Concluído"))</f>
        <v/>
      </c>
      <c r="H812" s="64" t="str">
        <f>IF(C812="","",SUMIFS(Roteiro!U812:U1806,Roteiro!C812:C1806,(CONCATENATE(B812," - ",C812))))</f>
        <v/>
      </c>
      <c r="I812" s="65" t="str">
        <f t="shared" si="1"/>
        <v/>
      </c>
      <c r="J812" s="66"/>
    </row>
    <row r="813">
      <c r="A813" s="40"/>
      <c r="B813" s="67" t="s">
        <v>850</v>
      </c>
      <c r="C813" s="61"/>
      <c r="D813" s="61"/>
      <c r="E813" s="63"/>
      <c r="F813" s="63"/>
      <c r="G813" s="64" t="str">
        <f>IF(C813="","",SUMIFS(Roteiro!U813:U1807,Roteiro!C813:C1807,(CONCATENATE(B813," - ",C813)),Roteiro!Q813:Q1807,"Concluído"))</f>
        <v/>
      </c>
      <c r="H813" s="64" t="str">
        <f>IF(C813="","",SUMIFS(Roteiro!U813:U1807,Roteiro!C813:C1807,(CONCATENATE(B813," - ",C813))))</f>
        <v/>
      </c>
      <c r="I813" s="65" t="str">
        <f t="shared" si="1"/>
        <v/>
      </c>
      <c r="J813" s="66"/>
    </row>
    <row r="814">
      <c r="A814" s="40"/>
      <c r="B814" s="67" t="s">
        <v>851</v>
      </c>
      <c r="C814" s="61"/>
      <c r="D814" s="61"/>
      <c r="E814" s="63"/>
      <c r="F814" s="63"/>
      <c r="G814" s="64" t="str">
        <f>IF(C814="","",SUMIFS(Roteiro!U814:U1808,Roteiro!C814:C1808,(CONCATENATE(B814," - ",C814)),Roteiro!Q814:Q1808,"Concluído"))</f>
        <v/>
      </c>
      <c r="H814" s="64" t="str">
        <f>IF(C814="","",SUMIFS(Roteiro!U814:U1808,Roteiro!C814:C1808,(CONCATENATE(B814," - ",C814))))</f>
        <v/>
      </c>
      <c r="I814" s="65" t="str">
        <f t="shared" si="1"/>
        <v/>
      </c>
      <c r="J814" s="66"/>
    </row>
    <row r="815">
      <c r="A815" s="40"/>
      <c r="B815" s="67" t="s">
        <v>852</v>
      </c>
      <c r="C815" s="61"/>
      <c r="D815" s="61"/>
      <c r="E815" s="63"/>
      <c r="F815" s="63"/>
      <c r="G815" s="64" t="str">
        <f>IF(C815="","",SUMIFS(Roteiro!U815:U1809,Roteiro!C815:C1809,(CONCATENATE(B815," - ",C815)),Roteiro!Q815:Q1809,"Concluído"))</f>
        <v/>
      </c>
      <c r="H815" s="64" t="str">
        <f>IF(C815="","",SUMIFS(Roteiro!U815:U1809,Roteiro!C815:C1809,(CONCATENATE(B815," - ",C815))))</f>
        <v/>
      </c>
      <c r="I815" s="65" t="str">
        <f t="shared" si="1"/>
        <v/>
      </c>
      <c r="J815" s="66"/>
    </row>
    <row r="816">
      <c r="A816" s="40"/>
      <c r="B816" s="67" t="s">
        <v>853</v>
      </c>
      <c r="C816" s="61"/>
      <c r="D816" s="61"/>
      <c r="E816" s="63"/>
      <c r="F816" s="63"/>
      <c r="G816" s="64" t="str">
        <f>IF(C816="","",SUMIFS(Roteiro!U816:U1810,Roteiro!C816:C1810,(CONCATENATE(B816," - ",C816)),Roteiro!Q816:Q1810,"Concluído"))</f>
        <v/>
      </c>
      <c r="H816" s="64" t="str">
        <f>IF(C816="","",SUMIFS(Roteiro!U816:U1810,Roteiro!C816:C1810,(CONCATENATE(B816," - ",C816))))</f>
        <v/>
      </c>
      <c r="I816" s="65" t="str">
        <f t="shared" si="1"/>
        <v/>
      </c>
      <c r="J816" s="66"/>
    </row>
    <row r="817">
      <c r="A817" s="40"/>
      <c r="B817" s="67" t="s">
        <v>854</v>
      </c>
      <c r="C817" s="61"/>
      <c r="D817" s="61"/>
      <c r="E817" s="63"/>
      <c r="F817" s="63"/>
      <c r="G817" s="64" t="str">
        <f>IF(C817="","",SUMIFS(Roteiro!U817:U1811,Roteiro!C817:C1811,(CONCATENATE(B817," - ",C817)),Roteiro!Q817:Q1811,"Concluído"))</f>
        <v/>
      </c>
      <c r="H817" s="64" t="str">
        <f>IF(C817="","",SUMIFS(Roteiro!U817:U1811,Roteiro!C817:C1811,(CONCATENATE(B817," - ",C817))))</f>
        <v/>
      </c>
      <c r="I817" s="65" t="str">
        <f t="shared" si="1"/>
        <v/>
      </c>
      <c r="J817" s="66"/>
    </row>
    <row r="818">
      <c r="A818" s="40"/>
      <c r="B818" s="67" t="s">
        <v>855</v>
      </c>
      <c r="C818" s="61"/>
      <c r="D818" s="61"/>
      <c r="E818" s="63"/>
      <c r="F818" s="63"/>
      <c r="G818" s="64" t="str">
        <f>IF(C818="","",SUMIFS(Roteiro!U818:U1812,Roteiro!C818:C1812,(CONCATENATE(B818," - ",C818)),Roteiro!Q818:Q1812,"Concluído"))</f>
        <v/>
      </c>
      <c r="H818" s="64" t="str">
        <f>IF(C818="","",SUMIFS(Roteiro!U818:U1812,Roteiro!C818:C1812,(CONCATENATE(B818," - ",C818))))</f>
        <v/>
      </c>
      <c r="I818" s="65" t="str">
        <f t="shared" si="1"/>
        <v/>
      </c>
      <c r="J818" s="66"/>
    </row>
    <row r="819">
      <c r="A819" s="40"/>
      <c r="B819" s="67" t="s">
        <v>856</v>
      </c>
      <c r="C819" s="61"/>
      <c r="D819" s="61"/>
      <c r="E819" s="63"/>
      <c r="F819" s="63"/>
      <c r="G819" s="64" t="str">
        <f>IF(C819="","",SUMIFS(Roteiro!U819:U1813,Roteiro!C819:C1813,(CONCATENATE(B819," - ",C819)),Roteiro!Q819:Q1813,"Concluído"))</f>
        <v/>
      </c>
      <c r="H819" s="64" t="str">
        <f>IF(C819="","",SUMIFS(Roteiro!U819:U1813,Roteiro!C819:C1813,(CONCATENATE(B819," - ",C819))))</f>
        <v/>
      </c>
      <c r="I819" s="65" t="str">
        <f t="shared" si="1"/>
        <v/>
      </c>
      <c r="J819" s="66"/>
    </row>
    <row r="820">
      <c r="A820" s="40"/>
      <c r="B820" s="67" t="s">
        <v>857</v>
      </c>
      <c r="C820" s="61"/>
      <c r="D820" s="61"/>
      <c r="E820" s="63"/>
      <c r="F820" s="63"/>
      <c r="G820" s="64" t="str">
        <f>IF(C820="","",SUMIFS(Roteiro!U820:U1814,Roteiro!C820:C1814,(CONCATENATE(B820," - ",C820)),Roteiro!Q820:Q1814,"Concluído"))</f>
        <v/>
      </c>
      <c r="H820" s="64" t="str">
        <f>IF(C820="","",SUMIFS(Roteiro!U820:U1814,Roteiro!C820:C1814,(CONCATENATE(B820," - ",C820))))</f>
        <v/>
      </c>
      <c r="I820" s="65" t="str">
        <f t="shared" si="1"/>
        <v/>
      </c>
      <c r="J820" s="66"/>
    </row>
    <row r="821">
      <c r="A821" s="40"/>
      <c r="B821" s="67" t="s">
        <v>858</v>
      </c>
      <c r="C821" s="61"/>
      <c r="D821" s="61"/>
      <c r="E821" s="63"/>
      <c r="F821" s="63"/>
      <c r="G821" s="64" t="str">
        <f>IF(C821="","",SUMIFS(Roteiro!U821:U1815,Roteiro!C821:C1815,(CONCATENATE(B821," - ",C821)),Roteiro!Q821:Q1815,"Concluído"))</f>
        <v/>
      </c>
      <c r="H821" s="64" t="str">
        <f>IF(C821="","",SUMIFS(Roteiro!U821:U1815,Roteiro!C821:C1815,(CONCATENATE(B821," - ",C821))))</f>
        <v/>
      </c>
      <c r="I821" s="65" t="str">
        <f t="shared" si="1"/>
        <v/>
      </c>
      <c r="J821" s="66"/>
    </row>
    <row r="822">
      <c r="A822" s="40"/>
      <c r="B822" s="67" t="s">
        <v>859</v>
      </c>
      <c r="C822" s="61"/>
      <c r="D822" s="61"/>
      <c r="E822" s="63"/>
      <c r="F822" s="63"/>
      <c r="G822" s="64" t="str">
        <f>IF(C822="","",SUMIFS(Roteiro!U822:U1816,Roteiro!C822:C1816,(CONCATENATE(B822," - ",C822)),Roteiro!Q822:Q1816,"Concluído"))</f>
        <v/>
      </c>
      <c r="H822" s="64" t="str">
        <f>IF(C822="","",SUMIFS(Roteiro!U822:U1816,Roteiro!C822:C1816,(CONCATENATE(B822," - ",C822))))</f>
        <v/>
      </c>
      <c r="I822" s="65" t="str">
        <f t="shared" si="1"/>
        <v/>
      </c>
      <c r="J822" s="66"/>
    </row>
    <row r="823">
      <c r="A823" s="40"/>
      <c r="B823" s="67" t="s">
        <v>860</v>
      </c>
      <c r="C823" s="61"/>
      <c r="D823" s="61"/>
      <c r="E823" s="63"/>
      <c r="F823" s="63"/>
      <c r="G823" s="64" t="str">
        <f>IF(C823="","",SUMIFS(Roteiro!U823:U1817,Roteiro!C823:C1817,(CONCATENATE(B823," - ",C823)),Roteiro!Q823:Q1817,"Concluído"))</f>
        <v/>
      </c>
      <c r="H823" s="64" t="str">
        <f>IF(C823="","",SUMIFS(Roteiro!U823:U1817,Roteiro!C823:C1817,(CONCATENATE(B823," - ",C823))))</f>
        <v/>
      </c>
      <c r="I823" s="65" t="str">
        <f t="shared" si="1"/>
        <v/>
      </c>
      <c r="J823" s="66"/>
    </row>
    <row r="824">
      <c r="A824" s="40"/>
      <c r="B824" s="67" t="s">
        <v>861</v>
      </c>
      <c r="C824" s="61"/>
      <c r="D824" s="61"/>
      <c r="E824" s="63"/>
      <c r="F824" s="63"/>
      <c r="G824" s="64" t="str">
        <f>IF(C824="","",SUMIFS(Roteiro!U824:U1818,Roteiro!C824:C1818,(CONCATENATE(B824," - ",C824)),Roteiro!Q824:Q1818,"Concluído"))</f>
        <v/>
      </c>
      <c r="H824" s="64" t="str">
        <f>IF(C824="","",SUMIFS(Roteiro!U824:U1818,Roteiro!C824:C1818,(CONCATENATE(B824," - ",C824))))</f>
        <v/>
      </c>
      <c r="I824" s="65" t="str">
        <f t="shared" si="1"/>
        <v/>
      </c>
      <c r="J824" s="66"/>
    </row>
    <row r="825">
      <c r="A825" s="40"/>
      <c r="B825" s="67" t="s">
        <v>862</v>
      </c>
      <c r="C825" s="61"/>
      <c r="D825" s="61"/>
      <c r="E825" s="63"/>
      <c r="F825" s="63"/>
      <c r="G825" s="64" t="str">
        <f>IF(C825="","",SUMIFS(Roteiro!U825:U1819,Roteiro!C825:C1819,(CONCATENATE(B825," - ",C825)),Roteiro!Q825:Q1819,"Concluído"))</f>
        <v/>
      </c>
      <c r="H825" s="64" t="str">
        <f>IF(C825="","",SUMIFS(Roteiro!U825:U1819,Roteiro!C825:C1819,(CONCATENATE(B825," - ",C825))))</f>
        <v/>
      </c>
      <c r="I825" s="65" t="str">
        <f t="shared" si="1"/>
        <v/>
      </c>
      <c r="J825" s="66"/>
    </row>
    <row r="826">
      <c r="A826" s="40"/>
      <c r="B826" s="67" t="s">
        <v>863</v>
      </c>
      <c r="C826" s="61"/>
      <c r="D826" s="61"/>
      <c r="E826" s="63"/>
      <c r="F826" s="63"/>
      <c r="G826" s="64" t="str">
        <f>IF(C826="","",SUMIFS(Roteiro!U826:U1820,Roteiro!C826:C1820,(CONCATENATE(B826," - ",C826)),Roteiro!Q826:Q1820,"Concluído"))</f>
        <v/>
      </c>
      <c r="H826" s="64" t="str">
        <f>IF(C826="","",SUMIFS(Roteiro!U826:U1820,Roteiro!C826:C1820,(CONCATENATE(B826," - ",C826))))</f>
        <v/>
      </c>
      <c r="I826" s="65" t="str">
        <f t="shared" si="1"/>
        <v/>
      </c>
      <c r="J826" s="66"/>
    </row>
    <row r="827">
      <c r="A827" s="40"/>
      <c r="B827" s="67" t="s">
        <v>864</v>
      </c>
      <c r="C827" s="61"/>
      <c r="D827" s="61"/>
      <c r="E827" s="63"/>
      <c r="F827" s="63"/>
      <c r="G827" s="64" t="str">
        <f>IF(C827="","",SUMIFS(Roteiro!U827:U1821,Roteiro!C827:C1821,(CONCATENATE(B827," - ",C827)),Roteiro!Q827:Q1821,"Concluído"))</f>
        <v/>
      </c>
      <c r="H827" s="64" t="str">
        <f>IF(C827="","",SUMIFS(Roteiro!U827:U1821,Roteiro!C827:C1821,(CONCATENATE(B827," - ",C827))))</f>
        <v/>
      </c>
      <c r="I827" s="65" t="str">
        <f t="shared" si="1"/>
        <v/>
      </c>
      <c r="J827" s="66"/>
    </row>
    <row r="828">
      <c r="A828" s="40"/>
      <c r="B828" s="67" t="s">
        <v>865</v>
      </c>
      <c r="C828" s="61"/>
      <c r="D828" s="61"/>
      <c r="E828" s="63"/>
      <c r="F828" s="63"/>
      <c r="G828" s="64" t="str">
        <f>IF(C828="","",SUMIFS(Roteiro!U828:U1822,Roteiro!C828:C1822,(CONCATENATE(B828," - ",C828)),Roteiro!Q828:Q1822,"Concluído"))</f>
        <v/>
      </c>
      <c r="H828" s="64" t="str">
        <f>IF(C828="","",SUMIFS(Roteiro!U828:U1822,Roteiro!C828:C1822,(CONCATENATE(B828," - ",C828))))</f>
        <v/>
      </c>
      <c r="I828" s="65" t="str">
        <f t="shared" si="1"/>
        <v/>
      </c>
      <c r="J828" s="66"/>
    </row>
    <row r="829">
      <c r="A829" s="40"/>
      <c r="B829" s="67" t="s">
        <v>866</v>
      </c>
      <c r="C829" s="61"/>
      <c r="D829" s="61"/>
      <c r="E829" s="63"/>
      <c r="F829" s="63"/>
      <c r="G829" s="64" t="str">
        <f>IF(C829="","",SUMIFS(Roteiro!U829:U1823,Roteiro!C829:C1823,(CONCATENATE(B829," - ",C829)),Roteiro!Q829:Q1823,"Concluído"))</f>
        <v/>
      </c>
      <c r="H829" s="64" t="str">
        <f>IF(C829="","",SUMIFS(Roteiro!U829:U1823,Roteiro!C829:C1823,(CONCATENATE(B829," - ",C829))))</f>
        <v/>
      </c>
      <c r="I829" s="65" t="str">
        <f t="shared" si="1"/>
        <v/>
      </c>
      <c r="J829" s="66"/>
    </row>
    <row r="830">
      <c r="A830" s="40"/>
      <c r="B830" s="67" t="s">
        <v>867</v>
      </c>
      <c r="C830" s="61"/>
      <c r="D830" s="61"/>
      <c r="E830" s="63"/>
      <c r="F830" s="63"/>
      <c r="G830" s="64" t="str">
        <f>IF(C830="","",SUMIFS(Roteiro!U830:U1824,Roteiro!C830:C1824,(CONCATENATE(B830," - ",C830)),Roteiro!Q830:Q1824,"Concluído"))</f>
        <v/>
      </c>
      <c r="H830" s="64" t="str">
        <f>IF(C830="","",SUMIFS(Roteiro!U830:U1824,Roteiro!C830:C1824,(CONCATENATE(B830," - ",C830))))</f>
        <v/>
      </c>
      <c r="I830" s="65" t="str">
        <f t="shared" si="1"/>
        <v/>
      </c>
      <c r="J830" s="66"/>
    </row>
    <row r="831">
      <c r="A831" s="40"/>
      <c r="B831" s="67" t="s">
        <v>868</v>
      </c>
      <c r="C831" s="61"/>
      <c r="D831" s="61"/>
      <c r="E831" s="63"/>
      <c r="F831" s="63"/>
      <c r="G831" s="64" t="str">
        <f>IF(C831="","",SUMIFS(Roteiro!U831:U1825,Roteiro!C831:C1825,(CONCATENATE(B831," - ",C831)),Roteiro!Q831:Q1825,"Concluído"))</f>
        <v/>
      </c>
      <c r="H831" s="64" t="str">
        <f>IF(C831="","",SUMIFS(Roteiro!U831:U1825,Roteiro!C831:C1825,(CONCATENATE(B831," - ",C831))))</f>
        <v/>
      </c>
      <c r="I831" s="65" t="str">
        <f t="shared" si="1"/>
        <v/>
      </c>
      <c r="J831" s="66"/>
    </row>
    <row r="832">
      <c r="A832" s="40"/>
      <c r="B832" s="67" t="s">
        <v>869</v>
      </c>
      <c r="C832" s="61"/>
      <c r="D832" s="61"/>
      <c r="E832" s="63"/>
      <c r="F832" s="63"/>
      <c r="G832" s="64" t="str">
        <f>IF(C832="","",SUMIFS(Roteiro!U832:U1826,Roteiro!C832:C1826,(CONCATENATE(B832," - ",C832)),Roteiro!Q832:Q1826,"Concluído"))</f>
        <v/>
      </c>
      <c r="H832" s="64" t="str">
        <f>IF(C832="","",SUMIFS(Roteiro!U832:U1826,Roteiro!C832:C1826,(CONCATENATE(B832," - ",C832))))</f>
        <v/>
      </c>
      <c r="I832" s="65" t="str">
        <f t="shared" si="1"/>
        <v/>
      </c>
      <c r="J832" s="66"/>
    </row>
    <row r="833">
      <c r="A833" s="40"/>
      <c r="B833" s="67" t="s">
        <v>870</v>
      </c>
      <c r="C833" s="61"/>
      <c r="D833" s="61"/>
      <c r="E833" s="63"/>
      <c r="F833" s="63"/>
      <c r="G833" s="64" t="str">
        <f>IF(C833="","",SUMIFS(Roteiro!U833:U1827,Roteiro!C833:C1827,(CONCATENATE(B833," - ",C833)),Roteiro!Q833:Q1827,"Concluído"))</f>
        <v/>
      </c>
      <c r="H833" s="64" t="str">
        <f>IF(C833="","",SUMIFS(Roteiro!U833:U1827,Roteiro!C833:C1827,(CONCATENATE(B833," - ",C833))))</f>
        <v/>
      </c>
      <c r="I833" s="65" t="str">
        <f t="shared" si="1"/>
        <v/>
      </c>
      <c r="J833" s="66"/>
    </row>
    <row r="834">
      <c r="A834" s="40"/>
      <c r="B834" s="67" t="s">
        <v>871</v>
      </c>
      <c r="C834" s="61"/>
      <c r="D834" s="61"/>
      <c r="E834" s="63"/>
      <c r="F834" s="63"/>
      <c r="G834" s="64" t="str">
        <f>IF(C834="","",SUMIFS(Roteiro!U834:U1828,Roteiro!C834:C1828,(CONCATENATE(B834," - ",C834)),Roteiro!Q834:Q1828,"Concluído"))</f>
        <v/>
      </c>
      <c r="H834" s="64" t="str">
        <f>IF(C834="","",SUMIFS(Roteiro!U834:U1828,Roteiro!C834:C1828,(CONCATENATE(B834," - ",C834))))</f>
        <v/>
      </c>
      <c r="I834" s="65" t="str">
        <f t="shared" si="1"/>
        <v/>
      </c>
      <c r="J834" s="66"/>
    </row>
    <row r="835">
      <c r="A835" s="40"/>
      <c r="B835" s="67" t="s">
        <v>872</v>
      </c>
      <c r="C835" s="61"/>
      <c r="D835" s="61"/>
      <c r="E835" s="63"/>
      <c r="F835" s="63"/>
      <c r="G835" s="64" t="str">
        <f>IF(C835="","",SUMIFS(Roteiro!U835:U1829,Roteiro!C835:C1829,(CONCATENATE(B835," - ",C835)),Roteiro!Q835:Q1829,"Concluído"))</f>
        <v/>
      </c>
      <c r="H835" s="64" t="str">
        <f>IF(C835="","",SUMIFS(Roteiro!U835:U1829,Roteiro!C835:C1829,(CONCATENATE(B835," - ",C835))))</f>
        <v/>
      </c>
      <c r="I835" s="65" t="str">
        <f t="shared" si="1"/>
        <v/>
      </c>
      <c r="J835" s="66"/>
    </row>
    <row r="836">
      <c r="A836" s="40"/>
      <c r="B836" s="67" t="s">
        <v>873</v>
      </c>
      <c r="C836" s="61"/>
      <c r="D836" s="61"/>
      <c r="E836" s="63"/>
      <c r="F836" s="63"/>
      <c r="G836" s="64" t="str">
        <f>IF(C836="","",SUMIFS(Roteiro!U836:U1830,Roteiro!C836:C1830,(CONCATENATE(B836," - ",C836)),Roteiro!Q836:Q1830,"Concluído"))</f>
        <v/>
      </c>
      <c r="H836" s="64" t="str">
        <f>IF(C836="","",SUMIFS(Roteiro!U836:U1830,Roteiro!C836:C1830,(CONCATENATE(B836," - ",C836))))</f>
        <v/>
      </c>
      <c r="I836" s="65" t="str">
        <f t="shared" si="1"/>
        <v/>
      </c>
      <c r="J836" s="66"/>
    </row>
    <row r="837">
      <c r="A837" s="40"/>
      <c r="B837" s="67" t="s">
        <v>874</v>
      </c>
      <c r="C837" s="61"/>
      <c r="D837" s="61"/>
      <c r="E837" s="63"/>
      <c r="F837" s="63"/>
      <c r="G837" s="64" t="str">
        <f>IF(C837="","",SUMIFS(Roteiro!U837:U1831,Roteiro!C837:C1831,(CONCATENATE(B837," - ",C837)),Roteiro!Q837:Q1831,"Concluído"))</f>
        <v/>
      </c>
      <c r="H837" s="64" t="str">
        <f>IF(C837="","",SUMIFS(Roteiro!U837:U1831,Roteiro!C837:C1831,(CONCATENATE(B837," - ",C837))))</f>
        <v/>
      </c>
      <c r="I837" s="65" t="str">
        <f t="shared" si="1"/>
        <v/>
      </c>
      <c r="J837" s="66"/>
    </row>
    <row r="838">
      <c r="A838" s="40"/>
      <c r="B838" s="67" t="s">
        <v>875</v>
      </c>
      <c r="C838" s="61"/>
      <c r="D838" s="61"/>
      <c r="E838" s="63"/>
      <c r="F838" s="63"/>
      <c r="G838" s="64" t="str">
        <f>IF(C838="","",SUMIFS(Roteiro!U838:U1832,Roteiro!C838:C1832,(CONCATENATE(B838," - ",C838)),Roteiro!Q838:Q1832,"Concluído"))</f>
        <v/>
      </c>
      <c r="H838" s="64" t="str">
        <f>IF(C838="","",SUMIFS(Roteiro!U838:U1832,Roteiro!C838:C1832,(CONCATENATE(B838," - ",C838))))</f>
        <v/>
      </c>
      <c r="I838" s="65" t="str">
        <f t="shared" si="1"/>
        <v/>
      </c>
      <c r="J838" s="66"/>
    </row>
    <row r="839">
      <c r="A839" s="40"/>
      <c r="B839" s="67" t="s">
        <v>876</v>
      </c>
      <c r="C839" s="61"/>
      <c r="D839" s="61"/>
      <c r="E839" s="63"/>
      <c r="F839" s="63"/>
      <c r="G839" s="64" t="str">
        <f>IF(C839="","",SUMIFS(Roteiro!U839:U1833,Roteiro!C839:C1833,(CONCATENATE(B839," - ",C839)),Roteiro!Q839:Q1833,"Concluído"))</f>
        <v/>
      </c>
      <c r="H839" s="64" t="str">
        <f>IF(C839="","",SUMIFS(Roteiro!U839:U1833,Roteiro!C839:C1833,(CONCATENATE(B839," - ",C839))))</f>
        <v/>
      </c>
      <c r="I839" s="65" t="str">
        <f t="shared" si="1"/>
        <v/>
      </c>
      <c r="J839" s="66"/>
    </row>
    <row r="840">
      <c r="A840" s="40"/>
      <c r="B840" s="67" t="s">
        <v>877</v>
      </c>
      <c r="C840" s="61"/>
      <c r="D840" s="61"/>
      <c r="E840" s="63"/>
      <c r="F840" s="63"/>
      <c r="G840" s="64" t="str">
        <f>IF(C840="","",SUMIFS(Roteiro!U840:U1834,Roteiro!C840:C1834,(CONCATENATE(B840," - ",C840)),Roteiro!Q840:Q1834,"Concluído"))</f>
        <v/>
      </c>
      <c r="H840" s="64" t="str">
        <f>IF(C840="","",SUMIFS(Roteiro!U840:U1834,Roteiro!C840:C1834,(CONCATENATE(B840," - ",C840))))</f>
        <v/>
      </c>
      <c r="I840" s="65" t="str">
        <f t="shared" si="1"/>
        <v/>
      </c>
      <c r="J840" s="66"/>
    </row>
    <row r="841">
      <c r="A841" s="40"/>
      <c r="B841" s="67" t="s">
        <v>878</v>
      </c>
      <c r="C841" s="61"/>
      <c r="D841" s="61"/>
      <c r="E841" s="63"/>
      <c r="F841" s="63"/>
      <c r="G841" s="64" t="str">
        <f>IF(C841="","",SUMIFS(Roteiro!U841:U1835,Roteiro!C841:C1835,(CONCATENATE(B841," - ",C841)),Roteiro!Q841:Q1835,"Concluído"))</f>
        <v/>
      </c>
      <c r="H841" s="64" t="str">
        <f>IF(C841="","",SUMIFS(Roteiro!U841:U1835,Roteiro!C841:C1835,(CONCATENATE(B841," - ",C841))))</f>
        <v/>
      </c>
      <c r="I841" s="65" t="str">
        <f t="shared" si="1"/>
        <v/>
      </c>
      <c r="J841" s="66"/>
    </row>
    <row r="842">
      <c r="A842" s="40"/>
      <c r="B842" s="67" t="s">
        <v>879</v>
      </c>
      <c r="C842" s="61"/>
      <c r="D842" s="61"/>
      <c r="E842" s="63"/>
      <c r="F842" s="63"/>
      <c r="G842" s="64" t="str">
        <f>IF(C842="","",SUMIFS(Roteiro!U842:U1836,Roteiro!C842:C1836,(CONCATENATE(B842," - ",C842)),Roteiro!Q842:Q1836,"Concluído"))</f>
        <v/>
      </c>
      <c r="H842" s="64" t="str">
        <f>IF(C842="","",SUMIFS(Roteiro!U842:U1836,Roteiro!C842:C1836,(CONCATENATE(B842," - ",C842))))</f>
        <v/>
      </c>
      <c r="I842" s="65" t="str">
        <f t="shared" si="1"/>
        <v/>
      </c>
      <c r="J842" s="66"/>
    </row>
    <row r="843">
      <c r="A843" s="40"/>
      <c r="B843" s="67" t="s">
        <v>880</v>
      </c>
      <c r="C843" s="61"/>
      <c r="D843" s="61"/>
      <c r="E843" s="63"/>
      <c r="F843" s="63"/>
      <c r="G843" s="64" t="str">
        <f>IF(C843="","",SUMIFS(Roteiro!U843:U1837,Roteiro!C843:C1837,(CONCATENATE(B843," - ",C843)),Roteiro!Q843:Q1837,"Concluído"))</f>
        <v/>
      </c>
      <c r="H843" s="64" t="str">
        <f>IF(C843="","",SUMIFS(Roteiro!U843:U1837,Roteiro!C843:C1837,(CONCATENATE(B843," - ",C843))))</f>
        <v/>
      </c>
      <c r="I843" s="65" t="str">
        <f t="shared" si="1"/>
        <v/>
      </c>
      <c r="J843" s="66"/>
    </row>
    <row r="844">
      <c r="A844" s="40"/>
      <c r="B844" s="67" t="s">
        <v>881</v>
      </c>
      <c r="C844" s="61"/>
      <c r="D844" s="61"/>
      <c r="E844" s="63"/>
      <c r="F844" s="63"/>
      <c r="G844" s="64" t="str">
        <f>IF(C844="","",SUMIFS(Roteiro!U844:U1838,Roteiro!C844:C1838,(CONCATENATE(B844," - ",C844)),Roteiro!Q844:Q1838,"Concluído"))</f>
        <v/>
      </c>
      <c r="H844" s="64" t="str">
        <f>IF(C844="","",SUMIFS(Roteiro!U844:U1838,Roteiro!C844:C1838,(CONCATENATE(B844," - ",C844))))</f>
        <v/>
      </c>
      <c r="I844" s="65" t="str">
        <f t="shared" si="1"/>
        <v/>
      </c>
      <c r="J844" s="66"/>
    </row>
    <row r="845">
      <c r="A845" s="40"/>
      <c r="B845" s="67" t="s">
        <v>882</v>
      </c>
      <c r="C845" s="61"/>
      <c r="D845" s="61"/>
      <c r="E845" s="63"/>
      <c r="F845" s="63"/>
      <c r="G845" s="64" t="str">
        <f>IF(C845="","",SUMIFS(Roteiro!U845:U1839,Roteiro!C845:C1839,(CONCATENATE(B845," - ",C845)),Roteiro!Q845:Q1839,"Concluído"))</f>
        <v/>
      </c>
      <c r="H845" s="64" t="str">
        <f>IF(C845="","",SUMIFS(Roteiro!U845:U1839,Roteiro!C845:C1839,(CONCATENATE(B845," - ",C845))))</f>
        <v/>
      </c>
      <c r="I845" s="65" t="str">
        <f t="shared" si="1"/>
        <v/>
      </c>
      <c r="J845" s="66"/>
    </row>
    <row r="846">
      <c r="A846" s="40"/>
      <c r="B846" s="67" t="s">
        <v>883</v>
      </c>
      <c r="C846" s="61"/>
      <c r="D846" s="61"/>
      <c r="E846" s="63"/>
      <c r="F846" s="63"/>
      <c r="G846" s="64" t="str">
        <f>IF(C846="","",SUMIFS(Roteiro!U846:U1840,Roteiro!C846:C1840,(CONCATENATE(B846," - ",C846)),Roteiro!Q846:Q1840,"Concluído"))</f>
        <v/>
      </c>
      <c r="H846" s="64" t="str">
        <f>IF(C846="","",SUMIFS(Roteiro!U846:U1840,Roteiro!C846:C1840,(CONCATENATE(B846," - ",C846))))</f>
        <v/>
      </c>
      <c r="I846" s="65" t="str">
        <f t="shared" si="1"/>
        <v/>
      </c>
      <c r="J846" s="66"/>
    </row>
    <row r="847">
      <c r="A847" s="40"/>
      <c r="B847" s="67" t="s">
        <v>884</v>
      </c>
      <c r="C847" s="61"/>
      <c r="D847" s="61"/>
      <c r="E847" s="63"/>
      <c r="F847" s="63"/>
      <c r="G847" s="64" t="str">
        <f>IF(C847="","",SUMIFS(Roteiro!U847:U1841,Roteiro!C847:C1841,(CONCATENATE(B847," - ",C847)),Roteiro!Q847:Q1841,"Concluído"))</f>
        <v/>
      </c>
      <c r="H847" s="64" t="str">
        <f>IF(C847="","",SUMIFS(Roteiro!U847:U1841,Roteiro!C847:C1841,(CONCATENATE(B847," - ",C847))))</f>
        <v/>
      </c>
      <c r="I847" s="65" t="str">
        <f t="shared" si="1"/>
        <v/>
      </c>
      <c r="J847" s="66"/>
    </row>
    <row r="848">
      <c r="A848" s="40"/>
      <c r="B848" s="67" t="s">
        <v>885</v>
      </c>
      <c r="C848" s="61"/>
      <c r="D848" s="61"/>
      <c r="E848" s="63"/>
      <c r="F848" s="63"/>
      <c r="G848" s="64" t="str">
        <f>IF(C848="","",SUMIFS(Roteiro!U848:U1842,Roteiro!C848:C1842,(CONCATENATE(B848," - ",C848)),Roteiro!Q848:Q1842,"Concluído"))</f>
        <v/>
      </c>
      <c r="H848" s="64" t="str">
        <f>IF(C848="","",SUMIFS(Roteiro!U848:U1842,Roteiro!C848:C1842,(CONCATENATE(B848," - ",C848))))</f>
        <v/>
      </c>
      <c r="I848" s="65" t="str">
        <f t="shared" si="1"/>
        <v/>
      </c>
      <c r="J848" s="66"/>
    </row>
    <row r="849">
      <c r="A849" s="40"/>
      <c r="B849" s="67" t="s">
        <v>886</v>
      </c>
      <c r="C849" s="61"/>
      <c r="D849" s="61"/>
      <c r="E849" s="63"/>
      <c r="F849" s="63"/>
      <c r="G849" s="64" t="str">
        <f>IF(C849="","",SUMIFS(Roteiro!U849:U1843,Roteiro!C849:C1843,(CONCATENATE(B849," - ",C849)),Roteiro!Q849:Q1843,"Concluído"))</f>
        <v/>
      </c>
      <c r="H849" s="64" t="str">
        <f>IF(C849="","",SUMIFS(Roteiro!U849:U1843,Roteiro!C849:C1843,(CONCATENATE(B849," - ",C849))))</f>
        <v/>
      </c>
      <c r="I849" s="65" t="str">
        <f t="shared" si="1"/>
        <v/>
      </c>
      <c r="J849" s="66"/>
    </row>
    <row r="850">
      <c r="A850" s="40"/>
      <c r="B850" s="67" t="s">
        <v>887</v>
      </c>
      <c r="C850" s="61"/>
      <c r="D850" s="61"/>
      <c r="E850" s="63"/>
      <c r="F850" s="63"/>
      <c r="G850" s="64" t="str">
        <f>IF(C850="","",SUMIFS(Roteiro!U850:U1844,Roteiro!C850:C1844,(CONCATENATE(B850," - ",C850)),Roteiro!Q850:Q1844,"Concluído"))</f>
        <v/>
      </c>
      <c r="H850" s="64" t="str">
        <f>IF(C850="","",SUMIFS(Roteiro!U850:U1844,Roteiro!C850:C1844,(CONCATENATE(B850," - ",C850))))</f>
        <v/>
      </c>
      <c r="I850" s="65" t="str">
        <f t="shared" si="1"/>
        <v/>
      </c>
      <c r="J850" s="66"/>
    </row>
    <row r="851">
      <c r="A851" s="40"/>
      <c r="B851" s="67" t="s">
        <v>888</v>
      </c>
      <c r="C851" s="61"/>
      <c r="D851" s="61"/>
      <c r="E851" s="63"/>
      <c r="F851" s="63"/>
      <c r="G851" s="64" t="str">
        <f>IF(C851="","",SUMIFS(Roteiro!U851:U1845,Roteiro!C851:C1845,(CONCATENATE(B851," - ",C851)),Roteiro!Q851:Q1845,"Concluído"))</f>
        <v/>
      </c>
      <c r="H851" s="64" t="str">
        <f>IF(C851="","",SUMIFS(Roteiro!U851:U1845,Roteiro!C851:C1845,(CONCATENATE(B851," - ",C851))))</f>
        <v/>
      </c>
      <c r="I851" s="65" t="str">
        <f t="shared" si="1"/>
        <v/>
      </c>
      <c r="J851" s="66"/>
    </row>
    <row r="852">
      <c r="A852" s="40"/>
      <c r="B852" s="67" t="s">
        <v>889</v>
      </c>
      <c r="C852" s="61"/>
      <c r="D852" s="61"/>
      <c r="E852" s="63"/>
      <c r="F852" s="63"/>
      <c r="G852" s="64" t="str">
        <f>IF(C852="","",SUMIFS(Roteiro!U852:U1846,Roteiro!C852:C1846,(CONCATENATE(B852," - ",C852)),Roteiro!Q852:Q1846,"Concluído"))</f>
        <v/>
      </c>
      <c r="H852" s="64" t="str">
        <f>IF(C852="","",SUMIFS(Roteiro!U852:U1846,Roteiro!C852:C1846,(CONCATENATE(B852," - ",C852))))</f>
        <v/>
      </c>
      <c r="I852" s="65" t="str">
        <f t="shared" si="1"/>
        <v/>
      </c>
      <c r="J852" s="66"/>
    </row>
    <row r="853">
      <c r="A853" s="40"/>
      <c r="B853" s="67" t="s">
        <v>890</v>
      </c>
      <c r="C853" s="61"/>
      <c r="D853" s="61"/>
      <c r="E853" s="63"/>
      <c r="F853" s="63"/>
      <c r="G853" s="64" t="str">
        <f>IF(C853="","",SUMIFS(Roteiro!U853:U1847,Roteiro!C853:C1847,(CONCATENATE(B853," - ",C853)),Roteiro!Q853:Q1847,"Concluído"))</f>
        <v/>
      </c>
      <c r="H853" s="64" t="str">
        <f>IF(C853="","",SUMIFS(Roteiro!U853:U1847,Roteiro!C853:C1847,(CONCATENATE(B853," - ",C853))))</f>
        <v/>
      </c>
      <c r="I853" s="65" t="str">
        <f t="shared" si="1"/>
        <v/>
      </c>
      <c r="J853" s="66"/>
    </row>
    <row r="854">
      <c r="A854" s="40"/>
      <c r="B854" s="67" t="s">
        <v>891</v>
      </c>
      <c r="C854" s="61"/>
      <c r="D854" s="61"/>
      <c r="E854" s="63"/>
      <c r="F854" s="63"/>
      <c r="G854" s="64" t="str">
        <f>IF(C854="","",SUMIFS(Roteiro!U854:U1848,Roteiro!C854:C1848,(CONCATENATE(B854," - ",C854)),Roteiro!Q854:Q1848,"Concluído"))</f>
        <v/>
      </c>
      <c r="H854" s="64" t="str">
        <f>IF(C854="","",SUMIFS(Roteiro!U854:U1848,Roteiro!C854:C1848,(CONCATENATE(B854," - ",C854))))</f>
        <v/>
      </c>
      <c r="I854" s="65" t="str">
        <f t="shared" si="1"/>
        <v/>
      </c>
      <c r="J854" s="66"/>
    </row>
    <row r="855">
      <c r="A855" s="40"/>
      <c r="B855" s="67" t="s">
        <v>892</v>
      </c>
      <c r="C855" s="61"/>
      <c r="D855" s="61"/>
      <c r="E855" s="63"/>
      <c r="F855" s="63"/>
      <c r="G855" s="64" t="str">
        <f>IF(C855="","",SUMIFS(Roteiro!U855:U1849,Roteiro!C855:C1849,(CONCATENATE(B855," - ",C855)),Roteiro!Q855:Q1849,"Concluído"))</f>
        <v/>
      </c>
      <c r="H855" s="64" t="str">
        <f>IF(C855="","",SUMIFS(Roteiro!U855:U1849,Roteiro!C855:C1849,(CONCATENATE(B855," - ",C855))))</f>
        <v/>
      </c>
      <c r="I855" s="65" t="str">
        <f t="shared" si="1"/>
        <v/>
      </c>
      <c r="J855" s="66"/>
    </row>
    <row r="856">
      <c r="A856" s="40"/>
      <c r="B856" s="67" t="s">
        <v>893</v>
      </c>
      <c r="C856" s="61"/>
      <c r="D856" s="61"/>
      <c r="E856" s="63"/>
      <c r="F856" s="63"/>
      <c r="G856" s="64" t="str">
        <f>IF(C856="","",SUMIFS(Roteiro!U856:U1850,Roteiro!C856:C1850,(CONCATENATE(B856," - ",C856)),Roteiro!Q856:Q1850,"Concluído"))</f>
        <v/>
      </c>
      <c r="H856" s="64" t="str">
        <f>IF(C856="","",SUMIFS(Roteiro!U856:U1850,Roteiro!C856:C1850,(CONCATENATE(B856," - ",C856))))</f>
        <v/>
      </c>
      <c r="I856" s="65" t="str">
        <f t="shared" si="1"/>
        <v/>
      </c>
      <c r="J856" s="66"/>
    </row>
    <row r="857">
      <c r="A857" s="40"/>
      <c r="B857" s="67" t="s">
        <v>894</v>
      </c>
      <c r="C857" s="61"/>
      <c r="D857" s="61"/>
      <c r="E857" s="63"/>
      <c r="F857" s="63"/>
      <c r="G857" s="64" t="str">
        <f>IF(C857="","",SUMIFS(Roteiro!U857:U1851,Roteiro!C857:C1851,(CONCATENATE(B857," - ",C857)),Roteiro!Q857:Q1851,"Concluído"))</f>
        <v/>
      </c>
      <c r="H857" s="64" t="str">
        <f>IF(C857="","",SUMIFS(Roteiro!U857:U1851,Roteiro!C857:C1851,(CONCATENATE(B857," - ",C857))))</f>
        <v/>
      </c>
      <c r="I857" s="65" t="str">
        <f t="shared" si="1"/>
        <v/>
      </c>
      <c r="J857" s="66"/>
    </row>
    <row r="858">
      <c r="A858" s="40"/>
      <c r="B858" s="67" t="s">
        <v>895</v>
      </c>
      <c r="C858" s="61"/>
      <c r="D858" s="61"/>
      <c r="E858" s="63"/>
      <c r="F858" s="63"/>
      <c r="G858" s="64" t="str">
        <f>IF(C858="","",SUMIFS(Roteiro!U858:U1852,Roteiro!C858:C1852,(CONCATENATE(B858," - ",C858)),Roteiro!Q858:Q1852,"Concluído"))</f>
        <v/>
      </c>
      <c r="H858" s="64" t="str">
        <f>IF(C858="","",SUMIFS(Roteiro!U858:U1852,Roteiro!C858:C1852,(CONCATENATE(B858," - ",C858))))</f>
        <v/>
      </c>
      <c r="I858" s="65" t="str">
        <f t="shared" si="1"/>
        <v/>
      </c>
      <c r="J858" s="66"/>
    </row>
    <row r="859">
      <c r="A859" s="40"/>
      <c r="B859" s="67" t="s">
        <v>896</v>
      </c>
      <c r="C859" s="61"/>
      <c r="D859" s="61"/>
      <c r="E859" s="63"/>
      <c r="F859" s="63"/>
      <c r="G859" s="64" t="str">
        <f>IF(C859="","",SUMIFS(Roteiro!U859:U1853,Roteiro!C859:C1853,(CONCATENATE(B859," - ",C859)),Roteiro!Q859:Q1853,"Concluído"))</f>
        <v/>
      </c>
      <c r="H859" s="64" t="str">
        <f>IF(C859="","",SUMIFS(Roteiro!U859:U1853,Roteiro!C859:C1853,(CONCATENATE(B859," - ",C859))))</f>
        <v/>
      </c>
      <c r="I859" s="65" t="str">
        <f t="shared" si="1"/>
        <v/>
      </c>
      <c r="J859" s="66"/>
    </row>
    <row r="860">
      <c r="A860" s="40"/>
      <c r="B860" s="67" t="s">
        <v>897</v>
      </c>
      <c r="C860" s="61"/>
      <c r="D860" s="61"/>
      <c r="E860" s="63"/>
      <c r="F860" s="63"/>
      <c r="G860" s="64" t="str">
        <f>IF(C860="","",SUMIFS(Roteiro!U860:U1854,Roteiro!C860:C1854,(CONCATENATE(B860," - ",C860)),Roteiro!Q860:Q1854,"Concluído"))</f>
        <v/>
      </c>
      <c r="H860" s="64" t="str">
        <f>IF(C860="","",SUMIFS(Roteiro!U860:U1854,Roteiro!C860:C1854,(CONCATENATE(B860," - ",C860))))</f>
        <v/>
      </c>
      <c r="I860" s="65" t="str">
        <f t="shared" si="1"/>
        <v/>
      </c>
      <c r="J860" s="66"/>
    </row>
    <row r="861">
      <c r="A861" s="40"/>
      <c r="B861" s="67" t="s">
        <v>898</v>
      </c>
      <c r="C861" s="61"/>
      <c r="D861" s="61"/>
      <c r="E861" s="63"/>
      <c r="F861" s="63"/>
      <c r="G861" s="64" t="str">
        <f>IF(C861="","",SUMIFS(Roteiro!U861:U1855,Roteiro!C861:C1855,(CONCATENATE(B861," - ",C861)),Roteiro!Q861:Q1855,"Concluído"))</f>
        <v/>
      </c>
      <c r="H861" s="64" t="str">
        <f>IF(C861="","",SUMIFS(Roteiro!U861:U1855,Roteiro!C861:C1855,(CONCATENATE(B861," - ",C861))))</f>
        <v/>
      </c>
      <c r="I861" s="65" t="str">
        <f t="shared" si="1"/>
        <v/>
      </c>
      <c r="J861" s="66"/>
    </row>
    <row r="862">
      <c r="A862" s="40"/>
      <c r="B862" s="67" t="s">
        <v>899</v>
      </c>
      <c r="C862" s="61"/>
      <c r="D862" s="61"/>
      <c r="E862" s="63"/>
      <c r="F862" s="63"/>
      <c r="G862" s="64" t="str">
        <f>IF(C862="","",SUMIFS(Roteiro!U862:U1856,Roteiro!C862:C1856,(CONCATENATE(B862," - ",C862)),Roteiro!Q862:Q1856,"Concluído"))</f>
        <v/>
      </c>
      <c r="H862" s="64" t="str">
        <f>IF(C862="","",SUMIFS(Roteiro!U862:U1856,Roteiro!C862:C1856,(CONCATENATE(B862," - ",C862))))</f>
        <v/>
      </c>
      <c r="I862" s="65" t="str">
        <f t="shared" si="1"/>
        <v/>
      </c>
      <c r="J862" s="66"/>
    </row>
    <row r="863">
      <c r="A863" s="40"/>
      <c r="B863" s="67" t="s">
        <v>900</v>
      </c>
      <c r="C863" s="61"/>
      <c r="D863" s="61"/>
      <c r="E863" s="63"/>
      <c r="F863" s="63"/>
      <c r="G863" s="64" t="str">
        <f>IF(C863="","",SUMIFS(Roteiro!U863:U1857,Roteiro!C863:C1857,(CONCATENATE(B863," - ",C863)),Roteiro!Q863:Q1857,"Concluído"))</f>
        <v/>
      </c>
      <c r="H863" s="64" t="str">
        <f>IF(C863="","",SUMIFS(Roteiro!U863:U1857,Roteiro!C863:C1857,(CONCATENATE(B863," - ",C863))))</f>
        <v/>
      </c>
      <c r="I863" s="65" t="str">
        <f t="shared" si="1"/>
        <v/>
      </c>
      <c r="J863" s="66"/>
    </row>
    <row r="864">
      <c r="A864" s="40"/>
      <c r="B864" s="67" t="s">
        <v>901</v>
      </c>
      <c r="C864" s="61"/>
      <c r="D864" s="61"/>
      <c r="E864" s="63"/>
      <c r="F864" s="63"/>
      <c r="G864" s="64" t="str">
        <f>IF(C864="","",SUMIFS(Roteiro!U864:U1858,Roteiro!C864:C1858,(CONCATENATE(B864," - ",C864)),Roteiro!Q864:Q1858,"Concluído"))</f>
        <v/>
      </c>
      <c r="H864" s="64" t="str">
        <f>IF(C864="","",SUMIFS(Roteiro!U864:U1858,Roteiro!C864:C1858,(CONCATENATE(B864," - ",C864))))</f>
        <v/>
      </c>
      <c r="I864" s="65" t="str">
        <f t="shared" si="1"/>
        <v/>
      </c>
      <c r="J864" s="66"/>
    </row>
    <row r="865">
      <c r="A865" s="40"/>
      <c r="B865" s="67" t="s">
        <v>902</v>
      </c>
      <c r="C865" s="61"/>
      <c r="D865" s="61"/>
      <c r="E865" s="63"/>
      <c r="F865" s="63"/>
      <c r="G865" s="64" t="str">
        <f>IF(C865="","",SUMIFS(Roteiro!U865:U1859,Roteiro!C865:C1859,(CONCATENATE(B865," - ",C865)),Roteiro!Q865:Q1859,"Concluído"))</f>
        <v/>
      </c>
      <c r="H865" s="64" t="str">
        <f>IF(C865="","",SUMIFS(Roteiro!U865:U1859,Roteiro!C865:C1859,(CONCATENATE(B865," - ",C865))))</f>
        <v/>
      </c>
      <c r="I865" s="65" t="str">
        <f t="shared" si="1"/>
        <v/>
      </c>
      <c r="J865" s="66"/>
    </row>
    <row r="866">
      <c r="A866" s="40"/>
      <c r="B866" s="67" t="s">
        <v>903</v>
      </c>
      <c r="C866" s="61"/>
      <c r="D866" s="61"/>
      <c r="E866" s="63"/>
      <c r="F866" s="63"/>
      <c r="G866" s="64" t="str">
        <f>IF(C866="","",SUMIFS(Roteiro!U866:U1860,Roteiro!C866:C1860,(CONCATENATE(B866," - ",C866)),Roteiro!Q866:Q1860,"Concluído"))</f>
        <v/>
      </c>
      <c r="H866" s="64" t="str">
        <f>IF(C866="","",SUMIFS(Roteiro!U866:U1860,Roteiro!C866:C1860,(CONCATENATE(B866," - ",C866))))</f>
        <v/>
      </c>
      <c r="I866" s="65" t="str">
        <f t="shared" si="1"/>
        <v/>
      </c>
      <c r="J866" s="66"/>
    </row>
    <row r="867">
      <c r="A867" s="40"/>
      <c r="B867" s="67" t="s">
        <v>904</v>
      </c>
      <c r="C867" s="61"/>
      <c r="D867" s="61"/>
      <c r="E867" s="63"/>
      <c r="F867" s="63"/>
      <c r="G867" s="64" t="str">
        <f>IF(C867="","",SUMIFS(Roteiro!U867:U1861,Roteiro!C867:C1861,(CONCATENATE(B867," - ",C867)),Roteiro!Q867:Q1861,"Concluído"))</f>
        <v/>
      </c>
      <c r="H867" s="64" t="str">
        <f>IF(C867="","",SUMIFS(Roteiro!U867:U1861,Roteiro!C867:C1861,(CONCATENATE(B867," - ",C867))))</f>
        <v/>
      </c>
      <c r="I867" s="65" t="str">
        <f t="shared" si="1"/>
        <v/>
      </c>
      <c r="J867" s="66"/>
    </row>
    <row r="868">
      <c r="A868" s="40"/>
      <c r="B868" s="67" t="s">
        <v>905</v>
      </c>
      <c r="C868" s="61"/>
      <c r="D868" s="61"/>
      <c r="E868" s="63"/>
      <c r="F868" s="63"/>
      <c r="G868" s="64" t="str">
        <f>IF(C868="","",SUMIFS(Roteiro!U868:U1862,Roteiro!C868:C1862,(CONCATENATE(B868," - ",C868)),Roteiro!Q868:Q1862,"Concluído"))</f>
        <v/>
      </c>
      <c r="H868" s="64" t="str">
        <f>IF(C868="","",SUMIFS(Roteiro!U868:U1862,Roteiro!C868:C1862,(CONCATENATE(B868," - ",C868))))</f>
        <v/>
      </c>
      <c r="I868" s="65" t="str">
        <f t="shared" si="1"/>
        <v/>
      </c>
      <c r="J868" s="66"/>
    </row>
    <row r="869">
      <c r="A869" s="40"/>
      <c r="B869" s="67" t="s">
        <v>906</v>
      </c>
      <c r="C869" s="61"/>
      <c r="D869" s="61"/>
      <c r="E869" s="63"/>
      <c r="F869" s="63"/>
      <c r="G869" s="64" t="str">
        <f>IF(C869="","",SUMIFS(Roteiro!U869:U1863,Roteiro!C869:C1863,(CONCATENATE(B869," - ",C869)),Roteiro!Q869:Q1863,"Concluído"))</f>
        <v/>
      </c>
      <c r="H869" s="64" t="str">
        <f>IF(C869="","",SUMIFS(Roteiro!U869:U1863,Roteiro!C869:C1863,(CONCATENATE(B869," - ",C869))))</f>
        <v/>
      </c>
      <c r="I869" s="65" t="str">
        <f t="shared" si="1"/>
        <v/>
      </c>
      <c r="J869" s="66"/>
    </row>
    <row r="870">
      <c r="A870" s="40"/>
      <c r="B870" s="67" t="s">
        <v>907</v>
      </c>
      <c r="C870" s="61"/>
      <c r="D870" s="61"/>
      <c r="E870" s="63"/>
      <c r="F870" s="63"/>
      <c r="G870" s="64" t="str">
        <f>IF(C870="","",SUMIFS(Roteiro!U870:U1864,Roteiro!C870:C1864,(CONCATENATE(B870," - ",C870)),Roteiro!Q870:Q1864,"Concluído"))</f>
        <v/>
      </c>
      <c r="H870" s="64" t="str">
        <f>IF(C870="","",SUMIFS(Roteiro!U870:U1864,Roteiro!C870:C1864,(CONCATENATE(B870," - ",C870))))</f>
        <v/>
      </c>
      <c r="I870" s="65" t="str">
        <f t="shared" si="1"/>
        <v/>
      </c>
      <c r="J870" s="66"/>
    </row>
    <row r="871">
      <c r="A871" s="40"/>
      <c r="B871" s="67" t="s">
        <v>908</v>
      </c>
      <c r="C871" s="61"/>
      <c r="D871" s="61"/>
      <c r="E871" s="63"/>
      <c r="F871" s="63"/>
      <c r="G871" s="64" t="str">
        <f>IF(C871="","",SUMIFS(Roteiro!U871:U1865,Roteiro!C871:C1865,(CONCATENATE(B871," - ",C871)),Roteiro!Q871:Q1865,"Concluído"))</f>
        <v/>
      </c>
      <c r="H871" s="64" t="str">
        <f>IF(C871="","",SUMIFS(Roteiro!U871:U1865,Roteiro!C871:C1865,(CONCATENATE(B871," - ",C871))))</f>
        <v/>
      </c>
      <c r="I871" s="65" t="str">
        <f t="shared" si="1"/>
        <v/>
      </c>
      <c r="J871" s="66"/>
    </row>
    <row r="872">
      <c r="A872" s="40"/>
      <c r="B872" s="67" t="s">
        <v>909</v>
      </c>
      <c r="C872" s="61"/>
      <c r="D872" s="61"/>
      <c r="E872" s="63"/>
      <c r="F872" s="63"/>
      <c r="G872" s="64" t="str">
        <f>IF(C872="","",SUMIFS(Roteiro!U872:U1866,Roteiro!C872:C1866,(CONCATENATE(B872," - ",C872)),Roteiro!Q872:Q1866,"Concluído"))</f>
        <v/>
      </c>
      <c r="H872" s="64" t="str">
        <f>IF(C872="","",SUMIFS(Roteiro!U872:U1866,Roteiro!C872:C1866,(CONCATENATE(B872," - ",C872))))</f>
        <v/>
      </c>
      <c r="I872" s="65" t="str">
        <f t="shared" si="1"/>
        <v/>
      </c>
      <c r="J872" s="66"/>
    </row>
    <row r="873">
      <c r="A873" s="40"/>
      <c r="B873" s="67" t="s">
        <v>910</v>
      </c>
      <c r="C873" s="61"/>
      <c r="D873" s="61"/>
      <c r="E873" s="63"/>
      <c r="F873" s="63"/>
      <c r="G873" s="64" t="str">
        <f>IF(C873="","",SUMIFS(Roteiro!U873:U1867,Roteiro!C873:C1867,(CONCATENATE(B873," - ",C873)),Roteiro!Q873:Q1867,"Concluído"))</f>
        <v/>
      </c>
      <c r="H873" s="64" t="str">
        <f>IF(C873="","",SUMIFS(Roteiro!U873:U1867,Roteiro!C873:C1867,(CONCATENATE(B873," - ",C873))))</f>
        <v/>
      </c>
      <c r="I873" s="65" t="str">
        <f t="shared" si="1"/>
        <v/>
      </c>
      <c r="J873" s="66"/>
    </row>
    <row r="874">
      <c r="A874" s="40"/>
      <c r="B874" s="67" t="s">
        <v>911</v>
      </c>
      <c r="C874" s="61"/>
      <c r="D874" s="61"/>
      <c r="E874" s="63"/>
      <c r="F874" s="63"/>
      <c r="G874" s="64" t="str">
        <f>IF(C874="","",SUMIFS(Roteiro!U874:U1868,Roteiro!C874:C1868,(CONCATENATE(B874," - ",C874)),Roteiro!Q874:Q1868,"Concluído"))</f>
        <v/>
      </c>
      <c r="H874" s="64" t="str">
        <f>IF(C874="","",SUMIFS(Roteiro!U874:U1868,Roteiro!C874:C1868,(CONCATENATE(B874," - ",C874))))</f>
        <v/>
      </c>
      <c r="I874" s="65" t="str">
        <f t="shared" si="1"/>
        <v/>
      </c>
      <c r="J874" s="66"/>
    </row>
    <row r="875">
      <c r="A875" s="40"/>
      <c r="B875" s="67" t="s">
        <v>912</v>
      </c>
      <c r="C875" s="61"/>
      <c r="D875" s="61"/>
      <c r="E875" s="63"/>
      <c r="F875" s="63"/>
      <c r="G875" s="64" t="str">
        <f>IF(C875="","",SUMIFS(Roteiro!U875:U1869,Roteiro!C875:C1869,(CONCATENATE(B875," - ",C875)),Roteiro!Q875:Q1869,"Concluído"))</f>
        <v/>
      </c>
      <c r="H875" s="64" t="str">
        <f>IF(C875="","",SUMIFS(Roteiro!U875:U1869,Roteiro!C875:C1869,(CONCATENATE(B875," - ",C875))))</f>
        <v/>
      </c>
      <c r="I875" s="65" t="str">
        <f t="shared" si="1"/>
        <v/>
      </c>
      <c r="J875" s="66"/>
    </row>
    <row r="876">
      <c r="A876" s="40"/>
      <c r="B876" s="67" t="s">
        <v>913</v>
      </c>
      <c r="C876" s="61"/>
      <c r="D876" s="61"/>
      <c r="E876" s="63"/>
      <c r="F876" s="63"/>
      <c r="G876" s="64" t="str">
        <f>IF(C876="","",SUMIFS(Roteiro!U876:U1870,Roteiro!C876:C1870,(CONCATENATE(B876," - ",C876)),Roteiro!Q876:Q1870,"Concluído"))</f>
        <v/>
      </c>
      <c r="H876" s="64" t="str">
        <f>IF(C876="","",SUMIFS(Roteiro!U876:U1870,Roteiro!C876:C1870,(CONCATENATE(B876," - ",C876))))</f>
        <v/>
      </c>
      <c r="I876" s="65" t="str">
        <f t="shared" si="1"/>
        <v/>
      </c>
      <c r="J876" s="66"/>
    </row>
    <row r="877">
      <c r="A877" s="40"/>
      <c r="B877" s="67" t="s">
        <v>914</v>
      </c>
      <c r="C877" s="61"/>
      <c r="D877" s="61"/>
      <c r="E877" s="63"/>
      <c r="F877" s="63"/>
      <c r="G877" s="64" t="str">
        <f>IF(C877="","",SUMIFS(Roteiro!U877:U1871,Roteiro!C877:C1871,(CONCATENATE(B877," - ",C877)),Roteiro!Q877:Q1871,"Concluído"))</f>
        <v/>
      </c>
      <c r="H877" s="64" t="str">
        <f>IF(C877="","",SUMIFS(Roteiro!U877:U1871,Roteiro!C877:C1871,(CONCATENATE(B877," - ",C877))))</f>
        <v/>
      </c>
      <c r="I877" s="65" t="str">
        <f t="shared" si="1"/>
        <v/>
      </c>
      <c r="J877" s="66"/>
    </row>
    <row r="878">
      <c r="A878" s="40"/>
      <c r="B878" s="67" t="s">
        <v>915</v>
      </c>
      <c r="C878" s="61"/>
      <c r="D878" s="61"/>
      <c r="E878" s="63"/>
      <c r="F878" s="63"/>
      <c r="G878" s="64" t="str">
        <f>IF(C878="","",SUMIFS(Roteiro!U878:U1872,Roteiro!C878:C1872,(CONCATENATE(B878," - ",C878)),Roteiro!Q878:Q1872,"Concluído"))</f>
        <v/>
      </c>
      <c r="H878" s="64" t="str">
        <f>IF(C878="","",SUMIFS(Roteiro!U878:U1872,Roteiro!C878:C1872,(CONCATENATE(B878," - ",C878))))</f>
        <v/>
      </c>
      <c r="I878" s="65" t="str">
        <f t="shared" si="1"/>
        <v/>
      </c>
      <c r="J878" s="66"/>
    </row>
    <row r="879">
      <c r="A879" s="40"/>
      <c r="B879" s="67" t="s">
        <v>916</v>
      </c>
      <c r="C879" s="61"/>
      <c r="D879" s="61"/>
      <c r="E879" s="63"/>
      <c r="F879" s="63"/>
      <c r="G879" s="64" t="str">
        <f>IF(C879="","",SUMIFS(Roteiro!U879:U1873,Roteiro!C879:C1873,(CONCATENATE(B879," - ",C879)),Roteiro!Q879:Q1873,"Concluído"))</f>
        <v/>
      </c>
      <c r="H879" s="64" t="str">
        <f>IF(C879="","",SUMIFS(Roteiro!U879:U1873,Roteiro!C879:C1873,(CONCATENATE(B879," - ",C879))))</f>
        <v/>
      </c>
      <c r="I879" s="65" t="str">
        <f t="shared" si="1"/>
        <v/>
      </c>
      <c r="J879" s="66"/>
    </row>
    <row r="880">
      <c r="A880" s="40"/>
      <c r="B880" s="67" t="s">
        <v>917</v>
      </c>
      <c r="C880" s="61"/>
      <c r="D880" s="61"/>
      <c r="E880" s="63"/>
      <c r="F880" s="63"/>
      <c r="G880" s="64" t="str">
        <f>IF(C880="","",SUMIFS(Roteiro!U880:U1874,Roteiro!C880:C1874,(CONCATENATE(B880," - ",C880)),Roteiro!Q880:Q1874,"Concluído"))</f>
        <v/>
      </c>
      <c r="H880" s="64" t="str">
        <f>IF(C880="","",SUMIFS(Roteiro!U880:U1874,Roteiro!C880:C1874,(CONCATENATE(B880," - ",C880))))</f>
        <v/>
      </c>
      <c r="I880" s="65" t="str">
        <f t="shared" si="1"/>
        <v/>
      </c>
      <c r="J880" s="66"/>
    </row>
    <row r="881">
      <c r="A881" s="40"/>
      <c r="B881" s="67" t="s">
        <v>918</v>
      </c>
      <c r="C881" s="61"/>
      <c r="D881" s="61"/>
      <c r="E881" s="63"/>
      <c r="F881" s="63"/>
      <c r="G881" s="64" t="str">
        <f>IF(C881="","",SUMIFS(Roteiro!U881:U1875,Roteiro!C881:C1875,(CONCATENATE(B881," - ",C881)),Roteiro!Q881:Q1875,"Concluído"))</f>
        <v/>
      </c>
      <c r="H881" s="64" t="str">
        <f>IF(C881="","",SUMIFS(Roteiro!U881:U1875,Roteiro!C881:C1875,(CONCATENATE(B881," - ",C881))))</f>
        <v/>
      </c>
      <c r="I881" s="65" t="str">
        <f t="shared" si="1"/>
        <v/>
      </c>
      <c r="J881" s="66"/>
    </row>
    <row r="882">
      <c r="A882" s="40"/>
      <c r="B882" s="67" t="s">
        <v>919</v>
      </c>
      <c r="C882" s="61"/>
      <c r="D882" s="61"/>
      <c r="E882" s="63"/>
      <c r="F882" s="63"/>
      <c r="G882" s="64" t="str">
        <f>IF(C882="","",SUMIFS(Roteiro!U882:U1876,Roteiro!C882:C1876,(CONCATENATE(B882," - ",C882)),Roteiro!Q882:Q1876,"Concluído"))</f>
        <v/>
      </c>
      <c r="H882" s="64" t="str">
        <f>IF(C882="","",SUMIFS(Roteiro!U882:U1876,Roteiro!C882:C1876,(CONCATENATE(B882," - ",C882))))</f>
        <v/>
      </c>
      <c r="I882" s="65" t="str">
        <f t="shared" si="1"/>
        <v/>
      </c>
      <c r="J882" s="66"/>
    </row>
    <row r="883">
      <c r="A883" s="40"/>
      <c r="B883" s="67" t="s">
        <v>920</v>
      </c>
      <c r="C883" s="61"/>
      <c r="D883" s="61"/>
      <c r="E883" s="63"/>
      <c r="F883" s="63"/>
      <c r="G883" s="64" t="str">
        <f>IF(C883="","",SUMIFS(Roteiro!U883:U1877,Roteiro!C883:C1877,(CONCATENATE(B883," - ",C883)),Roteiro!Q883:Q1877,"Concluído"))</f>
        <v/>
      </c>
      <c r="H883" s="64" t="str">
        <f>IF(C883="","",SUMIFS(Roteiro!U883:U1877,Roteiro!C883:C1877,(CONCATENATE(B883," - ",C883))))</f>
        <v/>
      </c>
      <c r="I883" s="65" t="str">
        <f t="shared" si="1"/>
        <v/>
      </c>
      <c r="J883" s="66"/>
    </row>
    <row r="884">
      <c r="A884" s="40"/>
      <c r="B884" s="67" t="s">
        <v>921</v>
      </c>
      <c r="C884" s="61"/>
      <c r="D884" s="61"/>
      <c r="E884" s="63"/>
      <c r="F884" s="63"/>
      <c r="G884" s="64" t="str">
        <f>IF(C884="","",SUMIFS(Roteiro!U884:U1878,Roteiro!C884:C1878,(CONCATENATE(B884," - ",C884)),Roteiro!Q884:Q1878,"Concluído"))</f>
        <v/>
      </c>
      <c r="H884" s="64" t="str">
        <f>IF(C884="","",SUMIFS(Roteiro!U884:U1878,Roteiro!C884:C1878,(CONCATENATE(B884," - ",C884))))</f>
        <v/>
      </c>
      <c r="I884" s="65" t="str">
        <f t="shared" si="1"/>
        <v/>
      </c>
      <c r="J884" s="66"/>
    </row>
    <row r="885">
      <c r="A885" s="40"/>
      <c r="B885" s="67" t="s">
        <v>922</v>
      </c>
      <c r="C885" s="61"/>
      <c r="D885" s="61"/>
      <c r="E885" s="63"/>
      <c r="F885" s="63"/>
      <c r="G885" s="64" t="str">
        <f>IF(C885="","",SUMIFS(Roteiro!U885:U1879,Roteiro!C885:C1879,(CONCATENATE(B885," - ",C885)),Roteiro!Q885:Q1879,"Concluído"))</f>
        <v/>
      </c>
      <c r="H885" s="64" t="str">
        <f>IF(C885="","",SUMIFS(Roteiro!U885:U1879,Roteiro!C885:C1879,(CONCATENATE(B885," - ",C885))))</f>
        <v/>
      </c>
      <c r="I885" s="65" t="str">
        <f t="shared" si="1"/>
        <v/>
      </c>
      <c r="J885" s="66"/>
    </row>
    <row r="886">
      <c r="A886" s="40"/>
      <c r="B886" s="67" t="s">
        <v>923</v>
      </c>
      <c r="C886" s="61"/>
      <c r="D886" s="61"/>
      <c r="E886" s="63"/>
      <c r="F886" s="63"/>
      <c r="G886" s="64" t="str">
        <f>IF(C886="","",SUMIFS(Roteiro!U886:U1880,Roteiro!C886:C1880,(CONCATENATE(B886," - ",C886)),Roteiro!Q886:Q1880,"Concluído"))</f>
        <v/>
      </c>
      <c r="H886" s="64" t="str">
        <f>IF(C886="","",SUMIFS(Roteiro!U886:U1880,Roteiro!C886:C1880,(CONCATENATE(B886," - ",C886))))</f>
        <v/>
      </c>
      <c r="I886" s="65" t="str">
        <f t="shared" si="1"/>
        <v/>
      </c>
      <c r="J886" s="66"/>
    </row>
    <row r="887">
      <c r="A887" s="40"/>
      <c r="B887" s="67" t="s">
        <v>924</v>
      </c>
      <c r="C887" s="61"/>
      <c r="D887" s="61"/>
      <c r="E887" s="63"/>
      <c r="F887" s="63"/>
      <c r="G887" s="64" t="str">
        <f>IF(C887="","",SUMIFS(Roteiro!U887:U1881,Roteiro!C887:C1881,(CONCATENATE(B887," - ",C887)),Roteiro!Q887:Q1881,"Concluído"))</f>
        <v/>
      </c>
      <c r="H887" s="64" t="str">
        <f>IF(C887="","",SUMIFS(Roteiro!U887:U1881,Roteiro!C887:C1881,(CONCATENATE(B887," - ",C887))))</f>
        <v/>
      </c>
      <c r="I887" s="65" t="str">
        <f t="shared" si="1"/>
        <v/>
      </c>
      <c r="J887" s="66"/>
    </row>
    <row r="888">
      <c r="A888" s="40"/>
      <c r="B888" s="67" t="s">
        <v>925</v>
      </c>
      <c r="C888" s="61"/>
      <c r="D888" s="61"/>
      <c r="E888" s="63"/>
      <c r="F888" s="63"/>
      <c r="G888" s="64" t="str">
        <f>IF(C888="","",SUMIFS(Roteiro!U888:U1882,Roteiro!C888:C1882,(CONCATENATE(B888," - ",C888)),Roteiro!Q888:Q1882,"Concluído"))</f>
        <v/>
      </c>
      <c r="H888" s="64" t="str">
        <f>IF(C888="","",SUMIFS(Roteiro!U888:U1882,Roteiro!C888:C1882,(CONCATENATE(B888," - ",C888))))</f>
        <v/>
      </c>
      <c r="I888" s="65" t="str">
        <f t="shared" si="1"/>
        <v/>
      </c>
      <c r="J888" s="66"/>
    </row>
    <row r="889">
      <c r="A889" s="40"/>
      <c r="B889" s="67" t="s">
        <v>926</v>
      </c>
      <c r="C889" s="61"/>
      <c r="D889" s="61"/>
      <c r="E889" s="63"/>
      <c r="F889" s="63"/>
      <c r="G889" s="64" t="str">
        <f>IF(C889="","",SUMIFS(Roteiro!U889:U1883,Roteiro!C889:C1883,(CONCATENATE(B889," - ",C889)),Roteiro!Q889:Q1883,"Concluído"))</f>
        <v/>
      </c>
      <c r="H889" s="64" t="str">
        <f>IF(C889="","",SUMIFS(Roteiro!U889:U1883,Roteiro!C889:C1883,(CONCATENATE(B889," - ",C889))))</f>
        <v/>
      </c>
      <c r="I889" s="65" t="str">
        <f t="shared" si="1"/>
        <v/>
      </c>
      <c r="J889" s="66"/>
    </row>
    <row r="890">
      <c r="A890" s="40"/>
      <c r="B890" s="67" t="s">
        <v>927</v>
      </c>
      <c r="C890" s="61"/>
      <c r="D890" s="61"/>
      <c r="E890" s="63"/>
      <c r="F890" s="63"/>
      <c r="G890" s="64" t="str">
        <f>IF(C890="","",SUMIFS(Roteiro!U890:U1884,Roteiro!C890:C1884,(CONCATENATE(B890," - ",C890)),Roteiro!Q890:Q1884,"Concluído"))</f>
        <v/>
      </c>
      <c r="H890" s="64" t="str">
        <f>IF(C890="","",SUMIFS(Roteiro!U890:U1884,Roteiro!C890:C1884,(CONCATENATE(B890," - ",C890))))</f>
        <v/>
      </c>
      <c r="I890" s="65" t="str">
        <f t="shared" si="1"/>
        <v/>
      </c>
      <c r="J890" s="66"/>
    </row>
    <row r="891">
      <c r="A891" s="40"/>
      <c r="B891" s="67" t="s">
        <v>928</v>
      </c>
      <c r="C891" s="61"/>
      <c r="D891" s="61"/>
      <c r="E891" s="63"/>
      <c r="F891" s="63"/>
      <c r="G891" s="64" t="str">
        <f>IF(C891="","",SUMIFS(Roteiro!U891:U1885,Roteiro!C891:C1885,(CONCATENATE(B891," - ",C891)),Roteiro!Q891:Q1885,"Concluído"))</f>
        <v/>
      </c>
      <c r="H891" s="64" t="str">
        <f>IF(C891="","",SUMIFS(Roteiro!U891:U1885,Roteiro!C891:C1885,(CONCATENATE(B891," - ",C891))))</f>
        <v/>
      </c>
      <c r="I891" s="65" t="str">
        <f t="shared" si="1"/>
        <v/>
      </c>
      <c r="J891" s="66"/>
    </row>
    <row r="892">
      <c r="A892" s="40"/>
      <c r="B892" s="67" t="s">
        <v>929</v>
      </c>
      <c r="C892" s="61"/>
      <c r="D892" s="61"/>
      <c r="E892" s="63"/>
      <c r="F892" s="63"/>
      <c r="G892" s="64" t="str">
        <f>IF(C892="","",SUMIFS(Roteiro!U892:U1886,Roteiro!C892:C1886,(CONCATENATE(B892," - ",C892)),Roteiro!Q892:Q1886,"Concluído"))</f>
        <v/>
      </c>
      <c r="H892" s="64" t="str">
        <f>IF(C892="","",SUMIFS(Roteiro!U892:U1886,Roteiro!C892:C1886,(CONCATENATE(B892," - ",C892))))</f>
        <v/>
      </c>
      <c r="I892" s="65" t="str">
        <f t="shared" si="1"/>
        <v/>
      </c>
      <c r="J892" s="66"/>
    </row>
    <row r="893">
      <c r="A893" s="40"/>
      <c r="B893" s="67" t="s">
        <v>930</v>
      </c>
      <c r="C893" s="61"/>
      <c r="D893" s="61"/>
      <c r="E893" s="63"/>
      <c r="F893" s="63"/>
      <c r="G893" s="64" t="str">
        <f>IF(C893="","",SUMIFS(Roteiro!U893:U1887,Roteiro!C893:C1887,(CONCATENATE(B893," - ",C893)),Roteiro!Q893:Q1887,"Concluído"))</f>
        <v/>
      </c>
      <c r="H893" s="64" t="str">
        <f>IF(C893="","",SUMIFS(Roteiro!U893:U1887,Roteiro!C893:C1887,(CONCATENATE(B893," - ",C893))))</f>
        <v/>
      </c>
      <c r="I893" s="65" t="str">
        <f t="shared" si="1"/>
        <v/>
      </c>
      <c r="J893" s="66"/>
    </row>
    <row r="894">
      <c r="A894" s="40"/>
      <c r="B894" s="67" t="s">
        <v>931</v>
      </c>
      <c r="C894" s="61"/>
      <c r="D894" s="61"/>
      <c r="E894" s="63"/>
      <c r="F894" s="63"/>
      <c r="G894" s="64" t="str">
        <f>IF(C894="","",SUMIFS(Roteiro!U894:U1888,Roteiro!C894:C1888,(CONCATENATE(B894," - ",C894)),Roteiro!Q894:Q1888,"Concluído"))</f>
        <v/>
      </c>
      <c r="H894" s="64" t="str">
        <f>IF(C894="","",SUMIFS(Roteiro!U894:U1888,Roteiro!C894:C1888,(CONCATENATE(B894," - ",C894))))</f>
        <v/>
      </c>
      <c r="I894" s="65" t="str">
        <f t="shared" si="1"/>
        <v/>
      </c>
      <c r="J894" s="66"/>
    </row>
    <row r="895">
      <c r="A895" s="40"/>
      <c r="B895" s="67" t="s">
        <v>932</v>
      </c>
      <c r="C895" s="61"/>
      <c r="D895" s="61"/>
      <c r="E895" s="63"/>
      <c r="F895" s="63"/>
      <c r="G895" s="64" t="str">
        <f>IF(C895="","",SUMIFS(Roteiro!U895:U1889,Roteiro!C895:C1889,(CONCATENATE(B895," - ",C895)),Roteiro!Q895:Q1889,"Concluído"))</f>
        <v/>
      </c>
      <c r="H895" s="64" t="str">
        <f>IF(C895="","",SUMIFS(Roteiro!U895:U1889,Roteiro!C895:C1889,(CONCATENATE(B895," - ",C895))))</f>
        <v/>
      </c>
      <c r="I895" s="65" t="str">
        <f t="shared" si="1"/>
        <v/>
      </c>
      <c r="J895" s="66"/>
    </row>
    <row r="896">
      <c r="A896" s="40"/>
      <c r="B896" s="67" t="s">
        <v>933</v>
      </c>
      <c r="C896" s="61"/>
      <c r="D896" s="61"/>
      <c r="E896" s="63"/>
      <c r="F896" s="63"/>
      <c r="G896" s="64" t="str">
        <f>IF(C896="","",SUMIFS(Roteiro!U896:U1890,Roteiro!C896:C1890,(CONCATENATE(B896," - ",C896)),Roteiro!Q896:Q1890,"Concluído"))</f>
        <v/>
      </c>
      <c r="H896" s="64" t="str">
        <f>IF(C896="","",SUMIFS(Roteiro!U896:U1890,Roteiro!C896:C1890,(CONCATENATE(B896," - ",C896))))</f>
        <v/>
      </c>
      <c r="I896" s="65" t="str">
        <f t="shared" si="1"/>
        <v/>
      </c>
      <c r="J896" s="66"/>
    </row>
    <row r="897">
      <c r="A897" s="40"/>
      <c r="B897" s="67" t="s">
        <v>934</v>
      </c>
      <c r="C897" s="61"/>
      <c r="D897" s="61"/>
      <c r="E897" s="63"/>
      <c r="F897" s="63"/>
      <c r="G897" s="64" t="str">
        <f>IF(C897="","",SUMIFS(Roteiro!U897:U1891,Roteiro!C897:C1891,(CONCATENATE(B897," - ",C897)),Roteiro!Q897:Q1891,"Concluído"))</f>
        <v/>
      </c>
      <c r="H897" s="64" t="str">
        <f>IF(C897="","",SUMIFS(Roteiro!U897:U1891,Roteiro!C897:C1891,(CONCATENATE(B897," - ",C897))))</f>
        <v/>
      </c>
      <c r="I897" s="65" t="str">
        <f t="shared" si="1"/>
        <v/>
      </c>
      <c r="J897" s="66"/>
    </row>
    <row r="898">
      <c r="A898" s="40"/>
      <c r="B898" s="67" t="s">
        <v>935</v>
      </c>
      <c r="C898" s="61"/>
      <c r="D898" s="61"/>
      <c r="E898" s="63"/>
      <c r="F898" s="63"/>
      <c r="G898" s="64" t="str">
        <f>IF(C898="","",SUMIFS(Roteiro!U898:U1892,Roteiro!C898:C1892,(CONCATENATE(B898," - ",C898)),Roteiro!Q898:Q1892,"Concluído"))</f>
        <v/>
      </c>
      <c r="H898" s="64" t="str">
        <f>IF(C898="","",SUMIFS(Roteiro!U898:U1892,Roteiro!C898:C1892,(CONCATENATE(B898," - ",C898))))</f>
        <v/>
      </c>
      <c r="I898" s="65" t="str">
        <f t="shared" si="1"/>
        <v/>
      </c>
      <c r="J898" s="66"/>
    </row>
    <row r="899">
      <c r="A899" s="40"/>
      <c r="B899" s="67" t="s">
        <v>936</v>
      </c>
      <c r="C899" s="61"/>
      <c r="D899" s="61"/>
      <c r="E899" s="63"/>
      <c r="F899" s="63"/>
      <c r="G899" s="64" t="str">
        <f>IF(C899="","",SUMIFS(Roteiro!U899:U1893,Roteiro!C899:C1893,(CONCATENATE(B899," - ",C899)),Roteiro!Q899:Q1893,"Concluído"))</f>
        <v/>
      </c>
      <c r="H899" s="64" t="str">
        <f>IF(C899="","",SUMIFS(Roteiro!U899:U1893,Roteiro!C899:C1893,(CONCATENATE(B899," - ",C899))))</f>
        <v/>
      </c>
      <c r="I899" s="65" t="str">
        <f t="shared" si="1"/>
        <v/>
      </c>
      <c r="J899" s="66"/>
    </row>
    <row r="900">
      <c r="A900" s="40"/>
      <c r="B900" s="67" t="s">
        <v>937</v>
      </c>
      <c r="C900" s="61"/>
      <c r="D900" s="61"/>
      <c r="E900" s="63"/>
      <c r="F900" s="63"/>
      <c r="G900" s="64" t="str">
        <f>IF(C900="","",SUMIFS(Roteiro!U900:U1894,Roteiro!C900:C1894,(CONCATENATE(B900," - ",C900)),Roteiro!Q900:Q1894,"Concluído"))</f>
        <v/>
      </c>
      <c r="H900" s="64" t="str">
        <f>IF(C900="","",SUMIFS(Roteiro!U900:U1894,Roteiro!C900:C1894,(CONCATENATE(B900," - ",C900))))</f>
        <v/>
      </c>
      <c r="I900" s="65" t="str">
        <f t="shared" si="1"/>
        <v/>
      </c>
      <c r="J900" s="66"/>
    </row>
    <row r="901">
      <c r="A901" s="40"/>
      <c r="B901" s="67" t="s">
        <v>938</v>
      </c>
      <c r="C901" s="61"/>
      <c r="D901" s="61"/>
      <c r="E901" s="63"/>
      <c r="F901" s="63"/>
      <c r="G901" s="64" t="str">
        <f>IF(C901="","",SUMIFS(Roteiro!U901:U1895,Roteiro!C901:C1895,(CONCATENATE(B901," - ",C901)),Roteiro!Q901:Q1895,"Concluído"))</f>
        <v/>
      </c>
      <c r="H901" s="64" t="str">
        <f>IF(C901="","",SUMIFS(Roteiro!U901:U1895,Roteiro!C901:C1895,(CONCATENATE(B901," - ",C901))))</f>
        <v/>
      </c>
      <c r="I901" s="65" t="str">
        <f t="shared" si="1"/>
        <v/>
      </c>
      <c r="J901" s="66"/>
    </row>
    <row r="902">
      <c r="A902" s="40"/>
      <c r="B902" s="67" t="s">
        <v>939</v>
      </c>
      <c r="C902" s="61"/>
      <c r="D902" s="61"/>
      <c r="E902" s="63"/>
      <c r="F902" s="63"/>
      <c r="G902" s="64" t="str">
        <f>IF(C902="","",SUMIFS(Roteiro!U902:U1896,Roteiro!C902:C1896,(CONCATENATE(B902," - ",C902)),Roteiro!Q902:Q1896,"Concluído"))</f>
        <v/>
      </c>
      <c r="H902" s="64" t="str">
        <f>IF(C902="","",SUMIFS(Roteiro!U902:U1896,Roteiro!C902:C1896,(CONCATENATE(B902," - ",C902))))</f>
        <v/>
      </c>
      <c r="I902" s="65" t="str">
        <f t="shared" si="1"/>
        <v/>
      </c>
      <c r="J902" s="66"/>
    </row>
    <row r="903">
      <c r="A903" s="40"/>
      <c r="B903" s="67" t="s">
        <v>940</v>
      </c>
      <c r="C903" s="61"/>
      <c r="D903" s="61"/>
      <c r="E903" s="63"/>
      <c r="F903" s="63"/>
      <c r="G903" s="64" t="str">
        <f>IF(C903="","",SUMIFS(Roteiro!U903:U1897,Roteiro!C903:C1897,(CONCATENATE(B903," - ",C903)),Roteiro!Q903:Q1897,"Concluído"))</f>
        <v/>
      </c>
      <c r="H903" s="64" t="str">
        <f>IF(C903="","",SUMIFS(Roteiro!U903:U1897,Roteiro!C903:C1897,(CONCATENATE(B903," - ",C903))))</f>
        <v/>
      </c>
      <c r="I903" s="65" t="str">
        <f t="shared" si="1"/>
        <v/>
      </c>
      <c r="J903" s="66"/>
    </row>
    <row r="904">
      <c r="A904" s="40"/>
      <c r="B904" s="67" t="s">
        <v>941</v>
      </c>
      <c r="C904" s="61"/>
      <c r="D904" s="61"/>
      <c r="E904" s="63"/>
      <c r="F904" s="63"/>
      <c r="G904" s="64" t="str">
        <f>IF(C904="","",SUMIFS(Roteiro!U904:U1898,Roteiro!C904:C1898,(CONCATENATE(B904," - ",C904)),Roteiro!Q904:Q1898,"Concluído"))</f>
        <v/>
      </c>
      <c r="H904" s="64" t="str">
        <f>IF(C904="","",SUMIFS(Roteiro!U904:U1898,Roteiro!C904:C1898,(CONCATENATE(B904," - ",C904))))</f>
        <v/>
      </c>
      <c r="I904" s="65" t="str">
        <f t="shared" si="1"/>
        <v/>
      </c>
      <c r="J904" s="66"/>
    </row>
    <row r="905">
      <c r="A905" s="40"/>
      <c r="B905" s="67" t="s">
        <v>942</v>
      </c>
      <c r="C905" s="61"/>
      <c r="D905" s="61"/>
      <c r="E905" s="63"/>
      <c r="F905" s="63"/>
      <c r="G905" s="64" t="str">
        <f>IF(C905="","",SUMIFS(Roteiro!U905:U1899,Roteiro!C905:C1899,(CONCATENATE(B905," - ",C905)),Roteiro!Q905:Q1899,"Concluído"))</f>
        <v/>
      </c>
      <c r="H905" s="64" t="str">
        <f>IF(C905="","",SUMIFS(Roteiro!U905:U1899,Roteiro!C905:C1899,(CONCATENATE(B905," - ",C905))))</f>
        <v/>
      </c>
      <c r="I905" s="65" t="str">
        <f t="shared" si="1"/>
        <v/>
      </c>
      <c r="J905" s="66"/>
    </row>
    <row r="906">
      <c r="A906" s="40"/>
      <c r="B906" s="67" t="s">
        <v>943</v>
      </c>
      <c r="C906" s="61"/>
      <c r="D906" s="61"/>
      <c r="E906" s="63"/>
      <c r="F906" s="63"/>
      <c r="G906" s="64" t="str">
        <f>IF(C906="","",SUMIFS(Roteiro!U906:U1900,Roteiro!C906:C1900,(CONCATENATE(B906," - ",C906)),Roteiro!Q906:Q1900,"Concluído"))</f>
        <v/>
      </c>
      <c r="H906" s="64" t="str">
        <f>IF(C906="","",SUMIFS(Roteiro!U906:U1900,Roteiro!C906:C1900,(CONCATENATE(B906," - ",C906))))</f>
        <v/>
      </c>
      <c r="I906" s="65" t="str">
        <f t="shared" si="1"/>
        <v/>
      </c>
      <c r="J906" s="66"/>
    </row>
    <row r="907">
      <c r="A907" s="40"/>
      <c r="B907" s="67" t="s">
        <v>944</v>
      </c>
      <c r="C907" s="61"/>
      <c r="D907" s="61"/>
      <c r="E907" s="63"/>
      <c r="F907" s="63"/>
      <c r="G907" s="64" t="str">
        <f>IF(C907="","",SUMIFS(Roteiro!U907:U1901,Roteiro!C907:C1901,(CONCATENATE(B907," - ",C907)),Roteiro!Q907:Q1901,"Concluído"))</f>
        <v/>
      </c>
      <c r="H907" s="64" t="str">
        <f>IF(C907="","",SUMIFS(Roteiro!U907:U1901,Roteiro!C907:C1901,(CONCATENATE(B907," - ",C907))))</f>
        <v/>
      </c>
      <c r="I907" s="65" t="str">
        <f t="shared" si="1"/>
        <v/>
      </c>
      <c r="J907" s="66"/>
    </row>
    <row r="908">
      <c r="A908" s="40"/>
      <c r="B908" s="67" t="s">
        <v>945</v>
      </c>
      <c r="C908" s="61"/>
      <c r="D908" s="61"/>
      <c r="E908" s="63"/>
      <c r="F908" s="63"/>
      <c r="G908" s="64" t="str">
        <f>IF(C908="","",SUMIFS(Roteiro!U908:U1902,Roteiro!C908:C1902,(CONCATENATE(B908," - ",C908)),Roteiro!Q908:Q1902,"Concluído"))</f>
        <v/>
      </c>
      <c r="H908" s="64" t="str">
        <f>IF(C908="","",SUMIFS(Roteiro!U908:U1902,Roteiro!C908:C1902,(CONCATENATE(B908," - ",C908))))</f>
        <v/>
      </c>
      <c r="I908" s="65" t="str">
        <f t="shared" si="1"/>
        <v/>
      </c>
      <c r="J908" s="66"/>
    </row>
    <row r="909">
      <c r="A909" s="40"/>
      <c r="B909" s="67" t="s">
        <v>946</v>
      </c>
      <c r="C909" s="61"/>
      <c r="D909" s="61"/>
      <c r="E909" s="63"/>
      <c r="F909" s="63"/>
      <c r="G909" s="64" t="str">
        <f>IF(C909="","",SUMIFS(Roteiro!U909:U1903,Roteiro!C909:C1903,(CONCATENATE(B909," - ",C909)),Roteiro!Q909:Q1903,"Concluído"))</f>
        <v/>
      </c>
      <c r="H909" s="64" t="str">
        <f>IF(C909="","",SUMIFS(Roteiro!U909:U1903,Roteiro!C909:C1903,(CONCATENATE(B909," - ",C909))))</f>
        <v/>
      </c>
      <c r="I909" s="65" t="str">
        <f t="shared" si="1"/>
        <v/>
      </c>
      <c r="J909" s="66"/>
    </row>
    <row r="910">
      <c r="A910" s="40"/>
      <c r="B910" s="67" t="s">
        <v>947</v>
      </c>
      <c r="C910" s="61"/>
      <c r="D910" s="61"/>
      <c r="E910" s="63"/>
      <c r="F910" s="63"/>
      <c r="G910" s="64" t="str">
        <f>IF(C910="","",SUMIFS(Roteiro!U910:U1904,Roteiro!C910:C1904,(CONCATENATE(B910," - ",C910)),Roteiro!Q910:Q1904,"Concluído"))</f>
        <v/>
      </c>
      <c r="H910" s="64" t="str">
        <f>IF(C910="","",SUMIFS(Roteiro!U910:U1904,Roteiro!C910:C1904,(CONCATENATE(B910," - ",C910))))</f>
        <v/>
      </c>
      <c r="I910" s="65" t="str">
        <f t="shared" si="1"/>
        <v/>
      </c>
      <c r="J910" s="66"/>
    </row>
    <row r="911">
      <c r="A911" s="40"/>
      <c r="B911" s="67" t="s">
        <v>948</v>
      </c>
      <c r="C911" s="61"/>
      <c r="D911" s="61"/>
      <c r="E911" s="63"/>
      <c r="F911" s="63"/>
      <c r="G911" s="64" t="str">
        <f>IF(C911="","",SUMIFS(Roteiro!U911:U1905,Roteiro!C911:C1905,(CONCATENATE(B911," - ",C911)),Roteiro!Q911:Q1905,"Concluído"))</f>
        <v/>
      </c>
      <c r="H911" s="64" t="str">
        <f>IF(C911="","",SUMIFS(Roteiro!U911:U1905,Roteiro!C911:C1905,(CONCATENATE(B911," - ",C911))))</f>
        <v/>
      </c>
      <c r="I911" s="65" t="str">
        <f t="shared" si="1"/>
        <v/>
      </c>
      <c r="J911" s="66"/>
    </row>
    <row r="912">
      <c r="A912" s="40"/>
      <c r="B912" s="67" t="s">
        <v>949</v>
      </c>
      <c r="C912" s="61"/>
      <c r="D912" s="61"/>
      <c r="E912" s="63"/>
      <c r="F912" s="63"/>
      <c r="G912" s="64" t="str">
        <f>IF(C912="","",SUMIFS(Roteiro!U912:U1906,Roteiro!C912:C1906,(CONCATENATE(B912," - ",C912)),Roteiro!Q912:Q1906,"Concluído"))</f>
        <v/>
      </c>
      <c r="H912" s="64" t="str">
        <f>IF(C912="","",SUMIFS(Roteiro!U912:U1906,Roteiro!C912:C1906,(CONCATENATE(B912," - ",C912))))</f>
        <v/>
      </c>
      <c r="I912" s="65" t="str">
        <f t="shared" si="1"/>
        <v/>
      </c>
      <c r="J912" s="66"/>
    </row>
    <row r="913">
      <c r="A913" s="40"/>
      <c r="B913" s="67" t="s">
        <v>950</v>
      </c>
      <c r="C913" s="61"/>
      <c r="D913" s="61"/>
      <c r="E913" s="63"/>
      <c r="F913" s="63"/>
      <c r="G913" s="64" t="str">
        <f>IF(C913="","",SUMIFS(Roteiro!U913:U1907,Roteiro!C913:C1907,(CONCATENATE(B913," - ",C913)),Roteiro!Q913:Q1907,"Concluído"))</f>
        <v/>
      </c>
      <c r="H913" s="64" t="str">
        <f>IF(C913="","",SUMIFS(Roteiro!U913:U1907,Roteiro!C913:C1907,(CONCATENATE(B913," - ",C913))))</f>
        <v/>
      </c>
      <c r="I913" s="65" t="str">
        <f t="shared" si="1"/>
        <v/>
      </c>
      <c r="J913" s="66"/>
    </row>
    <row r="914">
      <c r="A914" s="40"/>
      <c r="B914" s="67" t="s">
        <v>951</v>
      </c>
      <c r="C914" s="61"/>
      <c r="D914" s="61"/>
      <c r="E914" s="63"/>
      <c r="F914" s="63"/>
      <c r="G914" s="64" t="str">
        <f>IF(C914="","",SUMIFS(Roteiro!U914:U1908,Roteiro!C914:C1908,(CONCATENATE(B914," - ",C914)),Roteiro!Q914:Q1908,"Concluído"))</f>
        <v/>
      </c>
      <c r="H914" s="64" t="str">
        <f>IF(C914="","",SUMIFS(Roteiro!U914:U1908,Roteiro!C914:C1908,(CONCATENATE(B914," - ",C914))))</f>
        <v/>
      </c>
      <c r="I914" s="65" t="str">
        <f t="shared" si="1"/>
        <v/>
      </c>
      <c r="J914" s="66"/>
    </row>
    <row r="915">
      <c r="A915" s="40"/>
      <c r="B915" s="67" t="s">
        <v>952</v>
      </c>
      <c r="C915" s="61"/>
      <c r="D915" s="61"/>
      <c r="E915" s="63"/>
      <c r="F915" s="63"/>
      <c r="G915" s="64" t="str">
        <f>IF(C915="","",SUMIFS(Roteiro!U915:U1909,Roteiro!C915:C1909,(CONCATENATE(B915," - ",C915)),Roteiro!Q915:Q1909,"Concluído"))</f>
        <v/>
      </c>
      <c r="H915" s="64" t="str">
        <f>IF(C915="","",SUMIFS(Roteiro!U915:U1909,Roteiro!C915:C1909,(CONCATENATE(B915," - ",C915))))</f>
        <v/>
      </c>
      <c r="I915" s="65" t="str">
        <f t="shared" si="1"/>
        <v/>
      </c>
      <c r="J915" s="66"/>
    </row>
    <row r="916">
      <c r="A916" s="40"/>
      <c r="B916" s="67" t="s">
        <v>953</v>
      </c>
      <c r="C916" s="61"/>
      <c r="D916" s="61"/>
      <c r="E916" s="63"/>
      <c r="F916" s="63"/>
      <c r="G916" s="64" t="str">
        <f>IF(C916="","",SUMIFS(Roteiro!U916:U1910,Roteiro!C916:C1910,(CONCATENATE(B916," - ",C916)),Roteiro!Q916:Q1910,"Concluído"))</f>
        <v/>
      </c>
      <c r="H916" s="64" t="str">
        <f>IF(C916="","",SUMIFS(Roteiro!U916:U1910,Roteiro!C916:C1910,(CONCATENATE(B916," - ",C916))))</f>
        <v/>
      </c>
      <c r="I916" s="65" t="str">
        <f t="shared" si="1"/>
        <v/>
      </c>
      <c r="J916" s="66"/>
    </row>
    <row r="917">
      <c r="A917" s="40"/>
      <c r="B917" s="67" t="s">
        <v>954</v>
      </c>
      <c r="C917" s="61"/>
      <c r="D917" s="61"/>
      <c r="E917" s="63"/>
      <c r="F917" s="63"/>
      <c r="G917" s="64" t="str">
        <f>IF(C917="","",SUMIFS(Roteiro!U917:U1911,Roteiro!C917:C1911,(CONCATENATE(B917," - ",C917)),Roteiro!Q917:Q1911,"Concluído"))</f>
        <v/>
      </c>
      <c r="H917" s="64" t="str">
        <f>IF(C917="","",SUMIFS(Roteiro!U917:U1911,Roteiro!C917:C1911,(CONCATENATE(B917," - ",C917))))</f>
        <v/>
      </c>
      <c r="I917" s="65" t="str">
        <f t="shared" si="1"/>
        <v/>
      </c>
      <c r="J917" s="66"/>
    </row>
    <row r="918">
      <c r="A918" s="40"/>
      <c r="B918" s="67" t="s">
        <v>955</v>
      </c>
      <c r="C918" s="61"/>
      <c r="D918" s="61"/>
      <c r="E918" s="63"/>
      <c r="F918" s="63"/>
      <c r="G918" s="64" t="str">
        <f>IF(C918="","",SUMIFS(Roteiro!U918:U1912,Roteiro!C918:C1912,(CONCATENATE(B918," - ",C918)),Roteiro!Q918:Q1912,"Concluído"))</f>
        <v/>
      </c>
      <c r="H918" s="64" t="str">
        <f>IF(C918="","",SUMIFS(Roteiro!U918:U1912,Roteiro!C918:C1912,(CONCATENATE(B918," - ",C918))))</f>
        <v/>
      </c>
      <c r="I918" s="65" t="str">
        <f t="shared" si="1"/>
        <v/>
      </c>
      <c r="J918" s="66"/>
    </row>
    <row r="919">
      <c r="A919" s="40"/>
      <c r="B919" s="67" t="s">
        <v>956</v>
      </c>
      <c r="C919" s="61"/>
      <c r="D919" s="61"/>
      <c r="E919" s="63"/>
      <c r="F919" s="63"/>
      <c r="G919" s="64" t="str">
        <f>IF(C919="","",SUMIFS(Roteiro!U919:U1913,Roteiro!C919:C1913,(CONCATENATE(B919," - ",C919)),Roteiro!Q919:Q1913,"Concluído"))</f>
        <v/>
      </c>
      <c r="H919" s="64" t="str">
        <f>IF(C919="","",SUMIFS(Roteiro!U919:U1913,Roteiro!C919:C1913,(CONCATENATE(B919," - ",C919))))</f>
        <v/>
      </c>
      <c r="I919" s="65" t="str">
        <f t="shared" si="1"/>
        <v/>
      </c>
      <c r="J919" s="66"/>
    </row>
    <row r="920">
      <c r="A920" s="40"/>
      <c r="B920" s="67" t="s">
        <v>957</v>
      </c>
      <c r="C920" s="61"/>
      <c r="D920" s="61"/>
      <c r="E920" s="63"/>
      <c r="F920" s="63"/>
      <c r="G920" s="64" t="str">
        <f>IF(C920="","",SUMIFS(Roteiro!U920:U1914,Roteiro!C920:C1914,(CONCATENATE(B920," - ",C920)),Roteiro!Q920:Q1914,"Concluído"))</f>
        <v/>
      </c>
      <c r="H920" s="64" t="str">
        <f>IF(C920="","",SUMIFS(Roteiro!U920:U1914,Roteiro!C920:C1914,(CONCATENATE(B920," - ",C920))))</f>
        <v/>
      </c>
      <c r="I920" s="65" t="str">
        <f t="shared" si="1"/>
        <v/>
      </c>
      <c r="J920" s="66"/>
    </row>
    <row r="921">
      <c r="A921" s="40"/>
      <c r="B921" s="67" t="s">
        <v>958</v>
      </c>
      <c r="C921" s="61"/>
      <c r="D921" s="61"/>
      <c r="E921" s="63"/>
      <c r="F921" s="63"/>
      <c r="G921" s="64" t="str">
        <f>IF(C921="","",SUMIFS(Roteiro!U921:U1915,Roteiro!C921:C1915,(CONCATENATE(B921," - ",C921)),Roteiro!Q921:Q1915,"Concluído"))</f>
        <v/>
      </c>
      <c r="H921" s="64" t="str">
        <f>IF(C921="","",SUMIFS(Roteiro!U921:U1915,Roteiro!C921:C1915,(CONCATENATE(B921," - ",C921))))</f>
        <v/>
      </c>
      <c r="I921" s="65" t="str">
        <f t="shared" si="1"/>
        <v/>
      </c>
      <c r="J921" s="66"/>
    </row>
    <row r="922">
      <c r="A922" s="40"/>
      <c r="B922" s="67" t="s">
        <v>959</v>
      </c>
      <c r="C922" s="61"/>
      <c r="D922" s="61"/>
      <c r="E922" s="63"/>
      <c r="F922" s="63"/>
      <c r="G922" s="64" t="str">
        <f>IF(C922="","",SUMIFS(Roteiro!U922:U1916,Roteiro!C922:C1916,(CONCATENATE(B922," - ",C922)),Roteiro!Q922:Q1916,"Concluído"))</f>
        <v/>
      </c>
      <c r="H922" s="64" t="str">
        <f>IF(C922="","",SUMIFS(Roteiro!U922:U1916,Roteiro!C922:C1916,(CONCATENATE(B922," - ",C922))))</f>
        <v/>
      </c>
      <c r="I922" s="65" t="str">
        <f t="shared" si="1"/>
        <v/>
      </c>
      <c r="J922" s="66"/>
    </row>
    <row r="923">
      <c r="A923" s="40"/>
      <c r="B923" s="67" t="s">
        <v>960</v>
      </c>
      <c r="C923" s="61"/>
      <c r="D923" s="61"/>
      <c r="E923" s="63"/>
      <c r="F923" s="63"/>
      <c r="G923" s="64" t="str">
        <f>IF(C923="","",SUMIFS(Roteiro!U923:U1917,Roteiro!C923:C1917,(CONCATENATE(B923," - ",C923)),Roteiro!Q923:Q1917,"Concluído"))</f>
        <v/>
      </c>
      <c r="H923" s="64" t="str">
        <f>IF(C923="","",SUMIFS(Roteiro!U923:U1917,Roteiro!C923:C1917,(CONCATENATE(B923," - ",C923))))</f>
        <v/>
      </c>
      <c r="I923" s="65" t="str">
        <f t="shared" si="1"/>
        <v/>
      </c>
      <c r="J923" s="66"/>
    </row>
    <row r="924">
      <c r="A924" s="40"/>
      <c r="B924" s="67" t="s">
        <v>961</v>
      </c>
      <c r="C924" s="61"/>
      <c r="D924" s="61"/>
      <c r="E924" s="63"/>
      <c r="F924" s="63"/>
      <c r="G924" s="64" t="str">
        <f>IF(C924="","",SUMIFS(Roteiro!U924:U1918,Roteiro!C924:C1918,(CONCATENATE(B924," - ",C924)),Roteiro!Q924:Q1918,"Concluído"))</f>
        <v/>
      </c>
      <c r="H924" s="64" t="str">
        <f>IF(C924="","",SUMIFS(Roteiro!U924:U1918,Roteiro!C924:C1918,(CONCATENATE(B924," - ",C924))))</f>
        <v/>
      </c>
      <c r="I924" s="65" t="str">
        <f t="shared" si="1"/>
        <v/>
      </c>
      <c r="J924" s="66"/>
    </row>
    <row r="925">
      <c r="A925" s="40"/>
      <c r="B925" s="67" t="s">
        <v>962</v>
      </c>
      <c r="C925" s="61"/>
      <c r="D925" s="61"/>
      <c r="E925" s="63"/>
      <c r="F925" s="63"/>
      <c r="G925" s="64" t="str">
        <f>IF(C925="","",SUMIFS(Roteiro!U925:U1919,Roteiro!C925:C1919,(CONCATENATE(B925," - ",C925)),Roteiro!Q925:Q1919,"Concluído"))</f>
        <v/>
      </c>
      <c r="H925" s="64" t="str">
        <f>IF(C925="","",SUMIFS(Roteiro!U925:U1919,Roteiro!C925:C1919,(CONCATENATE(B925," - ",C925))))</f>
        <v/>
      </c>
      <c r="I925" s="65" t="str">
        <f t="shared" si="1"/>
        <v/>
      </c>
      <c r="J925" s="66"/>
    </row>
    <row r="926">
      <c r="A926" s="40"/>
      <c r="B926" s="67" t="s">
        <v>963</v>
      </c>
      <c r="C926" s="61"/>
      <c r="D926" s="61"/>
      <c r="E926" s="63"/>
      <c r="F926" s="63"/>
      <c r="G926" s="64" t="str">
        <f>IF(C926="","",SUMIFS(Roteiro!U926:U1920,Roteiro!C926:C1920,(CONCATENATE(B926," - ",C926)),Roteiro!Q926:Q1920,"Concluído"))</f>
        <v/>
      </c>
      <c r="H926" s="64" t="str">
        <f>IF(C926="","",SUMIFS(Roteiro!U926:U1920,Roteiro!C926:C1920,(CONCATENATE(B926," - ",C926))))</f>
        <v/>
      </c>
      <c r="I926" s="65" t="str">
        <f t="shared" si="1"/>
        <v/>
      </c>
      <c r="J926" s="66"/>
    </row>
    <row r="927">
      <c r="A927" s="40"/>
      <c r="B927" s="67" t="s">
        <v>964</v>
      </c>
      <c r="C927" s="61"/>
      <c r="D927" s="61"/>
      <c r="E927" s="63"/>
      <c r="F927" s="63"/>
      <c r="G927" s="64" t="str">
        <f>IF(C927="","",SUMIFS(Roteiro!U927:U1921,Roteiro!C927:C1921,(CONCATENATE(B927," - ",C927)),Roteiro!Q927:Q1921,"Concluído"))</f>
        <v/>
      </c>
      <c r="H927" s="64" t="str">
        <f>IF(C927="","",SUMIFS(Roteiro!U927:U1921,Roteiro!C927:C1921,(CONCATENATE(B927," - ",C927))))</f>
        <v/>
      </c>
      <c r="I927" s="65" t="str">
        <f t="shared" si="1"/>
        <v/>
      </c>
      <c r="J927" s="66"/>
    </row>
    <row r="928">
      <c r="A928" s="40"/>
      <c r="B928" s="67" t="s">
        <v>965</v>
      </c>
      <c r="C928" s="61"/>
      <c r="D928" s="61"/>
      <c r="E928" s="63"/>
      <c r="F928" s="63"/>
      <c r="G928" s="64" t="str">
        <f>IF(C928="","",SUMIFS(Roteiro!U928:U1922,Roteiro!C928:C1922,(CONCATENATE(B928," - ",C928)),Roteiro!Q928:Q1922,"Concluído"))</f>
        <v/>
      </c>
      <c r="H928" s="64" t="str">
        <f>IF(C928="","",SUMIFS(Roteiro!U928:U1922,Roteiro!C928:C1922,(CONCATENATE(B928," - ",C928))))</f>
        <v/>
      </c>
      <c r="I928" s="65" t="str">
        <f t="shared" si="1"/>
        <v/>
      </c>
      <c r="J928" s="66"/>
    </row>
    <row r="929">
      <c r="A929" s="40"/>
      <c r="B929" s="67" t="s">
        <v>966</v>
      </c>
      <c r="C929" s="61"/>
      <c r="D929" s="61"/>
      <c r="E929" s="63"/>
      <c r="F929" s="63"/>
      <c r="G929" s="64" t="str">
        <f>IF(C929="","",SUMIFS(Roteiro!U929:U1923,Roteiro!C929:C1923,(CONCATENATE(B929," - ",C929)),Roteiro!Q929:Q1923,"Concluído"))</f>
        <v/>
      </c>
      <c r="H929" s="64" t="str">
        <f>IF(C929="","",SUMIFS(Roteiro!U929:U1923,Roteiro!C929:C1923,(CONCATENATE(B929," - ",C929))))</f>
        <v/>
      </c>
      <c r="I929" s="65" t="str">
        <f t="shared" si="1"/>
        <v/>
      </c>
      <c r="J929" s="66"/>
    </row>
    <row r="930">
      <c r="A930" s="40"/>
      <c r="B930" s="67" t="s">
        <v>967</v>
      </c>
      <c r="C930" s="61"/>
      <c r="D930" s="61"/>
      <c r="E930" s="63"/>
      <c r="F930" s="63"/>
      <c r="G930" s="64" t="str">
        <f>IF(C930="","",SUMIFS(Roteiro!U930:U1924,Roteiro!C930:C1924,(CONCATENATE(B930," - ",C930)),Roteiro!Q930:Q1924,"Concluído"))</f>
        <v/>
      </c>
      <c r="H930" s="64" t="str">
        <f>IF(C930="","",SUMIFS(Roteiro!U930:U1924,Roteiro!C930:C1924,(CONCATENATE(B930," - ",C930))))</f>
        <v/>
      </c>
      <c r="I930" s="65" t="str">
        <f t="shared" si="1"/>
        <v/>
      </c>
      <c r="J930" s="66"/>
    </row>
    <row r="931">
      <c r="A931" s="40"/>
      <c r="B931" s="67" t="s">
        <v>968</v>
      </c>
      <c r="C931" s="61"/>
      <c r="D931" s="61"/>
      <c r="E931" s="63"/>
      <c r="F931" s="63"/>
      <c r="G931" s="64" t="str">
        <f>IF(C931="","",SUMIFS(Roteiro!U931:U1925,Roteiro!C931:C1925,(CONCATENATE(B931," - ",C931)),Roteiro!Q931:Q1925,"Concluído"))</f>
        <v/>
      </c>
      <c r="H931" s="64" t="str">
        <f>IF(C931="","",SUMIFS(Roteiro!U931:U1925,Roteiro!C931:C1925,(CONCATENATE(B931," - ",C931))))</f>
        <v/>
      </c>
      <c r="I931" s="65" t="str">
        <f t="shared" si="1"/>
        <v/>
      </c>
      <c r="J931" s="66"/>
    </row>
    <row r="932">
      <c r="A932" s="40"/>
      <c r="B932" s="67" t="s">
        <v>969</v>
      </c>
      <c r="C932" s="61"/>
      <c r="D932" s="61"/>
      <c r="E932" s="63"/>
      <c r="F932" s="63"/>
      <c r="G932" s="64" t="str">
        <f>IF(C932="","",SUMIFS(Roteiro!U932:U1926,Roteiro!C932:C1926,(CONCATENATE(B932," - ",C932)),Roteiro!Q932:Q1926,"Concluído"))</f>
        <v/>
      </c>
      <c r="H932" s="64" t="str">
        <f>IF(C932="","",SUMIFS(Roteiro!U932:U1926,Roteiro!C932:C1926,(CONCATENATE(B932," - ",C932))))</f>
        <v/>
      </c>
      <c r="I932" s="65" t="str">
        <f t="shared" si="1"/>
        <v/>
      </c>
      <c r="J932" s="66"/>
    </row>
    <row r="933">
      <c r="A933" s="40"/>
      <c r="B933" s="67" t="s">
        <v>970</v>
      </c>
      <c r="C933" s="61"/>
      <c r="D933" s="61"/>
      <c r="E933" s="63"/>
      <c r="F933" s="63"/>
      <c r="G933" s="64" t="str">
        <f>IF(C933="","",SUMIFS(Roteiro!U933:U1927,Roteiro!C933:C1927,(CONCATENATE(B933," - ",C933)),Roteiro!Q933:Q1927,"Concluído"))</f>
        <v/>
      </c>
      <c r="H933" s="64" t="str">
        <f>IF(C933="","",SUMIFS(Roteiro!U933:U1927,Roteiro!C933:C1927,(CONCATENATE(B933," - ",C933))))</f>
        <v/>
      </c>
      <c r="I933" s="65" t="str">
        <f t="shared" si="1"/>
        <v/>
      </c>
      <c r="J933" s="66"/>
    </row>
    <row r="934">
      <c r="A934" s="40"/>
      <c r="B934" s="67" t="s">
        <v>971</v>
      </c>
      <c r="C934" s="61"/>
      <c r="D934" s="61"/>
      <c r="E934" s="63"/>
      <c r="F934" s="63"/>
      <c r="G934" s="64" t="str">
        <f>IF(C934="","",SUMIFS(Roteiro!U934:U1928,Roteiro!C934:C1928,(CONCATENATE(B934," - ",C934)),Roteiro!Q934:Q1928,"Concluído"))</f>
        <v/>
      </c>
      <c r="H934" s="64" t="str">
        <f>IF(C934="","",SUMIFS(Roteiro!U934:U1928,Roteiro!C934:C1928,(CONCATENATE(B934," - ",C934))))</f>
        <v/>
      </c>
      <c r="I934" s="65" t="str">
        <f t="shared" si="1"/>
        <v/>
      </c>
      <c r="J934" s="66"/>
    </row>
    <row r="935">
      <c r="A935" s="40"/>
      <c r="B935" s="67" t="s">
        <v>972</v>
      </c>
      <c r="C935" s="61"/>
      <c r="D935" s="61"/>
      <c r="E935" s="63"/>
      <c r="F935" s="63"/>
      <c r="G935" s="64" t="str">
        <f>IF(C935="","",SUMIFS(Roteiro!U935:U1929,Roteiro!C935:C1929,(CONCATENATE(B935," - ",C935)),Roteiro!Q935:Q1929,"Concluído"))</f>
        <v/>
      </c>
      <c r="H935" s="64" t="str">
        <f>IF(C935="","",SUMIFS(Roteiro!U935:U1929,Roteiro!C935:C1929,(CONCATENATE(B935," - ",C935))))</f>
        <v/>
      </c>
      <c r="I935" s="65" t="str">
        <f t="shared" si="1"/>
        <v/>
      </c>
      <c r="J935" s="66"/>
    </row>
    <row r="936">
      <c r="A936" s="40"/>
      <c r="B936" s="67" t="s">
        <v>973</v>
      </c>
      <c r="C936" s="61"/>
      <c r="D936" s="61"/>
      <c r="E936" s="63"/>
      <c r="F936" s="63"/>
      <c r="G936" s="64" t="str">
        <f>IF(C936="","",SUMIFS(Roteiro!U936:U1930,Roteiro!C936:C1930,(CONCATENATE(B936," - ",C936)),Roteiro!Q936:Q1930,"Concluído"))</f>
        <v/>
      </c>
      <c r="H936" s="64" t="str">
        <f>IF(C936="","",SUMIFS(Roteiro!U936:U1930,Roteiro!C936:C1930,(CONCATENATE(B936," - ",C936))))</f>
        <v/>
      </c>
      <c r="I936" s="65" t="str">
        <f t="shared" si="1"/>
        <v/>
      </c>
      <c r="J936" s="66"/>
    </row>
    <row r="937">
      <c r="A937" s="40"/>
      <c r="B937" s="67" t="s">
        <v>974</v>
      </c>
      <c r="C937" s="61"/>
      <c r="D937" s="61"/>
      <c r="E937" s="63"/>
      <c r="F937" s="63"/>
      <c r="G937" s="64" t="str">
        <f>IF(C937="","",SUMIFS(Roteiro!U937:U1931,Roteiro!C937:C1931,(CONCATENATE(B937," - ",C937)),Roteiro!Q937:Q1931,"Concluído"))</f>
        <v/>
      </c>
      <c r="H937" s="64" t="str">
        <f>IF(C937="","",SUMIFS(Roteiro!U937:U1931,Roteiro!C937:C1931,(CONCATENATE(B937," - ",C937))))</f>
        <v/>
      </c>
      <c r="I937" s="65" t="str">
        <f t="shared" si="1"/>
        <v/>
      </c>
      <c r="J937" s="66"/>
    </row>
    <row r="938">
      <c r="A938" s="40"/>
      <c r="B938" s="67" t="s">
        <v>975</v>
      </c>
      <c r="C938" s="61"/>
      <c r="D938" s="61"/>
      <c r="E938" s="63"/>
      <c r="F938" s="63"/>
      <c r="G938" s="64" t="str">
        <f>IF(C938="","",SUMIFS(Roteiro!U938:U1932,Roteiro!C938:C1932,(CONCATENATE(B938," - ",C938)),Roteiro!Q938:Q1932,"Concluído"))</f>
        <v/>
      </c>
      <c r="H938" s="64" t="str">
        <f>IF(C938="","",SUMIFS(Roteiro!U938:U1932,Roteiro!C938:C1932,(CONCATENATE(B938," - ",C938))))</f>
        <v/>
      </c>
      <c r="I938" s="65" t="str">
        <f t="shared" si="1"/>
        <v/>
      </c>
      <c r="J938" s="66"/>
    </row>
    <row r="939">
      <c r="A939" s="40"/>
      <c r="B939" s="67" t="s">
        <v>976</v>
      </c>
      <c r="C939" s="61"/>
      <c r="D939" s="61"/>
      <c r="E939" s="63"/>
      <c r="F939" s="63"/>
      <c r="G939" s="64" t="str">
        <f>IF(C939="","",SUMIFS(Roteiro!U939:U1933,Roteiro!C939:C1933,(CONCATENATE(B939," - ",C939)),Roteiro!Q939:Q1933,"Concluído"))</f>
        <v/>
      </c>
      <c r="H939" s="64" t="str">
        <f>IF(C939="","",SUMIFS(Roteiro!U939:U1933,Roteiro!C939:C1933,(CONCATENATE(B939," - ",C939))))</f>
        <v/>
      </c>
      <c r="I939" s="65" t="str">
        <f t="shared" si="1"/>
        <v/>
      </c>
      <c r="J939" s="66"/>
    </row>
    <row r="940">
      <c r="A940" s="40"/>
      <c r="B940" s="67" t="s">
        <v>977</v>
      </c>
      <c r="C940" s="61"/>
      <c r="D940" s="61"/>
      <c r="E940" s="63"/>
      <c r="F940" s="63"/>
      <c r="G940" s="64" t="str">
        <f>IF(C940="","",SUMIFS(Roteiro!U940:U1934,Roteiro!C940:C1934,(CONCATENATE(B940," - ",C940)),Roteiro!Q940:Q1934,"Concluído"))</f>
        <v/>
      </c>
      <c r="H940" s="64" t="str">
        <f>IF(C940="","",SUMIFS(Roteiro!U940:U1934,Roteiro!C940:C1934,(CONCATENATE(B940," - ",C940))))</f>
        <v/>
      </c>
      <c r="I940" s="65" t="str">
        <f t="shared" si="1"/>
        <v/>
      </c>
      <c r="J940" s="66"/>
    </row>
    <row r="941">
      <c r="A941" s="40"/>
      <c r="B941" s="67" t="s">
        <v>978</v>
      </c>
      <c r="C941" s="61"/>
      <c r="D941" s="61"/>
      <c r="E941" s="63"/>
      <c r="F941" s="63"/>
      <c r="G941" s="64" t="str">
        <f>IF(C941="","",SUMIFS(Roteiro!U941:U1935,Roteiro!C941:C1935,(CONCATENATE(B941," - ",C941)),Roteiro!Q941:Q1935,"Concluído"))</f>
        <v/>
      </c>
      <c r="H941" s="64" t="str">
        <f>IF(C941="","",SUMIFS(Roteiro!U941:U1935,Roteiro!C941:C1935,(CONCATENATE(B941," - ",C941))))</f>
        <v/>
      </c>
      <c r="I941" s="65" t="str">
        <f t="shared" si="1"/>
        <v/>
      </c>
      <c r="J941" s="66"/>
    </row>
    <row r="942">
      <c r="A942" s="40"/>
      <c r="B942" s="67" t="s">
        <v>979</v>
      </c>
      <c r="C942" s="61"/>
      <c r="D942" s="61"/>
      <c r="E942" s="63"/>
      <c r="F942" s="63"/>
      <c r="G942" s="64" t="str">
        <f>IF(C942="","",SUMIFS(Roteiro!U942:U1936,Roteiro!C942:C1936,(CONCATENATE(B942," - ",C942)),Roteiro!Q942:Q1936,"Concluído"))</f>
        <v/>
      </c>
      <c r="H942" s="64" t="str">
        <f>IF(C942="","",SUMIFS(Roteiro!U942:U1936,Roteiro!C942:C1936,(CONCATENATE(B942," - ",C942))))</f>
        <v/>
      </c>
      <c r="I942" s="65" t="str">
        <f t="shared" si="1"/>
        <v/>
      </c>
      <c r="J942" s="66"/>
    </row>
    <row r="943">
      <c r="A943" s="40"/>
      <c r="B943" s="67" t="s">
        <v>980</v>
      </c>
      <c r="C943" s="61"/>
      <c r="D943" s="61"/>
      <c r="E943" s="63"/>
      <c r="F943" s="63"/>
      <c r="G943" s="64" t="str">
        <f>IF(C943="","",SUMIFS(Roteiro!U943:U1937,Roteiro!C943:C1937,(CONCATENATE(B943," - ",C943)),Roteiro!Q943:Q1937,"Concluído"))</f>
        <v/>
      </c>
      <c r="H943" s="64" t="str">
        <f>IF(C943="","",SUMIFS(Roteiro!U943:U1937,Roteiro!C943:C1937,(CONCATENATE(B943," - ",C943))))</f>
        <v/>
      </c>
      <c r="I943" s="65" t="str">
        <f t="shared" si="1"/>
        <v/>
      </c>
      <c r="J943" s="66"/>
    </row>
    <row r="944">
      <c r="A944" s="40"/>
      <c r="B944" s="67" t="s">
        <v>981</v>
      </c>
      <c r="C944" s="61"/>
      <c r="D944" s="61"/>
      <c r="E944" s="63"/>
      <c r="F944" s="63"/>
      <c r="G944" s="64" t="str">
        <f>IF(C944="","",SUMIFS(Roteiro!U944:U1938,Roteiro!C944:C1938,(CONCATENATE(B944," - ",C944)),Roteiro!Q944:Q1938,"Concluído"))</f>
        <v/>
      </c>
      <c r="H944" s="64" t="str">
        <f>IF(C944="","",SUMIFS(Roteiro!U944:U1938,Roteiro!C944:C1938,(CONCATENATE(B944," - ",C944))))</f>
        <v/>
      </c>
      <c r="I944" s="65" t="str">
        <f t="shared" si="1"/>
        <v/>
      </c>
      <c r="J944" s="66"/>
    </row>
    <row r="945">
      <c r="A945" s="40"/>
      <c r="B945" s="67" t="s">
        <v>982</v>
      </c>
      <c r="C945" s="61"/>
      <c r="D945" s="61"/>
      <c r="E945" s="63"/>
      <c r="F945" s="63"/>
      <c r="G945" s="64" t="str">
        <f>IF(C945="","",SUMIFS(Roteiro!U945:U1939,Roteiro!C945:C1939,(CONCATENATE(B945," - ",C945)),Roteiro!Q945:Q1939,"Concluído"))</f>
        <v/>
      </c>
      <c r="H945" s="64" t="str">
        <f>IF(C945="","",SUMIFS(Roteiro!U945:U1939,Roteiro!C945:C1939,(CONCATENATE(B945," - ",C945))))</f>
        <v/>
      </c>
      <c r="I945" s="65" t="str">
        <f t="shared" si="1"/>
        <v/>
      </c>
      <c r="J945" s="66"/>
    </row>
    <row r="946">
      <c r="A946" s="40"/>
      <c r="B946" s="67" t="s">
        <v>983</v>
      </c>
      <c r="C946" s="61"/>
      <c r="D946" s="61"/>
      <c r="E946" s="63"/>
      <c r="F946" s="63"/>
      <c r="G946" s="64" t="str">
        <f>IF(C946="","",SUMIFS(Roteiro!U946:U1940,Roteiro!C946:C1940,(CONCATENATE(B946," - ",C946)),Roteiro!Q946:Q1940,"Concluído"))</f>
        <v/>
      </c>
      <c r="H946" s="64" t="str">
        <f>IF(C946="","",SUMIFS(Roteiro!U946:U1940,Roteiro!C946:C1940,(CONCATENATE(B946," - ",C946))))</f>
        <v/>
      </c>
      <c r="I946" s="65" t="str">
        <f t="shared" si="1"/>
        <v/>
      </c>
      <c r="J946" s="66"/>
    </row>
    <row r="947">
      <c r="A947" s="40"/>
      <c r="B947" s="67" t="s">
        <v>984</v>
      </c>
      <c r="C947" s="61"/>
      <c r="D947" s="61"/>
      <c r="E947" s="63"/>
      <c r="F947" s="63"/>
      <c r="G947" s="64" t="str">
        <f>IF(C947="","",SUMIFS(Roteiro!U947:U1941,Roteiro!C947:C1941,(CONCATENATE(B947," - ",C947)),Roteiro!Q947:Q1941,"Concluído"))</f>
        <v/>
      </c>
      <c r="H947" s="64" t="str">
        <f>IF(C947="","",SUMIFS(Roteiro!U947:U1941,Roteiro!C947:C1941,(CONCATENATE(B947," - ",C947))))</f>
        <v/>
      </c>
      <c r="I947" s="65" t="str">
        <f t="shared" si="1"/>
        <v/>
      </c>
      <c r="J947" s="66"/>
    </row>
    <row r="948">
      <c r="A948" s="40"/>
      <c r="B948" s="67" t="s">
        <v>985</v>
      </c>
      <c r="C948" s="61"/>
      <c r="D948" s="61"/>
      <c r="E948" s="63"/>
      <c r="F948" s="63"/>
      <c r="G948" s="64" t="str">
        <f>IF(C948="","",SUMIFS(Roteiro!U948:U1942,Roteiro!C948:C1942,(CONCATENATE(B948," - ",C948)),Roteiro!Q948:Q1942,"Concluído"))</f>
        <v/>
      </c>
      <c r="H948" s="64" t="str">
        <f>IF(C948="","",SUMIFS(Roteiro!U948:U1942,Roteiro!C948:C1942,(CONCATENATE(B948," - ",C948))))</f>
        <v/>
      </c>
      <c r="I948" s="65" t="str">
        <f t="shared" si="1"/>
        <v/>
      </c>
      <c r="J948" s="66"/>
    </row>
    <row r="949">
      <c r="A949" s="40"/>
      <c r="B949" s="67" t="s">
        <v>986</v>
      </c>
      <c r="C949" s="61"/>
      <c r="D949" s="61"/>
      <c r="E949" s="63"/>
      <c r="F949" s="63"/>
      <c r="G949" s="64" t="str">
        <f>IF(C949="","",SUMIFS(Roteiro!U949:U1943,Roteiro!C949:C1943,(CONCATENATE(B949," - ",C949)),Roteiro!Q949:Q1943,"Concluído"))</f>
        <v/>
      </c>
      <c r="H949" s="64" t="str">
        <f>IF(C949="","",SUMIFS(Roteiro!U949:U1943,Roteiro!C949:C1943,(CONCATENATE(B949," - ",C949))))</f>
        <v/>
      </c>
      <c r="I949" s="65" t="str">
        <f t="shared" si="1"/>
        <v/>
      </c>
      <c r="J949" s="66"/>
    </row>
    <row r="950">
      <c r="A950" s="40"/>
      <c r="B950" s="67" t="s">
        <v>987</v>
      </c>
      <c r="C950" s="61"/>
      <c r="D950" s="61"/>
      <c r="E950" s="63"/>
      <c r="F950" s="63"/>
      <c r="G950" s="64" t="str">
        <f>IF(C950="","",SUMIFS(Roteiro!U950:U1944,Roteiro!C950:C1944,(CONCATENATE(B950," - ",C950)),Roteiro!Q950:Q1944,"Concluído"))</f>
        <v/>
      </c>
      <c r="H950" s="64" t="str">
        <f>IF(C950="","",SUMIFS(Roteiro!U950:U1944,Roteiro!C950:C1944,(CONCATENATE(B950," - ",C950))))</f>
        <v/>
      </c>
      <c r="I950" s="65" t="str">
        <f t="shared" si="1"/>
        <v/>
      </c>
      <c r="J950" s="66"/>
    </row>
    <row r="951">
      <c r="A951" s="40"/>
      <c r="B951" s="67" t="s">
        <v>988</v>
      </c>
      <c r="C951" s="61"/>
      <c r="D951" s="61"/>
      <c r="E951" s="63"/>
      <c r="F951" s="63"/>
      <c r="G951" s="64" t="str">
        <f>IF(C951="","",SUMIFS(Roteiro!U951:U1945,Roteiro!C951:C1945,(CONCATENATE(B951," - ",C951)),Roteiro!Q951:Q1945,"Concluído"))</f>
        <v/>
      </c>
      <c r="H951" s="64" t="str">
        <f>IF(C951="","",SUMIFS(Roteiro!U951:U1945,Roteiro!C951:C1945,(CONCATENATE(B951," - ",C951))))</f>
        <v/>
      </c>
      <c r="I951" s="65" t="str">
        <f t="shared" si="1"/>
        <v/>
      </c>
      <c r="J951" s="66"/>
    </row>
    <row r="952">
      <c r="A952" s="40"/>
      <c r="B952" s="67" t="s">
        <v>989</v>
      </c>
      <c r="C952" s="61"/>
      <c r="D952" s="61"/>
      <c r="E952" s="63"/>
      <c r="F952" s="63"/>
      <c r="G952" s="64" t="str">
        <f>IF(C952="","",SUMIFS(Roteiro!U952:U1946,Roteiro!C952:C1946,(CONCATENATE(B952," - ",C952)),Roteiro!Q952:Q1946,"Concluído"))</f>
        <v/>
      </c>
      <c r="H952" s="64" t="str">
        <f>IF(C952="","",SUMIFS(Roteiro!U952:U1946,Roteiro!C952:C1946,(CONCATENATE(B952," - ",C952))))</f>
        <v/>
      </c>
      <c r="I952" s="65" t="str">
        <f t="shared" si="1"/>
        <v/>
      </c>
      <c r="J952" s="66"/>
    </row>
    <row r="953">
      <c r="A953" s="40"/>
      <c r="B953" s="67" t="s">
        <v>990</v>
      </c>
      <c r="C953" s="61"/>
      <c r="D953" s="61"/>
      <c r="E953" s="63"/>
      <c r="F953" s="63"/>
      <c r="G953" s="64" t="str">
        <f>IF(C953="","",SUMIFS(Roteiro!U953:U1947,Roteiro!C953:C1947,(CONCATENATE(B953," - ",C953)),Roteiro!Q953:Q1947,"Concluído"))</f>
        <v/>
      </c>
      <c r="H953" s="64" t="str">
        <f>IF(C953="","",SUMIFS(Roteiro!U953:U1947,Roteiro!C953:C1947,(CONCATENATE(B953," - ",C953))))</f>
        <v/>
      </c>
      <c r="I953" s="65" t="str">
        <f t="shared" si="1"/>
        <v/>
      </c>
      <c r="J953" s="66"/>
    </row>
    <row r="954">
      <c r="A954" s="40"/>
      <c r="B954" s="67" t="s">
        <v>991</v>
      </c>
      <c r="C954" s="61"/>
      <c r="D954" s="61"/>
      <c r="E954" s="63"/>
      <c r="F954" s="63"/>
      <c r="G954" s="64" t="str">
        <f>IF(C954="","",SUMIFS(Roteiro!U954:U1948,Roteiro!C954:C1948,(CONCATENATE(B954," - ",C954)),Roteiro!Q954:Q1948,"Concluído"))</f>
        <v/>
      </c>
      <c r="H954" s="64" t="str">
        <f>IF(C954="","",SUMIFS(Roteiro!U954:U1948,Roteiro!C954:C1948,(CONCATENATE(B954," - ",C954))))</f>
        <v/>
      </c>
      <c r="I954" s="65" t="str">
        <f t="shared" si="1"/>
        <v/>
      </c>
      <c r="J954" s="66"/>
    </row>
    <row r="955">
      <c r="A955" s="40"/>
      <c r="B955" s="67" t="s">
        <v>992</v>
      </c>
      <c r="C955" s="61"/>
      <c r="D955" s="61"/>
      <c r="E955" s="63"/>
      <c r="F955" s="63"/>
      <c r="G955" s="64" t="str">
        <f>IF(C955="","",SUMIFS(Roteiro!U955:U1949,Roteiro!C955:C1949,(CONCATENATE(B955," - ",C955)),Roteiro!Q955:Q1949,"Concluído"))</f>
        <v/>
      </c>
      <c r="H955" s="64" t="str">
        <f>IF(C955="","",SUMIFS(Roteiro!U955:U1949,Roteiro!C955:C1949,(CONCATENATE(B955," - ",C955))))</f>
        <v/>
      </c>
      <c r="I955" s="65" t="str">
        <f t="shared" si="1"/>
        <v/>
      </c>
      <c r="J955" s="66"/>
    </row>
    <row r="956">
      <c r="A956" s="40"/>
      <c r="B956" s="67" t="s">
        <v>993</v>
      </c>
      <c r="C956" s="61"/>
      <c r="D956" s="61"/>
      <c r="E956" s="63"/>
      <c r="F956" s="63"/>
      <c r="G956" s="64" t="str">
        <f>IF(C956="","",SUMIFS(Roteiro!U956:U1950,Roteiro!C956:C1950,(CONCATENATE(B956," - ",C956)),Roteiro!Q956:Q1950,"Concluído"))</f>
        <v/>
      </c>
      <c r="H956" s="64" t="str">
        <f>IF(C956="","",SUMIFS(Roteiro!U956:U1950,Roteiro!C956:C1950,(CONCATENATE(B956," - ",C956))))</f>
        <v/>
      </c>
      <c r="I956" s="65" t="str">
        <f t="shared" si="1"/>
        <v/>
      </c>
      <c r="J956" s="66"/>
    </row>
    <row r="957">
      <c r="A957" s="40"/>
      <c r="B957" s="67" t="s">
        <v>994</v>
      </c>
      <c r="C957" s="61"/>
      <c r="D957" s="61"/>
      <c r="E957" s="63"/>
      <c r="F957" s="63"/>
      <c r="G957" s="64" t="str">
        <f>IF(C957="","",SUMIFS(Roteiro!U957:U1951,Roteiro!C957:C1951,(CONCATENATE(B957," - ",C957)),Roteiro!Q957:Q1951,"Concluído"))</f>
        <v/>
      </c>
      <c r="H957" s="64" t="str">
        <f>IF(C957="","",SUMIFS(Roteiro!U957:U1951,Roteiro!C957:C1951,(CONCATENATE(B957," - ",C957))))</f>
        <v/>
      </c>
      <c r="I957" s="65" t="str">
        <f t="shared" si="1"/>
        <v/>
      </c>
      <c r="J957" s="66"/>
    </row>
    <row r="958">
      <c r="A958" s="40"/>
      <c r="B958" s="67" t="s">
        <v>995</v>
      </c>
      <c r="C958" s="61"/>
      <c r="D958" s="61"/>
      <c r="E958" s="63"/>
      <c r="F958" s="63"/>
      <c r="G958" s="64" t="str">
        <f>IF(C958="","",SUMIFS(Roteiro!U958:U1952,Roteiro!C958:C1952,(CONCATENATE(B958," - ",C958)),Roteiro!Q958:Q1952,"Concluído"))</f>
        <v/>
      </c>
      <c r="H958" s="64" t="str">
        <f>IF(C958="","",SUMIFS(Roteiro!U958:U1952,Roteiro!C958:C1952,(CONCATENATE(B958," - ",C958))))</f>
        <v/>
      </c>
      <c r="I958" s="65" t="str">
        <f t="shared" si="1"/>
        <v/>
      </c>
      <c r="J958" s="66"/>
    </row>
    <row r="959">
      <c r="A959" s="40"/>
      <c r="B959" s="67" t="s">
        <v>996</v>
      </c>
      <c r="C959" s="61"/>
      <c r="D959" s="61"/>
      <c r="E959" s="63"/>
      <c r="F959" s="63"/>
      <c r="G959" s="64" t="str">
        <f>IF(C959="","",SUMIFS(Roteiro!U959:U1953,Roteiro!C959:C1953,(CONCATENATE(B959," - ",C959)),Roteiro!Q959:Q1953,"Concluído"))</f>
        <v/>
      </c>
      <c r="H959" s="64" t="str">
        <f>IF(C959="","",SUMIFS(Roteiro!U959:U1953,Roteiro!C959:C1953,(CONCATENATE(B959," - ",C959))))</f>
        <v/>
      </c>
      <c r="I959" s="65" t="str">
        <f t="shared" si="1"/>
        <v/>
      </c>
      <c r="J959" s="66"/>
    </row>
    <row r="960">
      <c r="A960" s="40"/>
      <c r="B960" s="67" t="s">
        <v>997</v>
      </c>
      <c r="C960" s="61"/>
      <c r="D960" s="61"/>
      <c r="E960" s="63"/>
      <c r="F960" s="63"/>
      <c r="G960" s="64" t="str">
        <f>IF(C960="","",SUMIFS(Roteiro!U960:U1954,Roteiro!C960:C1954,(CONCATENATE(B960," - ",C960)),Roteiro!Q960:Q1954,"Concluído"))</f>
        <v/>
      </c>
      <c r="H960" s="64" t="str">
        <f>IF(C960="","",SUMIFS(Roteiro!U960:U1954,Roteiro!C960:C1954,(CONCATENATE(B960," - ",C960))))</f>
        <v/>
      </c>
      <c r="I960" s="65" t="str">
        <f t="shared" si="1"/>
        <v/>
      </c>
      <c r="J960" s="66"/>
    </row>
    <row r="961">
      <c r="A961" s="40"/>
      <c r="B961" s="67" t="s">
        <v>998</v>
      </c>
      <c r="C961" s="61"/>
      <c r="D961" s="61"/>
      <c r="E961" s="63"/>
      <c r="F961" s="63"/>
      <c r="G961" s="64" t="str">
        <f>IF(C961="","",SUMIFS(Roteiro!U961:U1955,Roteiro!C961:C1955,(CONCATENATE(B961," - ",C961)),Roteiro!Q961:Q1955,"Concluído"))</f>
        <v/>
      </c>
      <c r="H961" s="64" t="str">
        <f>IF(C961="","",SUMIFS(Roteiro!U961:U1955,Roteiro!C961:C1955,(CONCATENATE(B961," - ",C961))))</f>
        <v/>
      </c>
      <c r="I961" s="65" t="str">
        <f t="shared" si="1"/>
        <v/>
      </c>
      <c r="J961" s="66"/>
    </row>
    <row r="962">
      <c r="A962" s="40"/>
      <c r="B962" s="67" t="s">
        <v>999</v>
      </c>
      <c r="C962" s="61"/>
      <c r="D962" s="61"/>
      <c r="E962" s="63"/>
      <c r="F962" s="63"/>
      <c r="G962" s="64" t="str">
        <f>IF(C962="","",SUMIFS(Roteiro!U962:U1956,Roteiro!C962:C1956,(CONCATENATE(B962," - ",C962)),Roteiro!Q962:Q1956,"Concluído"))</f>
        <v/>
      </c>
      <c r="H962" s="64" t="str">
        <f>IF(C962="","",SUMIFS(Roteiro!U962:U1956,Roteiro!C962:C1956,(CONCATENATE(B962," - ",C962))))</f>
        <v/>
      </c>
      <c r="I962" s="65" t="str">
        <f t="shared" si="1"/>
        <v/>
      </c>
      <c r="J962" s="66"/>
    </row>
    <row r="963">
      <c r="A963" s="40"/>
      <c r="B963" s="67" t="s">
        <v>1000</v>
      </c>
      <c r="C963" s="61"/>
      <c r="D963" s="61"/>
      <c r="E963" s="63"/>
      <c r="F963" s="63"/>
      <c r="G963" s="64" t="str">
        <f>IF(C963="","",SUMIFS(Roteiro!U963:U1957,Roteiro!C963:C1957,(CONCATENATE(B963," - ",C963)),Roteiro!Q963:Q1957,"Concluído"))</f>
        <v/>
      </c>
      <c r="H963" s="64" t="str">
        <f>IF(C963="","",SUMIFS(Roteiro!U963:U1957,Roteiro!C963:C1957,(CONCATENATE(B963," - ",C963))))</f>
        <v/>
      </c>
      <c r="I963" s="65" t="str">
        <f t="shared" si="1"/>
        <v/>
      </c>
      <c r="J963" s="66"/>
    </row>
    <row r="964">
      <c r="A964" s="40"/>
      <c r="B964" s="67" t="s">
        <v>1001</v>
      </c>
      <c r="C964" s="61"/>
      <c r="D964" s="61"/>
      <c r="E964" s="63"/>
      <c r="F964" s="63"/>
      <c r="G964" s="64" t="str">
        <f>IF(C964="","",SUMIFS(Roteiro!U964:U1958,Roteiro!C964:C1958,(CONCATENATE(B964," - ",C964)),Roteiro!Q964:Q1958,"Concluído"))</f>
        <v/>
      </c>
      <c r="H964" s="64" t="str">
        <f>IF(C964="","",SUMIFS(Roteiro!U964:U1958,Roteiro!C964:C1958,(CONCATENATE(B964," - ",C964))))</f>
        <v/>
      </c>
      <c r="I964" s="65" t="str">
        <f t="shared" si="1"/>
        <v/>
      </c>
      <c r="J964" s="66"/>
    </row>
    <row r="965">
      <c r="A965" s="40"/>
      <c r="B965" s="67" t="s">
        <v>1002</v>
      </c>
      <c r="C965" s="61"/>
      <c r="D965" s="61"/>
      <c r="E965" s="63"/>
      <c r="F965" s="63"/>
      <c r="G965" s="64" t="str">
        <f>IF(C965="","",SUMIFS(Roteiro!U965:U1959,Roteiro!C965:C1959,(CONCATENATE(B965," - ",C965)),Roteiro!Q965:Q1959,"Concluído"))</f>
        <v/>
      </c>
      <c r="H965" s="64" t="str">
        <f>IF(C965="","",SUMIFS(Roteiro!U965:U1959,Roteiro!C965:C1959,(CONCATENATE(B965," - ",C965))))</f>
        <v/>
      </c>
      <c r="I965" s="65" t="str">
        <f t="shared" si="1"/>
        <v/>
      </c>
      <c r="J965" s="66"/>
    </row>
    <row r="966">
      <c r="A966" s="40"/>
      <c r="B966" s="67" t="s">
        <v>1003</v>
      </c>
      <c r="C966" s="61"/>
      <c r="D966" s="61"/>
      <c r="E966" s="63"/>
      <c r="F966" s="63"/>
      <c r="G966" s="64" t="str">
        <f>IF(C966="","",SUMIFS(Roteiro!U966:U1960,Roteiro!C966:C1960,(CONCATENATE(B966," - ",C966)),Roteiro!Q966:Q1960,"Concluído"))</f>
        <v/>
      </c>
      <c r="H966" s="64" t="str">
        <f>IF(C966="","",SUMIFS(Roteiro!U966:U1960,Roteiro!C966:C1960,(CONCATENATE(B966," - ",C966))))</f>
        <v/>
      </c>
      <c r="I966" s="65" t="str">
        <f t="shared" si="1"/>
        <v/>
      </c>
      <c r="J966" s="66"/>
    </row>
    <row r="967">
      <c r="A967" s="40"/>
      <c r="B967" s="67" t="s">
        <v>1004</v>
      </c>
      <c r="C967" s="61"/>
      <c r="D967" s="61"/>
      <c r="E967" s="63"/>
      <c r="F967" s="63"/>
      <c r="G967" s="64" t="str">
        <f>IF(C967="","",SUMIFS(Roteiro!U967:U1961,Roteiro!C967:C1961,(CONCATENATE(B967," - ",C967)),Roteiro!Q967:Q1961,"Concluído"))</f>
        <v/>
      </c>
      <c r="H967" s="64" t="str">
        <f>IF(C967="","",SUMIFS(Roteiro!U967:U1961,Roteiro!C967:C1961,(CONCATENATE(B967," - ",C967))))</f>
        <v/>
      </c>
      <c r="I967" s="65" t="str">
        <f t="shared" si="1"/>
        <v/>
      </c>
      <c r="J967" s="66"/>
    </row>
    <row r="968">
      <c r="A968" s="40"/>
      <c r="B968" s="67" t="s">
        <v>1005</v>
      </c>
      <c r="C968" s="61"/>
      <c r="D968" s="61"/>
      <c r="E968" s="63"/>
      <c r="F968" s="63"/>
      <c r="G968" s="64" t="str">
        <f>IF(C968="","",SUMIFS(Roteiro!U968:U1962,Roteiro!C968:C1962,(CONCATENATE(B968," - ",C968)),Roteiro!Q968:Q1962,"Concluído"))</f>
        <v/>
      </c>
      <c r="H968" s="64" t="str">
        <f>IF(C968="","",SUMIFS(Roteiro!U968:U1962,Roteiro!C968:C1962,(CONCATENATE(B968," - ",C968))))</f>
        <v/>
      </c>
      <c r="I968" s="65" t="str">
        <f t="shared" si="1"/>
        <v/>
      </c>
      <c r="J968" s="66"/>
    </row>
    <row r="969">
      <c r="A969" s="40"/>
      <c r="B969" s="67" t="s">
        <v>1006</v>
      </c>
      <c r="C969" s="61"/>
      <c r="D969" s="61"/>
      <c r="E969" s="63"/>
      <c r="F969" s="63"/>
      <c r="G969" s="64" t="str">
        <f>IF(C969="","",SUMIFS(Roteiro!U969:U1963,Roteiro!C969:C1963,(CONCATENATE(B969," - ",C969)),Roteiro!Q969:Q1963,"Concluído"))</f>
        <v/>
      </c>
      <c r="H969" s="64" t="str">
        <f>IF(C969="","",SUMIFS(Roteiro!U969:U1963,Roteiro!C969:C1963,(CONCATENATE(B969," - ",C969))))</f>
        <v/>
      </c>
      <c r="I969" s="65" t="str">
        <f t="shared" si="1"/>
        <v/>
      </c>
      <c r="J969" s="66"/>
    </row>
    <row r="970">
      <c r="A970" s="40"/>
      <c r="B970" s="67" t="s">
        <v>1007</v>
      </c>
      <c r="C970" s="61"/>
      <c r="D970" s="61"/>
      <c r="E970" s="63"/>
      <c r="F970" s="63"/>
      <c r="G970" s="64" t="str">
        <f>IF(C970="","",SUMIFS(Roteiro!U970:U1964,Roteiro!C970:C1964,(CONCATENATE(B970," - ",C970)),Roteiro!Q970:Q1964,"Concluído"))</f>
        <v/>
      </c>
      <c r="H970" s="64" t="str">
        <f>IF(C970="","",SUMIFS(Roteiro!U970:U1964,Roteiro!C970:C1964,(CONCATENATE(B970," - ",C970))))</f>
        <v/>
      </c>
      <c r="I970" s="65" t="str">
        <f t="shared" si="1"/>
        <v/>
      </c>
      <c r="J970" s="66"/>
    </row>
    <row r="971">
      <c r="A971" s="40"/>
      <c r="B971" s="67" t="s">
        <v>1008</v>
      </c>
      <c r="C971" s="61"/>
      <c r="D971" s="61"/>
      <c r="E971" s="63"/>
      <c r="F971" s="63"/>
      <c r="G971" s="64" t="str">
        <f>IF(C971="","",SUMIFS(Roteiro!U971:U1965,Roteiro!C971:C1965,(CONCATENATE(B971," - ",C971)),Roteiro!Q971:Q1965,"Concluído"))</f>
        <v/>
      </c>
      <c r="H971" s="64" t="str">
        <f>IF(C971="","",SUMIFS(Roteiro!U971:U1965,Roteiro!C971:C1965,(CONCATENATE(B971," - ",C971))))</f>
        <v/>
      </c>
      <c r="I971" s="65" t="str">
        <f t="shared" si="1"/>
        <v/>
      </c>
      <c r="J971" s="66"/>
    </row>
    <row r="972">
      <c r="A972" s="40"/>
      <c r="B972" s="67" t="s">
        <v>1009</v>
      </c>
      <c r="C972" s="61"/>
      <c r="D972" s="61"/>
      <c r="E972" s="63"/>
      <c r="F972" s="63"/>
      <c r="G972" s="64" t="str">
        <f>IF(C972="","",SUMIFS(Roteiro!U972:U1966,Roteiro!C972:C1966,(CONCATENATE(B972," - ",C972)),Roteiro!Q972:Q1966,"Concluído"))</f>
        <v/>
      </c>
      <c r="H972" s="64" t="str">
        <f>IF(C972="","",SUMIFS(Roteiro!U972:U1966,Roteiro!C972:C1966,(CONCATENATE(B972," - ",C972))))</f>
        <v/>
      </c>
      <c r="I972" s="65" t="str">
        <f t="shared" si="1"/>
        <v/>
      </c>
      <c r="J972" s="66"/>
    </row>
    <row r="973">
      <c r="A973" s="40"/>
      <c r="B973" s="67" t="s">
        <v>1010</v>
      </c>
      <c r="C973" s="61"/>
      <c r="D973" s="61"/>
      <c r="E973" s="63"/>
      <c r="F973" s="63"/>
      <c r="G973" s="64" t="str">
        <f>IF(C973="","",SUMIFS(Roteiro!U973:U1967,Roteiro!C973:C1967,(CONCATENATE(B973," - ",C973)),Roteiro!Q973:Q1967,"Concluído"))</f>
        <v/>
      </c>
      <c r="H973" s="64" t="str">
        <f>IF(C973="","",SUMIFS(Roteiro!U973:U1967,Roteiro!C973:C1967,(CONCATENATE(B973," - ",C973))))</f>
        <v/>
      </c>
      <c r="I973" s="65" t="str">
        <f t="shared" si="1"/>
        <v/>
      </c>
      <c r="J973" s="66"/>
    </row>
    <row r="974">
      <c r="A974" s="40"/>
      <c r="B974" s="67" t="s">
        <v>1011</v>
      </c>
      <c r="C974" s="61"/>
      <c r="D974" s="61"/>
      <c r="E974" s="63"/>
      <c r="F974" s="63"/>
      <c r="G974" s="64" t="str">
        <f>IF(C974="","",SUMIFS(Roteiro!U974:U1968,Roteiro!C974:C1968,(CONCATENATE(B974," - ",C974)),Roteiro!Q974:Q1968,"Concluído"))</f>
        <v/>
      </c>
      <c r="H974" s="64" t="str">
        <f>IF(C974="","",SUMIFS(Roteiro!U974:U1968,Roteiro!C974:C1968,(CONCATENATE(B974," - ",C974))))</f>
        <v/>
      </c>
      <c r="I974" s="65" t="str">
        <f t="shared" si="1"/>
        <v/>
      </c>
      <c r="J974" s="66"/>
    </row>
    <row r="975">
      <c r="A975" s="40"/>
      <c r="B975" s="67" t="s">
        <v>1012</v>
      </c>
      <c r="C975" s="61"/>
      <c r="D975" s="61"/>
      <c r="E975" s="63"/>
      <c r="F975" s="63"/>
      <c r="G975" s="64" t="str">
        <f>IF(C975="","",SUMIFS(Roteiro!U975:U1969,Roteiro!C975:C1969,(CONCATENATE(B975," - ",C975)),Roteiro!Q975:Q1969,"Concluído"))</f>
        <v/>
      </c>
      <c r="H975" s="64" t="str">
        <f>IF(C975="","",SUMIFS(Roteiro!U975:U1969,Roteiro!C975:C1969,(CONCATENATE(B975," - ",C975))))</f>
        <v/>
      </c>
      <c r="I975" s="65" t="str">
        <f t="shared" si="1"/>
        <v/>
      </c>
      <c r="J975" s="66"/>
    </row>
    <row r="976">
      <c r="A976" s="40"/>
      <c r="B976" s="67" t="s">
        <v>1013</v>
      </c>
      <c r="C976" s="61"/>
      <c r="D976" s="61"/>
      <c r="E976" s="63"/>
      <c r="F976" s="63"/>
      <c r="G976" s="64" t="str">
        <f>IF(C976="","",SUMIFS(Roteiro!U976:U1970,Roteiro!C976:C1970,(CONCATENATE(B976," - ",C976)),Roteiro!Q976:Q1970,"Concluído"))</f>
        <v/>
      </c>
      <c r="H976" s="64" t="str">
        <f>IF(C976="","",SUMIFS(Roteiro!U976:U1970,Roteiro!C976:C1970,(CONCATENATE(B976," - ",C976))))</f>
        <v/>
      </c>
      <c r="I976" s="65" t="str">
        <f t="shared" si="1"/>
        <v/>
      </c>
      <c r="J976" s="66"/>
    </row>
    <row r="977">
      <c r="A977" s="40"/>
      <c r="B977" s="67" t="s">
        <v>1014</v>
      </c>
      <c r="C977" s="61"/>
      <c r="D977" s="61"/>
      <c r="E977" s="63"/>
      <c r="F977" s="63"/>
      <c r="G977" s="64" t="str">
        <f>IF(C977="","",SUMIFS(Roteiro!U977:U1971,Roteiro!C977:C1971,(CONCATENATE(B977," - ",C977)),Roteiro!Q977:Q1971,"Concluído"))</f>
        <v/>
      </c>
      <c r="H977" s="64" t="str">
        <f>IF(C977="","",SUMIFS(Roteiro!U977:U1971,Roteiro!C977:C1971,(CONCATENATE(B977," - ",C977))))</f>
        <v/>
      </c>
      <c r="I977" s="65" t="str">
        <f t="shared" si="1"/>
        <v/>
      </c>
      <c r="J977" s="66"/>
    </row>
    <row r="978">
      <c r="A978" s="40"/>
      <c r="B978" s="67" t="s">
        <v>1015</v>
      </c>
      <c r="C978" s="61"/>
      <c r="D978" s="61"/>
      <c r="E978" s="63"/>
      <c r="F978" s="63"/>
      <c r="G978" s="64" t="str">
        <f>IF(C978="","",SUMIFS(Roteiro!U978:U1972,Roteiro!C978:C1972,(CONCATENATE(B978," - ",C978)),Roteiro!Q978:Q1972,"Concluído"))</f>
        <v/>
      </c>
      <c r="H978" s="64" t="str">
        <f>IF(C978="","",SUMIFS(Roteiro!U978:U1972,Roteiro!C978:C1972,(CONCATENATE(B978," - ",C978))))</f>
        <v/>
      </c>
      <c r="I978" s="65" t="str">
        <f t="shared" si="1"/>
        <v/>
      </c>
      <c r="J978" s="66"/>
    </row>
    <row r="979">
      <c r="A979" s="40"/>
      <c r="B979" s="67" t="s">
        <v>1016</v>
      </c>
      <c r="C979" s="61"/>
      <c r="D979" s="61"/>
      <c r="E979" s="63"/>
      <c r="F979" s="63"/>
      <c r="G979" s="64" t="str">
        <f>IF(C979="","",SUMIFS(Roteiro!U979:U1973,Roteiro!C979:C1973,(CONCATENATE(B979," - ",C979)),Roteiro!Q979:Q1973,"Concluído"))</f>
        <v/>
      </c>
      <c r="H979" s="64" t="str">
        <f>IF(C979="","",SUMIFS(Roteiro!U979:U1973,Roteiro!C979:C1973,(CONCATENATE(B979," - ",C979))))</f>
        <v/>
      </c>
      <c r="I979" s="65" t="str">
        <f t="shared" si="1"/>
        <v/>
      </c>
      <c r="J979" s="66"/>
    </row>
    <row r="980">
      <c r="A980" s="40"/>
      <c r="B980" s="67" t="s">
        <v>1017</v>
      </c>
      <c r="C980" s="61"/>
      <c r="D980" s="61"/>
      <c r="E980" s="63"/>
      <c r="F980" s="63"/>
      <c r="G980" s="64" t="str">
        <f>IF(C980="","",SUMIFS(Roteiro!U980:U1974,Roteiro!C980:C1974,(CONCATENATE(B980," - ",C980)),Roteiro!Q980:Q1974,"Concluído"))</f>
        <v/>
      </c>
      <c r="H980" s="64" t="str">
        <f>IF(C980="","",SUMIFS(Roteiro!U980:U1974,Roteiro!C980:C1974,(CONCATENATE(B980," - ",C980))))</f>
        <v/>
      </c>
      <c r="I980" s="65" t="str">
        <f t="shared" si="1"/>
        <v/>
      </c>
      <c r="J980" s="66"/>
    </row>
    <row r="981">
      <c r="A981" s="40"/>
      <c r="B981" s="67" t="s">
        <v>1018</v>
      </c>
      <c r="C981" s="61"/>
      <c r="D981" s="61"/>
      <c r="E981" s="63"/>
      <c r="F981" s="63"/>
      <c r="G981" s="64" t="str">
        <f>IF(C981="","",SUMIFS(Roteiro!U981:U1975,Roteiro!C981:C1975,(CONCATENATE(B981," - ",C981)),Roteiro!Q981:Q1975,"Concluído"))</f>
        <v/>
      </c>
      <c r="H981" s="64" t="str">
        <f>IF(C981="","",SUMIFS(Roteiro!U981:U1975,Roteiro!C981:C1975,(CONCATENATE(B981," - ",C981))))</f>
        <v/>
      </c>
      <c r="I981" s="65" t="str">
        <f t="shared" si="1"/>
        <v/>
      </c>
      <c r="J981" s="66"/>
    </row>
    <row r="982">
      <c r="A982" s="40"/>
      <c r="B982" s="67" t="s">
        <v>1019</v>
      </c>
      <c r="C982" s="61"/>
      <c r="D982" s="61"/>
      <c r="E982" s="63"/>
      <c r="F982" s="63"/>
      <c r="G982" s="64" t="str">
        <f>IF(C982="","",SUMIFS(Roteiro!U982:U1976,Roteiro!C982:C1976,(CONCATENATE(B982," - ",C982)),Roteiro!Q982:Q1976,"Concluído"))</f>
        <v/>
      </c>
      <c r="H982" s="64" t="str">
        <f>IF(C982="","",SUMIFS(Roteiro!U982:U1976,Roteiro!C982:C1976,(CONCATENATE(B982," - ",C982))))</f>
        <v/>
      </c>
      <c r="I982" s="65" t="str">
        <f t="shared" si="1"/>
        <v/>
      </c>
      <c r="J982" s="66"/>
    </row>
    <row r="983">
      <c r="A983" s="40"/>
      <c r="B983" s="67" t="s">
        <v>1020</v>
      </c>
      <c r="C983" s="61"/>
      <c r="D983" s="61"/>
      <c r="E983" s="63"/>
      <c r="F983" s="63"/>
      <c r="G983" s="64" t="str">
        <f>IF(C983="","",SUMIFS(Roteiro!U983:U1977,Roteiro!C983:C1977,(CONCATENATE(B983," - ",C983)),Roteiro!Q983:Q1977,"Concluído"))</f>
        <v/>
      </c>
      <c r="H983" s="64" t="str">
        <f>IF(C983="","",SUMIFS(Roteiro!U983:U1977,Roteiro!C983:C1977,(CONCATENATE(B983," - ",C983))))</f>
        <v/>
      </c>
      <c r="I983" s="65" t="str">
        <f t="shared" si="1"/>
        <v/>
      </c>
      <c r="J983" s="66"/>
    </row>
    <row r="984">
      <c r="A984" s="40"/>
      <c r="B984" s="67" t="s">
        <v>1021</v>
      </c>
      <c r="C984" s="61"/>
      <c r="D984" s="61"/>
      <c r="E984" s="63"/>
      <c r="F984" s="63"/>
      <c r="G984" s="64" t="str">
        <f>IF(C984="","",SUMIFS(Roteiro!U984:U1978,Roteiro!C984:C1978,(CONCATENATE(B984," - ",C984)),Roteiro!Q984:Q1978,"Concluído"))</f>
        <v/>
      </c>
      <c r="H984" s="64" t="str">
        <f>IF(C984="","",SUMIFS(Roteiro!U984:U1978,Roteiro!C984:C1978,(CONCATENATE(B984," - ",C984))))</f>
        <v/>
      </c>
      <c r="I984" s="65" t="str">
        <f t="shared" si="1"/>
        <v/>
      </c>
      <c r="J984" s="66"/>
    </row>
    <row r="985">
      <c r="A985" s="40"/>
      <c r="B985" s="67" t="s">
        <v>1022</v>
      </c>
      <c r="C985" s="61"/>
      <c r="D985" s="61"/>
      <c r="E985" s="63"/>
      <c r="F985" s="63"/>
      <c r="G985" s="64" t="str">
        <f>IF(C985="","",SUMIFS(Roteiro!U985:U1979,Roteiro!C985:C1979,(CONCATENATE(B985," - ",C985)),Roteiro!Q985:Q1979,"Concluído"))</f>
        <v/>
      </c>
      <c r="H985" s="64" t="str">
        <f>IF(C985="","",SUMIFS(Roteiro!U985:U1979,Roteiro!C985:C1979,(CONCATENATE(B985," - ",C985))))</f>
        <v/>
      </c>
      <c r="I985" s="65" t="str">
        <f t="shared" si="1"/>
        <v/>
      </c>
      <c r="J985" s="66"/>
    </row>
    <row r="986">
      <c r="A986" s="40"/>
      <c r="B986" s="67" t="s">
        <v>1023</v>
      </c>
      <c r="C986" s="61"/>
      <c r="D986" s="61"/>
      <c r="E986" s="63"/>
      <c r="F986" s="63"/>
      <c r="G986" s="64" t="str">
        <f>IF(C986="","",SUMIFS(Roteiro!U986:U1980,Roteiro!C986:C1980,(CONCATENATE(B986," - ",C986)),Roteiro!Q986:Q1980,"Concluído"))</f>
        <v/>
      </c>
      <c r="H986" s="64" t="str">
        <f>IF(C986="","",SUMIFS(Roteiro!U986:U1980,Roteiro!C986:C1980,(CONCATENATE(B986," - ",C986))))</f>
        <v/>
      </c>
      <c r="I986" s="65" t="str">
        <f t="shared" si="1"/>
        <v/>
      </c>
      <c r="J986" s="66"/>
    </row>
    <row r="987">
      <c r="A987" s="40"/>
      <c r="B987" s="67" t="s">
        <v>1024</v>
      </c>
      <c r="C987" s="61"/>
      <c r="D987" s="61"/>
      <c r="E987" s="63"/>
      <c r="F987" s="63"/>
      <c r="G987" s="64" t="str">
        <f>IF(C987="","",SUMIFS(Roteiro!U987:U1981,Roteiro!C987:C1981,(CONCATENATE(B987," - ",C987)),Roteiro!Q987:Q1981,"Concluído"))</f>
        <v/>
      </c>
      <c r="H987" s="64" t="str">
        <f>IF(C987="","",SUMIFS(Roteiro!U987:U1981,Roteiro!C987:C1981,(CONCATENATE(B987," - ",C987))))</f>
        <v/>
      </c>
      <c r="I987" s="65" t="str">
        <f t="shared" si="1"/>
        <v/>
      </c>
      <c r="J987" s="66"/>
    </row>
    <row r="988">
      <c r="A988" s="40"/>
      <c r="B988" s="67" t="s">
        <v>1025</v>
      </c>
      <c r="C988" s="61"/>
      <c r="D988" s="61"/>
      <c r="E988" s="63"/>
      <c r="F988" s="63"/>
      <c r="G988" s="64" t="str">
        <f>IF(C988="","",SUMIFS(Roteiro!U988:U1982,Roteiro!C988:C1982,(CONCATENATE(B988," - ",C988)),Roteiro!Q988:Q1982,"Concluído"))</f>
        <v/>
      </c>
      <c r="H988" s="64" t="str">
        <f>IF(C988="","",SUMIFS(Roteiro!U988:U1982,Roteiro!C988:C1982,(CONCATENATE(B988," - ",C988))))</f>
        <v/>
      </c>
      <c r="I988" s="65" t="str">
        <f t="shared" si="1"/>
        <v/>
      </c>
      <c r="J988" s="66"/>
    </row>
    <row r="989">
      <c r="A989" s="40"/>
      <c r="B989" s="67" t="s">
        <v>1026</v>
      </c>
      <c r="C989" s="61"/>
      <c r="D989" s="61"/>
      <c r="E989" s="63"/>
      <c r="F989" s="63"/>
      <c r="G989" s="64" t="str">
        <f>IF(C989="","",SUMIFS(Roteiro!U989:U1983,Roteiro!C989:C1983,(CONCATENATE(B989," - ",C989)),Roteiro!Q989:Q1983,"Concluído"))</f>
        <v/>
      </c>
      <c r="H989" s="64" t="str">
        <f>IF(C989="","",SUMIFS(Roteiro!U989:U1983,Roteiro!C989:C1983,(CONCATENATE(B989," - ",C989))))</f>
        <v/>
      </c>
      <c r="I989" s="65" t="str">
        <f t="shared" si="1"/>
        <v/>
      </c>
      <c r="J989" s="66"/>
    </row>
    <row r="990">
      <c r="A990" s="40"/>
      <c r="B990" s="67" t="s">
        <v>1027</v>
      </c>
      <c r="C990" s="61"/>
      <c r="D990" s="61"/>
      <c r="E990" s="63"/>
      <c r="F990" s="63"/>
      <c r="G990" s="64" t="str">
        <f>IF(C990="","",SUMIFS(Roteiro!U990:U1984,Roteiro!C990:C1984,(CONCATENATE(B990," - ",C990)),Roteiro!Q990:Q1984,"Concluído"))</f>
        <v/>
      </c>
      <c r="H990" s="64" t="str">
        <f>IF(C990="","",SUMIFS(Roteiro!U990:U1984,Roteiro!C990:C1984,(CONCATENATE(B990," - ",C990))))</f>
        <v/>
      </c>
      <c r="I990" s="65" t="str">
        <f t="shared" si="1"/>
        <v/>
      </c>
      <c r="J990" s="66"/>
    </row>
    <row r="991">
      <c r="A991" s="40"/>
      <c r="B991" s="67" t="s">
        <v>1028</v>
      </c>
      <c r="C991" s="61"/>
      <c r="D991" s="61"/>
      <c r="E991" s="63"/>
      <c r="F991" s="63"/>
      <c r="G991" s="64" t="str">
        <f>IF(C991="","",SUMIFS(Roteiro!U991:U1985,Roteiro!C991:C1985,(CONCATENATE(B991," - ",C991)),Roteiro!Q991:Q1985,"Concluído"))</f>
        <v/>
      </c>
      <c r="H991" s="64" t="str">
        <f>IF(C991="","",SUMIFS(Roteiro!U991:U1985,Roteiro!C991:C1985,(CONCATENATE(B991," - ",C991))))</f>
        <v/>
      </c>
      <c r="I991" s="65" t="str">
        <f t="shared" si="1"/>
        <v/>
      </c>
      <c r="J991" s="66"/>
    </row>
    <row r="992">
      <c r="A992" s="40"/>
      <c r="B992" s="67" t="s">
        <v>1029</v>
      </c>
      <c r="C992" s="61"/>
      <c r="D992" s="61"/>
      <c r="E992" s="63"/>
      <c r="F992" s="63"/>
      <c r="G992" s="64" t="str">
        <f>IF(C992="","",SUMIFS(Roteiro!U992:U1986,Roteiro!C992:C1986,(CONCATENATE(B992," - ",C992)),Roteiro!Q992:Q1986,"Concluído"))</f>
        <v/>
      </c>
      <c r="H992" s="64" t="str">
        <f>IF(C992="","",SUMIFS(Roteiro!U992:U1986,Roteiro!C992:C1986,(CONCATENATE(B992," - ",C992))))</f>
        <v/>
      </c>
      <c r="I992" s="65" t="str">
        <f t="shared" si="1"/>
        <v/>
      </c>
      <c r="J992" s="66"/>
    </row>
    <row r="993">
      <c r="A993" s="40"/>
      <c r="B993" s="67" t="s">
        <v>1030</v>
      </c>
      <c r="C993" s="61"/>
      <c r="D993" s="61"/>
      <c r="E993" s="63"/>
      <c r="F993" s="63"/>
      <c r="G993" s="64" t="str">
        <f>IF(C993="","",SUMIFS(Roteiro!U993:U1987,Roteiro!C993:C1987,(CONCATENATE(B993," - ",C993)),Roteiro!Q993:Q1987,"Concluído"))</f>
        <v/>
      </c>
      <c r="H993" s="64" t="str">
        <f>IF(C993="","",SUMIFS(Roteiro!U993:U1987,Roteiro!C993:C1987,(CONCATENATE(B993," - ",C993))))</f>
        <v/>
      </c>
      <c r="I993" s="65" t="str">
        <f t="shared" si="1"/>
        <v/>
      </c>
      <c r="J993" s="66"/>
    </row>
    <row r="994">
      <c r="A994" s="40"/>
      <c r="B994" s="67" t="s">
        <v>1031</v>
      </c>
      <c r="C994" s="61"/>
      <c r="D994" s="61"/>
      <c r="E994" s="63"/>
      <c r="F994" s="63"/>
      <c r="G994" s="64" t="str">
        <f>IF(C994="","",SUMIFS(Roteiro!U994:U1988,Roteiro!C994:C1988,(CONCATENATE(B994," - ",C994)),Roteiro!Q994:Q1988,"Concluído"))</f>
        <v/>
      </c>
      <c r="H994" s="64" t="str">
        <f>IF(C994="","",SUMIFS(Roteiro!U994:U1988,Roteiro!C994:C1988,(CONCATENATE(B994," - ",C994))))</f>
        <v/>
      </c>
      <c r="I994" s="65" t="str">
        <f t="shared" si="1"/>
        <v/>
      </c>
      <c r="J994" s="66"/>
    </row>
    <row r="995">
      <c r="A995" s="40"/>
      <c r="B995" s="67" t="s">
        <v>1032</v>
      </c>
      <c r="C995" s="61"/>
      <c r="D995" s="61"/>
      <c r="E995" s="63"/>
      <c r="F995" s="63"/>
      <c r="G995" s="64" t="str">
        <f>IF(C995="","",SUMIFS(Roteiro!U995:U1989,Roteiro!C995:C1989,(CONCATENATE(B995," - ",C995)),Roteiro!Q995:Q1989,"Concluído"))</f>
        <v/>
      </c>
      <c r="H995" s="64" t="str">
        <f>IF(C995="","",SUMIFS(Roteiro!U995:U1989,Roteiro!C995:C1989,(CONCATENATE(B995," - ",C995))))</f>
        <v/>
      </c>
      <c r="I995" s="65" t="str">
        <f t="shared" si="1"/>
        <v/>
      </c>
      <c r="J995" s="66"/>
    </row>
    <row r="996">
      <c r="A996" s="40"/>
      <c r="B996" s="67" t="s">
        <v>1033</v>
      </c>
      <c r="C996" s="61"/>
      <c r="D996" s="61"/>
      <c r="E996" s="63"/>
      <c r="F996" s="63"/>
      <c r="G996" s="64" t="str">
        <f>IF(C996="","",SUMIFS(Roteiro!U996:U1990,Roteiro!C996:C1990,(CONCATENATE(B996," - ",C996)),Roteiro!Q996:Q1990,"Concluído"))</f>
        <v/>
      </c>
      <c r="H996" s="64" t="str">
        <f>IF(C996="","",SUMIFS(Roteiro!U996:U1990,Roteiro!C996:C1990,(CONCATENATE(B996," - ",C996))))</f>
        <v/>
      </c>
      <c r="I996" s="65" t="str">
        <f t="shared" si="1"/>
        <v/>
      </c>
      <c r="J996" s="66"/>
    </row>
    <row r="997">
      <c r="A997" s="40"/>
      <c r="B997" s="67" t="s">
        <v>1034</v>
      </c>
      <c r="C997" s="61"/>
      <c r="D997" s="61"/>
      <c r="E997" s="63"/>
      <c r="F997" s="63"/>
      <c r="G997" s="64" t="str">
        <f>IF(C997="","",SUMIFS(Roteiro!U997:U1991,Roteiro!C997:C1991,(CONCATENATE(B997," - ",C997)),Roteiro!Q997:Q1991,"Concluído"))</f>
        <v/>
      </c>
      <c r="H997" s="64" t="str">
        <f>IF(C997="","",SUMIFS(Roteiro!U997:U1991,Roteiro!C997:C1991,(CONCATENATE(B997," - ",C997))))</f>
        <v/>
      </c>
      <c r="I997" s="65" t="str">
        <f t="shared" si="1"/>
        <v/>
      </c>
      <c r="J997" s="66"/>
    </row>
    <row r="998">
      <c r="A998" s="40"/>
      <c r="B998" s="67" t="s">
        <v>1035</v>
      </c>
      <c r="C998" s="61"/>
      <c r="D998" s="61"/>
      <c r="E998" s="63"/>
      <c r="F998" s="63"/>
      <c r="G998" s="64" t="str">
        <f>IF(C998="","",SUMIFS(Roteiro!U998:U1992,Roteiro!C998:C1992,(CONCATENATE(B998," - ",C998)),Roteiro!Q998:Q1992,"Concluído"))</f>
        <v/>
      </c>
      <c r="H998" s="64" t="str">
        <f>IF(C998="","",SUMIFS(Roteiro!U998:U1992,Roteiro!C998:C1992,(CONCATENATE(B998," - ",C998))))</f>
        <v/>
      </c>
      <c r="I998" s="65" t="str">
        <f t="shared" si="1"/>
        <v/>
      </c>
      <c r="J998" s="66"/>
    </row>
    <row r="999">
      <c r="A999" s="40"/>
      <c r="B999" s="67" t="s">
        <v>1036</v>
      </c>
      <c r="C999" s="61"/>
      <c r="D999" s="61"/>
      <c r="E999" s="63"/>
      <c r="F999" s="63"/>
      <c r="G999" s="64" t="str">
        <f>IF(C999="","",SUMIFS(Roteiro!U999:U1993,Roteiro!C999:C1993,(CONCATENATE(B999," - ",C999)),Roteiro!Q999:Q1993,"Concluído"))</f>
        <v/>
      </c>
      <c r="H999" s="64" t="str">
        <f>IF(C999="","",SUMIFS(Roteiro!U999:U1993,Roteiro!C999:C1993,(CONCATENATE(B999," - ",C999))))</f>
        <v/>
      </c>
      <c r="I999" s="65" t="str">
        <f t="shared" si="1"/>
        <v/>
      </c>
      <c r="J999" s="66"/>
    </row>
    <row r="1000">
      <c r="A1000" s="40"/>
      <c r="B1000" s="67" t="s">
        <v>1037</v>
      </c>
      <c r="C1000" s="61"/>
      <c r="D1000" s="61"/>
      <c r="E1000" s="63"/>
      <c r="F1000" s="63"/>
      <c r="G1000" s="64" t="str">
        <f>IF(C1000="","",SUMIFS(Roteiro!U1000:U1994,Roteiro!C1000:C1994,(CONCATENATE(B1000," - ",C1000)),Roteiro!Q1000:Q1994,"Concluído"))</f>
        <v/>
      </c>
      <c r="H1000" s="64" t="str">
        <f>IF(C1000="","",SUMIFS(Roteiro!U1000:U1994,Roteiro!C1000:C1994,(CONCATENATE(B1000," - ",C1000))))</f>
        <v/>
      </c>
      <c r="I1000" s="65" t="str">
        <f t="shared" si="1"/>
        <v/>
      </c>
      <c r="J1000" s="66"/>
    </row>
    <row r="1001">
      <c r="A1001" s="40"/>
      <c r="B1001" s="67" t="s">
        <v>1038</v>
      </c>
      <c r="C1001" s="61"/>
      <c r="D1001" s="61"/>
      <c r="E1001" s="63"/>
      <c r="F1001" s="63"/>
      <c r="G1001" s="64" t="str">
        <f>IF(C1001="","",SUMIFS(Roteiro!U1001:U1995,Roteiro!C1001:C1995,(CONCATENATE(B1001," - ",C1001)),Roteiro!Q1001:Q1995,"Concluído"))</f>
        <v/>
      </c>
      <c r="H1001" s="64" t="str">
        <f>IF(C1001="","",SUMIFS(Roteiro!U1001:U1995,Roteiro!C1001:C1995,(CONCATENATE(B1001," - ",C1001))))</f>
        <v/>
      </c>
      <c r="I1001" s="65" t="str">
        <f t="shared" si="1"/>
        <v/>
      </c>
      <c r="J1001" s="66"/>
    </row>
    <row r="1002">
      <c r="A1002" s="40"/>
      <c r="B1002" s="67" t="s">
        <v>1039</v>
      </c>
      <c r="C1002" s="61"/>
      <c r="D1002" s="61"/>
      <c r="E1002" s="63"/>
      <c r="F1002" s="63"/>
      <c r="G1002" s="64" t="str">
        <f>IF(C1002="","",SUMIFS(Roteiro!U1002:U1996,Roteiro!C1002:C1996,(CONCATENATE(B1002," - ",C1002)),Roteiro!Q1002:Q1996,"Concluído"))</f>
        <v/>
      </c>
      <c r="H1002" s="64" t="str">
        <f>IF(C1002="","",SUMIFS(Roteiro!U1002:U1996,Roteiro!C1002:C1996,(CONCATENATE(B1002," - ",C1002))))</f>
        <v/>
      </c>
      <c r="I1002" s="65" t="str">
        <f t="shared" si="1"/>
        <v/>
      </c>
      <c r="J1002" s="66"/>
    </row>
    <row r="1003">
      <c r="A1003" s="40"/>
      <c r="B1003" s="67" t="s">
        <v>1040</v>
      </c>
      <c r="C1003" s="61"/>
      <c r="D1003" s="61"/>
      <c r="E1003" s="63"/>
      <c r="F1003" s="63"/>
      <c r="G1003" s="64" t="str">
        <f>IF(C1003="","",SUMIFS(Roteiro!U1003:U1997,Roteiro!C1003:C1997,(CONCATENATE(B1003," - ",C1003)),Roteiro!Q1003:Q1997,"Concluído"))</f>
        <v/>
      </c>
      <c r="H1003" s="64" t="str">
        <f>IF(C1003="","",SUMIFS(Roteiro!U1003:U1997,Roteiro!C1003:C1997,(CONCATENATE(B1003," - ",C1003))))</f>
        <v/>
      </c>
      <c r="I1003" s="65" t="str">
        <f t="shared" si="1"/>
        <v/>
      </c>
      <c r="J1003" s="66"/>
    </row>
    <row r="1004">
      <c r="A1004" s="40"/>
      <c r="B1004" s="67" t="s">
        <v>1041</v>
      </c>
      <c r="C1004" s="61"/>
      <c r="D1004" s="61"/>
      <c r="E1004" s="63"/>
      <c r="F1004" s="63"/>
      <c r="G1004" s="64" t="str">
        <f>IF(C1004="","",SUMIFS(Roteiro!U1004:U1998,Roteiro!C1004:C1998,(CONCATENATE(B1004," - ",C1004)),Roteiro!Q1004:Q1998,"Concluído"))</f>
        <v/>
      </c>
      <c r="H1004" s="64" t="str">
        <f>IF(C1004="","",SUMIFS(Roteiro!U1004:U1998,Roteiro!C1004:C1998,(CONCATENATE(B1004," - ",C1004))))</f>
        <v/>
      </c>
      <c r="I1004" s="65" t="str">
        <f t="shared" si="1"/>
        <v/>
      </c>
      <c r="J1004" s="66"/>
    </row>
    <row r="1005">
      <c r="A1005" s="40"/>
      <c r="B1005" s="67" t="s">
        <v>1042</v>
      </c>
      <c r="C1005" s="61"/>
      <c r="D1005" s="61"/>
      <c r="E1005" s="63"/>
      <c r="F1005" s="63"/>
      <c r="G1005" s="64" t="str">
        <f>IF(C1005="","",SUMIFS(Roteiro!U1005:U1999,Roteiro!C1005:C1999,(CONCATENATE(B1005," - ",C1005)),Roteiro!Q1005:Q1999,"Concluído"))</f>
        <v/>
      </c>
      <c r="H1005" s="64" t="str">
        <f>IF(C1005="","",SUMIFS(Roteiro!U1005:U1999,Roteiro!C1005:C1999,(CONCATENATE(B1005," - ",C1005))))</f>
        <v/>
      </c>
      <c r="I1005" s="65" t="str">
        <f t="shared" si="1"/>
        <v/>
      </c>
      <c r="J1005" s="66"/>
    </row>
    <row r="1006">
      <c r="A1006" s="40"/>
      <c r="B1006" s="67" t="s">
        <v>1043</v>
      </c>
      <c r="C1006" s="61"/>
      <c r="D1006" s="61"/>
      <c r="E1006" s="63"/>
      <c r="F1006" s="63"/>
      <c r="G1006" s="64" t="str">
        <f>IF(C1006="","",SUMIFS(Roteiro!U1006:U2000,Roteiro!C1006:C2000,(CONCATENATE(B1006," - ",C1006)),Roteiro!Q1006:Q2000,"Concluído"))</f>
        <v/>
      </c>
      <c r="H1006" s="64" t="str">
        <f>IF(C1006="","",SUMIFS(Roteiro!U1006:U2000,Roteiro!C1006:C2000,(CONCATENATE(B1006," - ",C1006))))</f>
        <v/>
      </c>
      <c r="I1006" s="65" t="str">
        <f t="shared" si="1"/>
        <v/>
      </c>
      <c r="J1006" s="66"/>
    </row>
    <row r="1007">
      <c r="A1007" s="40"/>
      <c r="B1007" s="67" t="s">
        <v>1044</v>
      </c>
      <c r="C1007" s="61"/>
      <c r="D1007" s="61"/>
      <c r="E1007" s="63"/>
      <c r="F1007" s="63"/>
      <c r="G1007" s="64" t="str">
        <f>IF(C1007="","",SUMIFS(Roteiro!U1007:U2001,Roteiro!C1007:C2001,(CONCATENATE(B1007," - ",C1007)),Roteiro!Q1007:Q2001,"Concluído"))</f>
        <v/>
      </c>
      <c r="H1007" s="64" t="str">
        <f>IF(C1007="","",SUMIFS(Roteiro!U1007:U2001,Roteiro!C1007:C2001,(CONCATENATE(B1007," - ",C1007))))</f>
        <v/>
      </c>
      <c r="I1007" s="65" t="str">
        <f t="shared" si="1"/>
        <v/>
      </c>
      <c r="J1007" s="66"/>
    </row>
    <row r="1008">
      <c r="A1008" s="40"/>
      <c r="B1008" s="67" t="s">
        <v>1045</v>
      </c>
      <c r="C1008" s="61"/>
      <c r="D1008" s="61"/>
      <c r="E1008" s="63"/>
      <c r="F1008" s="63"/>
      <c r="G1008" s="64" t="str">
        <f>IF(C1008="","",SUMIFS(Roteiro!U1008:U2002,Roteiro!C1008:C2002,(CONCATENATE(B1008," - ",C1008)),Roteiro!Q1008:Q2002,"Concluído"))</f>
        <v/>
      </c>
      <c r="H1008" s="64" t="str">
        <f>IF(C1008="","",SUMIFS(Roteiro!U1008:U2002,Roteiro!C1008:C2002,(CONCATENATE(B1008," - ",C1008))))</f>
        <v/>
      </c>
      <c r="I1008" s="65" t="str">
        <f t="shared" si="1"/>
        <v/>
      </c>
      <c r="J1008" s="66"/>
    </row>
    <row r="1009">
      <c r="A1009" s="40"/>
      <c r="B1009" s="67" t="s">
        <v>1046</v>
      </c>
      <c r="C1009" s="61"/>
      <c r="D1009" s="61"/>
      <c r="E1009" s="63"/>
      <c r="F1009" s="63"/>
      <c r="G1009" s="64" t="str">
        <f>IF(C1009="","",SUMIFS(Roteiro!U1009:U2003,Roteiro!C1009:C2003,(CONCATENATE(B1009," - ",C1009)),Roteiro!Q1009:Q2003,"Concluído"))</f>
        <v/>
      </c>
      <c r="H1009" s="64" t="str">
        <f>IF(C1009="","",SUMIFS(Roteiro!U1009:U2003,Roteiro!C1009:C2003,(CONCATENATE(B1009," - ",C1009))))</f>
        <v/>
      </c>
      <c r="I1009" s="65" t="str">
        <f t="shared" si="1"/>
        <v/>
      </c>
      <c r="J1009" s="66"/>
    </row>
    <row r="1010">
      <c r="A1010" s="40"/>
      <c r="B1010" s="67" t="s">
        <v>1047</v>
      </c>
      <c r="C1010" s="61"/>
      <c r="D1010" s="61"/>
      <c r="E1010" s="63"/>
      <c r="F1010" s="63"/>
      <c r="G1010" s="64" t="str">
        <f>IF(C1010="","",SUMIFS(Roteiro!U1010:U2004,Roteiro!C1010:C2004,(CONCATENATE(B1010," - ",C1010)),Roteiro!Q1010:Q2004,"Concluído"))</f>
        <v/>
      </c>
      <c r="H1010" s="64" t="str">
        <f>IF(C1010="","",SUMIFS(Roteiro!U1010:U2004,Roteiro!C1010:C2004,(CONCATENATE(B1010," - ",C1010))))</f>
        <v/>
      </c>
      <c r="I1010" s="65" t="str">
        <f t="shared" si="1"/>
        <v/>
      </c>
      <c r="J1010" s="66"/>
    </row>
    <row r="1011">
      <c r="A1011" s="40"/>
      <c r="B1011" s="67" t="s">
        <v>1048</v>
      </c>
      <c r="C1011" s="61"/>
      <c r="D1011" s="61"/>
      <c r="E1011" s="63"/>
      <c r="F1011" s="63"/>
      <c r="G1011" s="64" t="str">
        <f>IF(C1011="","",SUMIFS(Roteiro!U1011:U2005,Roteiro!C1011:C2005,(CONCATENATE(B1011," - ",C1011)),Roteiro!Q1011:Q2005,"Concluído"))</f>
        <v/>
      </c>
      <c r="H1011" s="64" t="str">
        <f>IF(C1011="","",SUMIFS(Roteiro!U1011:U2005,Roteiro!C1011:C2005,(CONCATENATE(B1011," - ",C1011))))</f>
        <v/>
      </c>
      <c r="I1011" s="65" t="str">
        <f t="shared" si="1"/>
        <v/>
      </c>
      <c r="J1011" s="66"/>
    </row>
    <row r="1012">
      <c r="A1012" s="40"/>
      <c r="B1012" s="67" t="s">
        <v>1049</v>
      </c>
      <c r="C1012" s="61"/>
      <c r="D1012" s="61"/>
      <c r="E1012" s="63"/>
      <c r="F1012" s="63"/>
      <c r="G1012" s="64" t="str">
        <f>IF(C1012="","",SUMIFS(Roteiro!U1012:U2006,Roteiro!C1012:C2006,(CONCATENATE(B1012," - ",C1012)),Roteiro!Q1012:Q2006,"Concluído"))</f>
        <v/>
      </c>
      <c r="H1012" s="64" t="str">
        <f>IF(C1012="","",SUMIFS(Roteiro!U1012:U2006,Roteiro!C1012:C2006,(CONCATENATE(B1012," - ",C1012))))</f>
        <v/>
      </c>
      <c r="I1012" s="65" t="str">
        <f t="shared" si="1"/>
        <v/>
      </c>
      <c r="J1012" s="66"/>
    </row>
    <row r="1013">
      <c r="A1013" s="40"/>
      <c r="B1013" s="67" t="s">
        <v>1050</v>
      </c>
      <c r="C1013" s="61"/>
      <c r="D1013" s="61"/>
      <c r="E1013" s="63"/>
      <c r="F1013" s="63"/>
      <c r="G1013" s="64" t="str">
        <f>IF(C1013="","",SUMIFS(Roteiro!U1013:U2007,Roteiro!C1013:C2007,(CONCATENATE(B1013," - ",C1013)),Roteiro!Q1013:Q2007,"Concluído"))</f>
        <v/>
      </c>
      <c r="H1013" s="64" t="str">
        <f>IF(C1013="","",SUMIFS(Roteiro!U1013:U2007,Roteiro!C1013:C2007,(CONCATENATE(B1013," - ",C1013))))</f>
        <v/>
      </c>
      <c r="I1013" s="65" t="str">
        <f t="shared" si="1"/>
        <v/>
      </c>
      <c r="J1013" s="66"/>
    </row>
    <row r="1014">
      <c r="A1014" s="40"/>
      <c r="B1014" s="67" t="s">
        <v>1051</v>
      </c>
      <c r="C1014" s="61"/>
      <c r="D1014" s="61"/>
      <c r="E1014" s="63"/>
      <c r="F1014" s="63"/>
      <c r="G1014" s="64" t="str">
        <f>IF(C1014="","",SUMIFS(Roteiro!U1014:U2008,Roteiro!C1014:C2008,(CONCATENATE(B1014," - ",C1014)),Roteiro!Q1014:Q2008,"Concluído"))</f>
        <v/>
      </c>
      <c r="H1014" s="64" t="str">
        <f>IF(C1014="","",SUMIFS(Roteiro!U1014:U2008,Roteiro!C1014:C2008,(CONCATENATE(B1014," - ",C1014))))</f>
        <v/>
      </c>
      <c r="I1014" s="65" t="str">
        <f t="shared" si="1"/>
        <v/>
      </c>
      <c r="J1014" s="66"/>
    </row>
    <row r="1015">
      <c r="A1015" s="40"/>
      <c r="B1015" s="67" t="s">
        <v>1052</v>
      </c>
      <c r="C1015" s="61"/>
      <c r="D1015" s="61"/>
      <c r="E1015" s="63"/>
      <c r="F1015" s="63"/>
      <c r="G1015" s="64" t="str">
        <f>IF(C1015="","",SUMIFS(Roteiro!U1015:U2009,Roteiro!C1015:C2009,(CONCATENATE(B1015," - ",C1015)),Roteiro!Q1015:Q2009,"Concluído"))</f>
        <v/>
      </c>
      <c r="H1015" s="64" t="str">
        <f>IF(C1015="","",SUMIFS(Roteiro!U1015:U2009,Roteiro!C1015:C2009,(CONCATENATE(B1015," - ",C1015))))</f>
        <v/>
      </c>
      <c r="I1015" s="65" t="str">
        <f t="shared" si="1"/>
        <v/>
      </c>
      <c r="J1015" s="66"/>
    </row>
    <row r="1016">
      <c r="A1016" s="40"/>
      <c r="B1016" s="67" t="s">
        <v>1053</v>
      </c>
      <c r="C1016" s="61"/>
      <c r="D1016" s="61"/>
      <c r="E1016" s="63"/>
      <c r="F1016" s="63"/>
      <c r="G1016" s="64" t="str">
        <f>IF(C1016="","",SUMIFS(Roteiro!U1016:U2010,Roteiro!C1016:C2010,(CONCATENATE(B1016," - ",C1016)),Roteiro!Q1016:Q2010,"Concluído"))</f>
        <v/>
      </c>
      <c r="H1016" s="64" t="str">
        <f>IF(C1016="","",SUMIFS(Roteiro!U1016:U2010,Roteiro!C1016:C2010,(CONCATENATE(B1016," - ",C1016))))</f>
        <v/>
      </c>
      <c r="I1016" s="65" t="str">
        <f t="shared" si="1"/>
        <v/>
      </c>
      <c r="J1016" s="66"/>
    </row>
    <row r="1017">
      <c r="A1017" s="40"/>
      <c r="B1017" s="67" t="s">
        <v>1054</v>
      </c>
      <c r="C1017" s="61"/>
      <c r="D1017" s="61"/>
      <c r="E1017" s="63"/>
      <c r="F1017" s="63"/>
      <c r="G1017" s="64" t="str">
        <f>IF(C1017="","",SUMIFS(Roteiro!U1017:U2011,Roteiro!C1017:C2011,(CONCATENATE(B1017," - ",C1017)),Roteiro!Q1017:Q2011,"Concluído"))</f>
        <v/>
      </c>
      <c r="H1017" s="64" t="str">
        <f>IF(C1017="","",SUMIFS(Roteiro!U1017:U2011,Roteiro!C1017:C2011,(CONCATENATE(B1017," - ",C1017))))</f>
        <v/>
      </c>
      <c r="I1017" s="65" t="str">
        <f t="shared" si="1"/>
        <v/>
      </c>
      <c r="J1017" s="66"/>
    </row>
    <row r="1018">
      <c r="A1018" s="40"/>
      <c r="B1018" s="67" t="s">
        <v>1055</v>
      </c>
      <c r="C1018" s="61"/>
      <c r="D1018" s="61"/>
      <c r="E1018" s="63"/>
      <c r="F1018" s="63"/>
      <c r="G1018" s="64" t="str">
        <f>IF(C1018="","",SUMIFS(Roteiro!U1018:U2012,Roteiro!C1018:C2012,(CONCATENATE(B1018," - ",C1018)),Roteiro!Q1018:Q2012,"Concluído"))</f>
        <v/>
      </c>
      <c r="H1018" s="64" t="str">
        <f>IF(C1018="","",SUMIFS(Roteiro!U1018:U2012,Roteiro!C1018:C2012,(CONCATENATE(B1018," - ",C1018))))</f>
        <v/>
      </c>
      <c r="I1018" s="65" t="str">
        <f t="shared" si="1"/>
        <v/>
      </c>
      <c r="J1018" s="66"/>
    </row>
    <row r="1019">
      <c r="A1019" s="40"/>
      <c r="B1019" s="67" t="s">
        <v>1056</v>
      </c>
      <c r="C1019" s="61"/>
      <c r="D1019" s="61"/>
      <c r="E1019" s="63"/>
      <c r="F1019" s="63"/>
      <c r="G1019" s="64" t="str">
        <f>IF(C1019="","",SUMIFS(Roteiro!U1019:U2013,Roteiro!C1019:C2013,(CONCATENATE(B1019," - ",C1019)),Roteiro!Q1019:Q2013,"Concluído"))</f>
        <v/>
      </c>
      <c r="H1019" s="64" t="str">
        <f>IF(C1019="","",SUMIFS(Roteiro!U1019:U2013,Roteiro!C1019:C2013,(CONCATENATE(B1019," - ",C1019))))</f>
        <v/>
      </c>
      <c r="I1019" s="65" t="str">
        <f t="shared" si="1"/>
        <v/>
      </c>
      <c r="J1019" s="66"/>
    </row>
    <row r="1020">
      <c r="A1020" s="40"/>
      <c r="B1020" s="67" t="s">
        <v>1057</v>
      </c>
      <c r="C1020" s="61"/>
      <c r="D1020" s="61"/>
      <c r="E1020" s="63"/>
      <c r="F1020" s="63"/>
      <c r="G1020" s="64" t="str">
        <f>IF(C1020="","",SUMIFS(Roteiro!U1020:U2014,Roteiro!C1020:C2014,(CONCATENATE(B1020," - ",C1020)),Roteiro!Q1020:Q2014,"Concluído"))</f>
        <v/>
      </c>
      <c r="H1020" s="64" t="str">
        <f>IF(C1020="","",SUMIFS(Roteiro!U1020:U2014,Roteiro!C1020:C2014,(CONCATENATE(B1020," - ",C1020))))</f>
        <v/>
      </c>
      <c r="I1020" s="65" t="str">
        <f t="shared" si="1"/>
        <v/>
      </c>
      <c r="J1020" s="66"/>
    </row>
    <row r="1021">
      <c r="A1021" s="40"/>
      <c r="B1021" s="67" t="s">
        <v>1058</v>
      </c>
      <c r="C1021" s="61"/>
      <c r="D1021" s="61"/>
      <c r="E1021" s="63"/>
      <c r="F1021" s="63"/>
      <c r="G1021" s="64" t="str">
        <f>IF(C1021="","",SUMIFS(Roteiro!U1021:U2015,Roteiro!C1021:C2015,(CONCATENATE(B1021," - ",C1021)),Roteiro!Q1021:Q2015,"Concluído"))</f>
        <v/>
      </c>
      <c r="H1021" s="64" t="str">
        <f>IF(C1021="","",SUMIFS(Roteiro!U1021:U2015,Roteiro!C1021:C2015,(CONCATENATE(B1021," - ",C1021))))</f>
        <v/>
      </c>
      <c r="I1021" s="65" t="str">
        <f t="shared" si="1"/>
        <v/>
      </c>
      <c r="J1021" s="66"/>
    </row>
    <row r="1022">
      <c r="A1022" s="40"/>
      <c r="B1022" s="67" t="s">
        <v>1059</v>
      </c>
      <c r="C1022" s="61"/>
      <c r="D1022" s="61"/>
      <c r="E1022" s="63"/>
      <c r="F1022" s="63"/>
      <c r="G1022" s="64" t="str">
        <f>IF(C1022="","",SUMIFS(Roteiro!U1022:U2016,Roteiro!C1022:C2016,(CONCATENATE(B1022," - ",C1022)),Roteiro!Q1022:Q2016,"Concluído"))</f>
        <v/>
      </c>
      <c r="H1022" s="64" t="str">
        <f>IF(C1022="","",SUMIFS(Roteiro!U1022:U2016,Roteiro!C1022:C2016,(CONCATENATE(B1022," - ",C1022))))</f>
        <v/>
      </c>
      <c r="I1022" s="65" t="str">
        <f t="shared" si="1"/>
        <v/>
      </c>
      <c r="J1022" s="66"/>
    </row>
    <row r="1023">
      <c r="A1023" s="40"/>
      <c r="B1023" s="67" t="s">
        <v>1060</v>
      </c>
      <c r="C1023" s="61"/>
      <c r="D1023" s="61"/>
      <c r="E1023" s="63"/>
      <c r="F1023" s="63"/>
      <c r="G1023" s="64" t="str">
        <f>IF(C1023="","",SUMIFS(Roteiro!U1023:U2017,Roteiro!C1023:C2017,(CONCATENATE(B1023," - ",C1023)),Roteiro!Q1023:Q2017,"Concluído"))</f>
        <v/>
      </c>
      <c r="H1023" s="64" t="str">
        <f>IF(C1023="","",SUMIFS(Roteiro!U1023:U2017,Roteiro!C1023:C2017,(CONCATENATE(B1023," - ",C1023))))</f>
        <v/>
      </c>
      <c r="I1023" s="65" t="str">
        <f t="shared" si="1"/>
        <v/>
      </c>
      <c r="J1023" s="66"/>
    </row>
    <row r="1024">
      <c r="A1024" s="40"/>
      <c r="B1024" s="67" t="s">
        <v>1061</v>
      </c>
      <c r="C1024" s="61"/>
      <c r="D1024" s="61"/>
      <c r="E1024" s="63"/>
      <c r="F1024" s="63"/>
      <c r="G1024" s="64" t="str">
        <f>IF(C1024="","",SUMIFS(Roteiro!U1024:U2018,Roteiro!C1024:C2018,(CONCATENATE(B1024," - ",C1024)),Roteiro!Q1024:Q2018,"Concluído"))</f>
        <v/>
      </c>
      <c r="H1024" s="64" t="str">
        <f>IF(C1024="","",SUMIFS(Roteiro!U1024:U2018,Roteiro!C1024:C2018,(CONCATENATE(B1024," - ",C1024))))</f>
        <v/>
      </c>
      <c r="I1024" s="65" t="str">
        <f t="shared" si="1"/>
        <v/>
      </c>
      <c r="J1024" s="66"/>
    </row>
    <row r="1025">
      <c r="A1025" s="40"/>
      <c r="B1025" s="67" t="s">
        <v>1062</v>
      </c>
      <c r="C1025" s="61"/>
      <c r="D1025" s="61"/>
      <c r="E1025" s="63"/>
      <c r="F1025" s="63"/>
      <c r="G1025" s="64" t="str">
        <f>IF(C1025="","",SUMIFS(Roteiro!U1025:U2019,Roteiro!C1025:C2019,(CONCATENATE(B1025," - ",C1025)),Roteiro!Q1025:Q2019,"Concluído"))</f>
        <v/>
      </c>
      <c r="H1025" s="64" t="str">
        <f>IF(C1025="","",SUMIFS(Roteiro!U1025:U2019,Roteiro!C1025:C2019,(CONCATENATE(B1025," - ",C1025))))</f>
        <v/>
      </c>
      <c r="I1025" s="65" t="str">
        <f t="shared" si="1"/>
        <v/>
      </c>
      <c r="J1025" s="66"/>
    </row>
    <row r="1026">
      <c r="A1026" s="40"/>
      <c r="B1026" s="67" t="s">
        <v>1063</v>
      </c>
      <c r="C1026" s="61"/>
      <c r="D1026" s="61"/>
      <c r="E1026" s="63"/>
      <c r="F1026" s="63"/>
      <c r="G1026" s="64" t="str">
        <f>IF(C1026="","",SUMIFS(Roteiro!U1026:U2020,Roteiro!C1026:C2020,(CONCATENATE(B1026," - ",C1026)),Roteiro!Q1026:Q2020,"Concluído"))</f>
        <v/>
      </c>
      <c r="H1026" s="64" t="str">
        <f>IF(C1026="","",SUMIFS(Roteiro!U1026:U2020,Roteiro!C1026:C2020,(CONCATENATE(B1026," - ",C1026))))</f>
        <v/>
      </c>
      <c r="I1026" s="65" t="str">
        <f t="shared" si="1"/>
        <v/>
      </c>
      <c r="J1026" s="66"/>
    </row>
    <row r="1027">
      <c r="A1027" s="40"/>
      <c r="B1027" s="67" t="s">
        <v>1064</v>
      </c>
      <c r="C1027" s="61"/>
      <c r="D1027" s="61"/>
      <c r="E1027" s="63"/>
      <c r="F1027" s="63"/>
      <c r="G1027" s="64" t="str">
        <f>IF(C1027="","",SUMIFS(Roteiro!U1027:U2021,Roteiro!C1027:C2021,(CONCATENATE(B1027," - ",C1027)),Roteiro!Q1027:Q2021,"Concluído"))</f>
        <v/>
      </c>
      <c r="H1027" s="64" t="str">
        <f>IF(C1027="","",SUMIFS(Roteiro!U1027:U2021,Roteiro!C1027:C2021,(CONCATENATE(B1027," - ",C1027))))</f>
        <v/>
      </c>
      <c r="I1027" s="65" t="str">
        <f t="shared" si="1"/>
        <v/>
      </c>
      <c r="J1027" s="66"/>
    </row>
    <row r="1028">
      <c r="A1028" s="40"/>
      <c r="B1028" s="67" t="s">
        <v>1065</v>
      </c>
      <c r="C1028" s="61"/>
      <c r="D1028" s="61"/>
      <c r="E1028" s="63"/>
      <c r="F1028" s="63"/>
      <c r="G1028" s="64" t="str">
        <f>IF(C1028="","",SUMIFS(Roteiro!U1028:U2022,Roteiro!C1028:C2022,(CONCATENATE(B1028," - ",C1028)),Roteiro!Q1028:Q2022,"Concluído"))</f>
        <v/>
      </c>
      <c r="H1028" s="64" t="str">
        <f>IF(C1028="","",SUMIFS(Roteiro!U1028:U2022,Roteiro!C1028:C2022,(CONCATENATE(B1028," - ",C1028))))</f>
        <v/>
      </c>
      <c r="I1028" s="65" t="str">
        <f t="shared" si="1"/>
        <v/>
      </c>
      <c r="J1028" s="66"/>
    </row>
    <row r="1029">
      <c r="A1029" s="40"/>
      <c r="B1029" s="67" t="s">
        <v>1066</v>
      </c>
      <c r="C1029" s="61"/>
      <c r="D1029" s="61"/>
      <c r="E1029" s="63"/>
      <c r="F1029" s="63"/>
      <c r="G1029" s="64" t="str">
        <f>IF(C1029="","",SUMIFS(Roteiro!U1029:U2023,Roteiro!C1029:C2023,(CONCATENATE(B1029," - ",C1029)),Roteiro!Q1029:Q2023,"Concluído"))</f>
        <v/>
      </c>
      <c r="H1029" s="64" t="str">
        <f>IF(C1029="","",SUMIFS(Roteiro!U1029:U2023,Roteiro!C1029:C2023,(CONCATENATE(B1029," - ",C1029))))</f>
        <v/>
      </c>
      <c r="I1029" s="65" t="str">
        <f t="shared" si="1"/>
        <v/>
      </c>
      <c r="J1029" s="66"/>
    </row>
    <row r="1030">
      <c r="A1030" s="40"/>
      <c r="B1030" s="67" t="s">
        <v>1067</v>
      </c>
      <c r="C1030" s="61"/>
      <c r="D1030" s="61"/>
      <c r="E1030" s="63"/>
      <c r="F1030" s="63"/>
      <c r="G1030" s="64" t="str">
        <f>IF(C1030="","",SUMIFS(Roteiro!U1030:U2024,Roteiro!C1030:C2024,(CONCATENATE(B1030," - ",C1030)),Roteiro!Q1030:Q2024,"Concluído"))</f>
        <v/>
      </c>
      <c r="H1030" s="64" t="str">
        <f>IF(C1030="","",SUMIFS(Roteiro!U1030:U2024,Roteiro!C1030:C2024,(CONCATENATE(B1030," - ",C1030))))</f>
        <v/>
      </c>
      <c r="I1030" s="65" t="str">
        <f t="shared" si="1"/>
        <v/>
      </c>
      <c r="J1030" s="66"/>
    </row>
    <row r="1031">
      <c r="A1031" s="40"/>
      <c r="B1031" s="67" t="s">
        <v>1068</v>
      </c>
      <c r="C1031" s="61"/>
      <c r="D1031" s="61"/>
      <c r="E1031" s="63"/>
      <c r="F1031" s="63"/>
      <c r="G1031" s="64" t="str">
        <f>IF(C1031="","",SUMIFS(Roteiro!U1031:U2025,Roteiro!C1031:C2025,(CONCATENATE(B1031," - ",C1031)),Roteiro!Q1031:Q2025,"Concluído"))</f>
        <v/>
      </c>
      <c r="H1031" s="64" t="str">
        <f>IF(C1031="","",SUMIFS(Roteiro!U1031:U2025,Roteiro!C1031:C2025,(CONCATENATE(B1031," - ",C1031))))</f>
        <v/>
      </c>
      <c r="I1031" s="65" t="str">
        <f t="shared" si="1"/>
        <v/>
      </c>
      <c r="J1031" s="66"/>
    </row>
    <row r="1032">
      <c r="A1032" s="40"/>
      <c r="B1032" s="67" t="s">
        <v>1069</v>
      </c>
      <c r="C1032" s="61"/>
      <c r="D1032" s="61"/>
      <c r="E1032" s="63"/>
      <c r="F1032" s="63"/>
      <c r="G1032" s="64" t="str">
        <f>IF(C1032="","",SUMIFS(Roteiro!U1032:U2026,Roteiro!C1032:C2026,(CONCATENATE(B1032," - ",C1032)),Roteiro!Q1032:Q2026,"Concluído"))</f>
        <v/>
      </c>
      <c r="H1032" s="64" t="str">
        <f>IF(C1032="","",SUMIFS(Roteiro!U1032:U2026,Roteiro!C1032:C2026,(CONCATENATE(B1032," - ",C1032))))</f>
        <v/>
      </c>
      <c r="I1032" s="65" t="str">
        <f t="shared" si="1"/>
        <v/>
      </c>
      <c r="J1032" s="66"/>
    </row>
    <row r="1033">
      <c r="A1033" s="40"/>
      <c r="B1033" s="67" t="s">
        <v>1070</v>
      </c>
      <c r="C1033" s="61"/>
      <c r="D1033" s="61"/>
      <c r="E1033" s="63"/>
      <c r="F1033" s="63"/>
      <c r="G1033" s="64" t="str">
        <f>IF(C1033="","",SUMIFS(Roteiro!U1033:U2027,Roteiro!C1033:C2027,(CONCATENATE(B1033," - ",C1033)),Roteiro!Q1033:Q2027,"Concluído"))</f>
        <v/>
      </c>
      <c r="H1033" s="64" t="str">
        <f>IF(C1033="","",SUMIFS(Roteiro!U1033:U2027,Roteiro!C1033:C2027,(CONCATENATE(B1033," - ",C1033))))</f>
        <v/>
      </c>
      <c r="I1033" s="65" t="str">
        <f t="shared" si="1"/>
        <v/>
      </c>
      <c r="J1033" s="66"/>
    </row>
    <row r="1034">
      <c r="A1034" s="40"/>
      <c r="B1034" s="67" t="s">
        <v>1071</v>
      </c>
      <c r="C1034" s="61"/>
      <c r="D1034" s="61"/>
      <c r="E1034" s="63"/>
      <c r="F1034" s="63"/>
      <c r="G1034" s="64" t="str">
        <f>IF(C1034="","",SUMIFS(Roteiro!U1034:U2028,Roteiro!C1034:C2028,(CONCATENATE(B1034," - ",C1034)),Roteiro!Q1034:Q2028,"Concluído"))</f>
        <v/>
      </c>
      <c r="H1034" s="64" t="str">
        <f>IF(C1034="","",SUMIFS(Roteiro!U1034:U2028,Roteiro!C1034:C2028,(CONCATENATE(B1034," - ",C1034))))</f>
        <v/>
      </c>
      <c r="I1034" s="65" t="str">
        <f t="shared" si="1"/>
        <v/>
      </c>
      <c r="J1034" s="66"/>
    </row>
    <row r="1035">
      <c r="A1035" s="40"/>
      <c r="B1035" s="67" t="s">
        <v>1072</v>
      </c>
      <c r="C1035" s="61"/>
      <c r="D1035" s="61"/>
      <c r="E1035" s="63"/>
      <c r="F1035" s="63"/>
      <c r="G1035" s="64" t="str">
        <f>IF(C1035="","",SUMIFS(Roteiro!U1035:U2029,Roteiro!C1035:C2029,(CONCATENATE(B1035," - ",C1035)),Roteiro!Q1035:Q2029,"Concluído"))</f>
        <v/>
      </c>
      <c r="H1035" s="64" t="str">
        <f>IF(C1035="","",SUMIFS(Roteiro!U1035:U2029,Roteiro!C1035:C2029,(CONCATENATE(B1035," - ",C1035))))</f>
        <v/>
      </c>
      <c r="I1035" s="65" t="str">
        <f t="shared" si="1"/>
        <v/>
      </c>
      <c r="J1035" s="66"/>
    </row>
    <row r="1036">
      <c r="A1036" s="40"/>
      <c r="B1036" s="67" t="s">
        <v>1073</v>
      </c>
      <c r="C1036" s="61"/>
      <c r="D1036" s="61"/>
      <c r="E1036" s="63"/>
      <c r="F1036" s="63"/>
      <c r="G1036" s="64" t="str">
        <f>IF(C1036="","",SUMIFS(Roteiro!U1036:U2030,Roteiro!C1036:C2030,(CONCATENATE(B1036," - ",C1036)),Roteiro!Q1036:Q2030,"Concluído"))</f>
        <v/>
      </c>
      <c r="H1036" s="64" t="str">
        <f>IF(C1036="","",SUMIFS(Roteiro!U1036:U2030,Roteiro!C1036:C2030,(CONCATENATE(B1036," - ",C1036))))</f>
        <v/>
      </c>
      <c r="I1036" s="65" t="str">
        <f t="shared" si="1"/>
        <v/>
      </c>
      <c r="J1036" s="66"/>
    </row>
    <row r="1037">
      <c r="A1037" s="40"/>
      <c r="B1037" s="67" t="s">
        <v>1074</v>
      </c>
      <c r="C1037" s="61"/>
      <c r="D1037" s="61"/>
      <c r="E1037" s="63"/>
      <c r="F1037" s="63"/>
      <c r="G1037" s="64" t="str">
        <f>IF(C1037="","",SUMIFS(Roteiro!U1037:U2031,Roteiro!C1037:C2031,(CONCATENATE(B1037," - ",C1037)),Roteiro!Q1037:Q2031,"Concluído"))</f>
        <v/>
      </c>
      <c r="H1037" s="64" t="str">
        <f>IF(C1037="","",SUMIFS(Roteiro!U1037:U2031,Roteiro!C1037:C2031,(CONCATENATE(B1037," - ",C1037))))</f>
        <v/>
      </c>
      <c r="I1037" s="65" t="str">
        <f t="shared" si="1"/>
        <v/>
      </c>
      <c r="J1037" s="66"/>
    </row>
    <row r="1038">
      <c r="A1038" s="40"/>
      <c r="B1038" s="67" t="s">
        <v>1075</v>
      </c>
      <c r="C1038" s="61"/>
      <c r="D1038" s="61"/>
      <c r="E1038" s="63"/>
      <c r="F1038" s="63"/>
      <c r="G1038" s="64" t="str">
        <f>IF(C1038="","",SUMIFS(Roteiro!U1038:U2032,Roteiro!C1038:C2032,(CONCATENATE(B1038," - ",C1038)),Roteiro!Q1038:Q2032,"Concluído"))</f>
        <v/>
      </c>
      <c r="H1038" s="64" t="str">
        <f>IF(C1038="","",SUMIFS(Roteiro!U1038:U2032,Roteiro!C1038:C2032,(CONCATENATE(B1038," - ",C1038))))</f>
        <v/>
      </c>
      <c r="I1038" s="65" t="str">
        <f t="shared" si="1"/>
        <v/>
      </c>
      <c r="J1038" s="66"/>
    </row>
    <row r="1039">
      <c r="A1039" s="40"/>
      <c r="B1039" s="67" t="s">
        <v>1076</v>
      </c>
      <c r="C1039" s="61"/>
      <c r="D1039" s="61"/>
      <c r="E1039" s="63"/>
      <c r="F1039" s="63"/>
      <c r="G1039" s="64" t="str">
        <f>IF(C1039="","",SUMIFS(Roteiro!U1039:U2033,Roteiro!C1039:C2033,(CONCATENATE(B1039," - ",C1039)),Roteiro!Q1039:Q2033,"Concluído"))</f>
        <v/>
      </c>
      <c r="H1039" s="64" t="str">
        <f>IF(C1039="","",SUMIFS(Roteiro!U1039:U2033,Roteiro!C1039:C2033,(CONCATENATE(B1039," - ",C1039))))</f>
        <v/>
      </c>
      <c r="I1039" s="65" t="str">
        <f t="shared" si="1"/>
        <v/>
      </c>
      <c r="J1039" s="66"/>
    </row>
    <row r="1040">
      <c r="A1040" s="40"/>
      <c r="B1040" s="67" t="s">
        <v>1077</v>
      </c>
      <c r="C1040" s="61"/>
      <c r="D1040" s="61"/>
      <c r="E1040" s="63"/>
      <c r="F1040" s="63"/>
      <c r="G1040" s="64" t="str">
        <f>IF(C1040="","",SUMIFS(Roteiro!U1040:U2034,Roteiro!C1040:C2034,(CONCATENATE(B1040," - ",C1040)),Roteiro!Q1040:Q2034,"Concluído"))</f>
        <v/>
      </c>
      <c r="H1040" s="64" t="str">
        <f>IF(C1040="","",SUMIFS(Roteiro!U1040:U2034,Roteiro!C1040:C2034,(CONCATENATE(B1040," - ",C1040))))</f>
        <v/>
      </c>
      <c r="I1040" s="65" t="str">
        <f t="shared" si="1"/>
        <v/>
      </c>
      <c r="J1040" s="66"/>
    </row>
    <row r="1041">
      <c r="A1041" s="40"/>
      <c r="B1041" s="67" t="s">
        <v>1078</v>
      </c>
      <c r="C1041" s="61"/>
      <c r="D1041" s="61"/>
      <c r="E1041" s="63"/>
      <c r="F1041" s="63"/>
      <c r="G1041" s="64" t="str">
        <f>IF(C1041="","",SUMIFS(Roteiro!U1041:U2035,Roteiro!C1041:C2035,(CONCATENATE(B1041," - ",C1041)),Roteiro!Q1041:Q2035,"Concluído"))</f>
        <v/>
      </c>
      <c r="H1041" s="64" t="str">
        <f>IF(C1041="","",SUMIFS(Roteiro!U1041:U2035,Roteiro!C1041:C2035,(CONCATENATE(B1041," - ",C1041))))</f>
        <v/>
      </c>
      <c r="I1041" s="65" t="str">
        <f t="shared" si="1"/>
        <v/>
      </c>
      <c r="J1041" s="66"/>
    </row>
    <row r="1042">
      <c r="A1042" s="40"/>
      <c r="B1042" s="67" t="s">
        <v>1079</v>
      </c>
      <c r="C1042" s="61"/>
      <c r="D1042" s="61"/>
      <c r="E1042" s="63"/>
      <c r="F1042" s="63"/>
      <c r="G1042" s="64" t="str">
        <f>IF(C1042="","",SUMIFS(Roteiro!U1042:U2036,Roteiro!C1042:C2036,(CONCATENATE(B1042," - ",C1042)),Roteiro!Q1042:Q2036,"Concluído"))</f>
        <v/>
      </c>
      <c r="H1042" s="64" t="str">
        <f>IF(C1042="","",SUMIFS(Roteiro!U1042:U2036,Roteiro!C1042:C2036,(CONCATENATE(B1042," - ",C1042))))</f>
        <v/>
      </c>
      <c r="I1042" s="65" t="str">
        <f t="shared" si="1"/>
        <v/>
      </c>
      <c r="J1042" s="66"/>
    </row>
    <row r="1043">
      <c r="A1043" s="40"/>
      <c r="B1043" s="67" t="s">
        <v>1080</v>
      </c>
      <c r="C1043" s="61"/>
      <c r="D1043" s="61"/>
      <c r="E1043" s="63"/>
      <c r="F1043" s="63"/>
      <c r="G1043" s="64" t="str">
        <f>IF(C1043="","",SUMIFS(Roteiro!U1043:U2037,Roteiro!C1043:C2037,(CONCATENATE(B1043," - ",C1043)),Roteiro!Q1043:Q2037,"Concluído"))</f>
        <v/>
      </c>
      <c r="H1043" s="64" t="str">
        <f>IF(C1043="","",SUMIFS(Roteiro!U1043:U2037,Roteiro!C1043:C2037,(CONCATENATE(B1043," - ",C1043))))</f>
        <v/>
      </c>
      <c r="I1043" s="65" t="str">
        <f t="shared" si="1"/>
        <v/>
      </c>
      <c r="J1043" s="66"/>
    </row>
    <row r="1044">
      <c r="A1044" s="40"/>
      <c r="B1044" s="67" t="s">
        <v>1081</v>
      </c>
      <c r="C1044" s="61"/>
      <c r="D1044" s="61"/>
      <c r="E1044" s="63"/>
      <c r="F1044" s="63"/>
      <c r="G1044" s="64" t="str">
        <f>IF(C1044="","",SUMIFS(Roteiro!U1044:U2038,Roteiro!C1044:C2038,(CONCATENATE(B1044," - ",C1044)),Roteiro!Q1044:Q2038,"Concluído"))</f>
        <v/>
      </c>
      <c r="H1044" s="64" t="str">
        <f>IF(C1044="","",SUMIFS(Roteiro!U1044:U2038,Roteiro!C1044:C2038,(CONCATENATE(B1044," - ",C1044))))</f>
        <v/>
      </c>
      <c r="I1044" s="65" t="str">
        <f t="shared" si="1"/>
        <v/>
      </c>
      <c r="J1044" s="66"/>
    </row>
    <row r="1045">
      <c r="A1045" s="40"/>
      <c r="B1045" s="67" t="s">
        <v>1082</v>
      </c>
      <c r="C1045" s="61"/>
      <c r="D1045" s="61"/>
      <c r="E1045" s="63"/>
      <c r="F1045" s="63"/>
      <c r="G1045" s="64" t="str">
        <f>IF(C1045="","",SUMIFS(Roteiro!U1045:U2039,Roteiro!C1045:C2039,(CONCATENATE(B1045," - ",C1045)),Roteiro!Q1045:Q2039,"Concluído"))</f>
        <v/>
      </c>
      <c r="H1045" s="64" t="str">
        <f>IF(C1045="","",SUMIFS(Roteiro!U1045:U2039,Roteiro!C1045:C2039,(CONCATENATE(B1045," - ",C1045))))</f>
        <v/>
      </c>
      <c r="I1045" s="65" t="str">
        <f t="shared" si="1"/>
        <v/>
      </c>
      <c r="J1045" s="66"/>
    </row>
    <row r="1046">
      <c r="A1046" s="40"/>
      <c r="B1046" s="67" t="s">
        <v>1083</v>
      </c>
      <c r="C1046" s="61"/>
      <c r="D1046" s="61"/>
      <c r="E1046" s="63"/>
      <c r="F1046" s="63"/>
      <c r="G1046" s="64" t="str">
        <f>IF(C1046="","",SUMIFS(Roteiro!U1046:U2040,Roteiro!C1046:C2040,(CONCATENATE(B1046," - ",C1046)),Roteiro!Q1046:Q2040,"Concluído"))</f>
        <v/>
      </c>
      <c r="H1046" s="64" t="str">
        <f>IF(C1046="","",SUMIFS(Roteiro!U1046:U2040,Roteiro!C1046:C2040,(CONCATENATE(B1046," - ",C1046))))</f>
        <v/>
      </c>
      <c r="I1046" s="65" t="str">
        <f t="shared" si="1"/>
        <v/>
      </c>
      <c r="J1046" s="66"/>
    </row>
    <row r="1047">
      <c r="A1047" s="40"/>
      <c r="B1047" s="67" t="s">
        <v>1084</v>
      </c>
      <c r="C1047" s="61"/>
      <c r="D1047" s="61"/>
      <c r="E1047" s="63"/>
      <c r="F1047" s="63"/>
      <c r="G1047" s="64" t="str">
        <f>IF(C1047="","",SUMIFS(Roteiro!U1047:U2041,Roteiro!C1047:C2041,(CONCATENATE(B1047," - ",C1047)),Roteiro!Q1047:Q2041,"Concluído"))</f>
        <v/>
      </c>
      <c r="H1047" s="64" t="str">
        <f>IF(C1047="","",SUMIFS(Roteiro!U1047:U2041,Roteiro!C1047:C2041,(CONCATENATE(B1047," - ",C1047))))</f>
        <v/>
      </c>
      <c r="I1047" s="65" t="str">
        <f t="shared" si="1"/>
        <v/>
      </c>
      <c r="J1047" s="66"/>
    </row>
    <row r="1048">
      <c r="A1048" s="40"/>
      <c r="B1048" s="67" t="s">
        <v>1085</v>
      </c>
      <c r="C1048" s="61"/>
      <c r="D1048" s="61"/>
      <c r="E1048" s="63"/>
      <c r="F1048" s="63"/>
      <c r="G1048" s="64" t="str">
        <f>IF(C1048="","",SUMIFS(Roteiro!U1048:U2042,Roteiro!C1048:C2042,(CONCATENATE(B1048," - ",C1048)),Roteiro!Q1048:Q2042,"Concluído"))</f>
        <v/>
      </c>
      <c r="H1048" s="64" t="str">
        <f>IF(C1048="","",SUMIFS(Roteiro!U1048:U2042,Roteiro!C1048:C2042,(CONCATENATE(B1048," - ",C1048))))</f>
        <v/>
      </c>
      <c r="I1048" s="65" t="str">
        <f t="shared" si="1"/>
        <v/>
      </c>
      <c r="J1048" s="66"/>
    </row>
    <row r="1049">
      <c r="A1049" s="40"/>
      <c r="B1049" s="67" t="s">
        <v>1086</v>
      </c>
      <c r="C1049" s="61"/>
      <c r="D1049" s="61"/>
      <c r="E1049" s="63"/>
      <c r="F1049" s="63"/>
      <c r="G1049" s="64" t="str">
        <f>IF(C1049="","",SUMIFS(Roteiro!U1049:U2043,Roteiro!C1049:C2043,(CONCATENATE(B1049," - ",C1049)),Roteiro!Q1049:Q2043,"Concluído"))</f>
        <v/>
      </c>
      <c r="H1049" s="64" t="str">
        <f>IF(C1049="","",SUMIFS(Roteiro!U1049:U2043,Roteiro!C1049:C2043,(CONCATENATE(B1049," - ",C1049))))</f>
        <v/>
      </c>
      <c r="I1049" s="65" t="str">
        <f t="shared" si="1"/>
        <v/>
      </c>
      <c r="J1049" s="66"/>
    </row>
    <row r="1050">
      <c r="A1050" s="40"/>
      <c r="B1050" s="67" t="s">
        <v>1087</v>
      </c>
      <c r="C1050" s="61"/>
      <c r="D1050" s="61"/>
      <c r="E1050" s="63"/>
      <c r="F1050" s="63"/>
      <c r="G1050" s="64" t="str">
        <f>IF(C1050="","",SUMIFS(Roteiro!U1050:U2044,Roteiro!C1050:C2044,(CONCATENATE(B1050," - ",C1050)),Roteiro!Q1050:Q2044,"Concluído"))</f>
        <v/>
      </c>
      <c r="H1050" s="64" t="str">
        <f>IF(C1050="","",SUMIFS(Roteiro!U1050:U2044,Roteiro!C1050:C2044,(CONCATENATE(B1050," - ",C1050))))</f>
        <v/>
      </c>
      <c r="I1050" s="65" t="str">
        <f t="shared" si="1"/>
        <v/>
      </c>
      <c r="J1050" s="66"/>
    </row>
    <row r="1051">
      <c r="A1051" s="40"/>
      <c r="B1051" s="67" t="s">
        <v>1088</v>
      </c>
      <c r="C1051" s="61"/>
      <c r="D1051" s="61"/>
      <c r="E1051" s="63"/>
      <c r="F1051" s="63"/>
      <c r="G1051" s="64" t="str">
        <f>IF(C1051="","",SUMIFS(Roteiro!U1051:U2045,Roteiro!C1051:C2045,(CONCATENATE(B1051," - ",C1051)),Roteiro!Q1051:Q2045,"Concluído"))</f>
        <v/>
      </c>
      <c r="H1051" s="64" t="str">
        <f>IF(C1051="","",SUMIFS(Roteiro!U1051:U2045,Roteiro!C1051:C2045,(CONCATENATE(B1051," - ",C1051))))</f>
        <v/>
      </c>
      <c r="I1051" s="65" t="str">
        <f t="shared" si="1"/>
        <v/>
      </c>
      <c r="J1051" s="66"/>
    </row>
    <row r="1052">
      <c r="A1052" s="40"/>
      <c r="B1052" s="67" t="s">
        <v>1089</v>
      </c>
      <c r="C1052" s="61"/>
      <c r="D1052" s="61"/>
      <c r="E1052" s="63"/>
      <c r="F1052" s="63"/>
      <c r="G1052" s="64" t="str">
        <f>IF(C1052="","",SUMIFS(Roteiro!U1052:U2046,Roteiro!C1052:C2046,(CONCATENATE(B1052," - ",C1052)),Roteiro!Q1052:Q2046,"Concluído"))</f>
        <v/>
      </c>
      <c r="H1052" s="64" t="str">
        <f>IF(C1052="","",SUMIFS(Roteiro!U1052:U2046,Roteiro!C1052:C2046,(CONCATENATE(B1052," - ",C1052))))</f>
        <v/>
      </c>
      <c r="I1052" s="65" t="str">
        <f t="shared" si="1"/>
        <v/>
      </c>
      <c r="J1052" s="66"/>
    </row>
    <row r="1053">
      <c r="A1053" s="40"/>
      <c r="B1053" s="67" t="s">
        <v>1090</v>
      </c>
      <c r="C1053" s="61"/>
      <c r="D1053" s="61"/>
      <c r="E1053" s="63"/>
      <c r="F1053" s="63"/>
      <c r="G1053" s="64" t="str">
        <f>IF(C1053="","",SUMIFS(Roteiro!U1053:U2047,Roteiro!C1053:C2047,(CONCATENATE(B1053," - ",C1053)),Roteiro!Q1053:Q2047,"Concluído"))</f>
        <v/>
      </c>
      <c r="H1053" s="64" t="str">
        <f>IF(C1053="","",SUMIFS(Roteiro!U1053:U2047,Roteiro!C1053:C2047,(CONCATENATE(B1053," - ",C1053))))</f>
        <v/>
      </c>
      <c r="I1053" s="65" t="str">
        <f t="shared" si="1"/>
        <v/>
      </c>
      <c r="J1053" s="66"/>
    </row>
    <row r="1054">
      <c r="A1054" s="40"/>
      <c r="B1054" s="67" t="s">
        <v>1091</v>
      </c>
      <c r="C1054" s="61"/>
      <c r="D1054" s="61"/>
      <c r="E1054" s="63"/>
      <c r="F1054" s="63"/>
      <c r="G1054" s="64" t="str">
        <f>IF(C1054="","",SUMIFS(Roteiro!U1054:U2048,Roteiro!C1054:C2048,(CONCATENATE(B1054," - ",C1054)),Roteiro!Q1054:Q2048,"Concluído"))</f>
        <v/>
      </c>
      <c r="H1054" s="64" t="str">
        <f>IF(C1054="","",SUMIFS(Roteiro!U1054:U2048,Roteiro!C1054:C2048,(CONCATENATE(B1054," - ",C1054))))</f>
        <v/>
      </c>
      <c r="I1054" s="65" t="str">
        <f t="shared" si="1"/>
        <v/>
      </c>
      <c r="J1054" s="66"/>
    </row>
    <row r="1055">
      <c r="A1055" s="40"/>
      <c r="B1055" s="67" t="s">
        <v>1092</v>
      </c>
      <c r="C1055" s="61"/>
      <c r="D1055" s="61"/>
      <c r="E1055" s="63"/>
      <c r="F1055" s="63"/>
      <c r="G1055" s="64" t="str">
        <f>IF(C1055="","",SUMIFS(Roteiro!U1055:U2049,Roteiro!C1055:C2049,(CONCATENATE(B1055," - ",C1055)),Roteiro!Q1055:Q2049,"Concluído"))</f>
        <v/>
      </c>
      <c r="H1055" s="64" t="str">
        <f>IF(C1055="","",SUMIFS(Roteiro!U1055:U2049,Roteiro!C1055:C2049,(CONCATENATE(B1055," - ",C1055))))</f>
        <v/>
      </c>
      <c r="I1055" s="65" t="str">
        <f t="shared" si="1"/>
        <v/>
      </c>
      <c r="J1055" s="66"/>
    </row>
    <row r="1056">
      <c r="A1056" s="40"/>
      <c r="B1056" s="67" t="s">
        <v>1093</v>
      </c>
      <c r="C1056" s="61"/>
      <c r="D1056" s="61"/>
      <c r="E1056" s="63"/>
      <c r="F1056" s="63"/>
      <c r="G1056" s="64" t="str">
        <f>IF(C1056="","",SUMIFS(Roteiro!U1056:U2050,Roteiro!C1056:C2050,(CONCATENATE(B1056," - ",C1056)),Roteiro!Q1056:Q2050,"Concluído"))</f>
        <v/>
      </c>
      <c r="H1056" s="64" t="str">
        <f>IF(C1056="","",SUMIFS(Roteiro!U1056:U2050,Roteiro!C1056:C2050,(CONCATENATE(B1056," - ",C1056))))</f>
        <v/>
      </c>
      <c r="I1056" s="65" t="str">
        <f t="shared" si="1"/>
        <v/>
      </c>
      <c r="J1056" s="66"/>
    </row>
    <row r="1057">
      <c r="A1057" s="40"/>
      <c r="B1057" s="67" t="s">
        <v>1094</v>
      </c>
      <c r="C1057" s="61"/>
      <c r="D1057" s="61"/>
      <c r="E1057" s="63"/>
      <c r="F1057" s="63"/>
      <c r="G1057" s="64" t="str">
        <f>IF(C1057="","",SUMIFS(Roteiro!U1057:U2051,Roteiro!C1057:C2051,(CONCATENATE(B1057," - ",C1057)),Roteiro!Q1057:Q2051,"Concluído"))</f>
        <v/>
      </c>
      <c r="H1057" s="64" t="str">
        <f>IF(C1057="","",SUMIFS(Roteiro!U1057:U2051,Roteiro!C1057:C2051,(CONCATENATE(B1057," - ",C1057))))</f>
        <v/>
      </c>
      <c r="I1057" s="65" t="str">
        <f t="shared" si="1"/>
        <v/>
      </c>
      <c r="J1057" s="66"/>
    </row>
    <row r="1058">
      <c r="A1058" s="40"/>
      <c r="B1058" s="67" t="s">
        <v>1095</v>
      </c>
      <c r="C1058" s="61"/>
      <c r="D1058" s="61"/>
      <c r="E1058" s="63"/>
      <c r="F1058" s="63"/>
      <c r="G1058" s="64" t="str">
        <f>IF(C1058="","",SUMIFS(Roteiro!U1058:U2052,Roteiro!C1058:C2052,(CONCATENATE(B1058," - ",C1058)),Roteiro!Q1058:Q2052,"Concluído"))</f>
        <v/>
      </c>
      <c r="H1058" s="64" t="str">
        <f>IF(C1058="","",SUMIFS(Roteiro!U1058:U2052,Roteiro!C1058:C2052,(CONCATENATE(B1058," - ",C1058))))</f>
        <v/>
      </c>
      <c r="I1058" s="65" t="str">
        <f t="shared" si="1"/>
        <v/>
      </c>
      <c r="J1058" s="66"/>
    </row>
    <row r="1059">
      <c r="A1059" s="40"/>
      <c r="B1059" s="67" t="s">
        <v>1096</v>
      </c>
      <c r="C1059" s="61"/>
      <c r="D1059" s="61"/>
      <c r="E1059" s="63"/>
      <c r="F1059" s="63"/>
      <c r="G1059" s="64" t="str">
        <f>IF(C1059="","",SUMIFS(Roteiro!U1059:U2053,Roteiro!C1059:C2053,(CONCATENATE(B1059," - ",C1059)),Roteiro!Q1059:Q2053,"Concluído"))</f>
        <v/>
      </c>
      <c r="H1059" s="64" t="str">
        <f>IF(C1059="","",SUMIFS(Roteiro!U1059:U2053,Roteiro!C1059:C2053,(CONCATENATE(B1059," - ",C1059))))</f>
        <v/>
      </c>
      <c r="I1059" s="65" t="str">
        <f t="shared" si="1"/>
        <v/>
      </c>
      <c r="J1059" s="66"/>
    </row>
    <row r="1060">
      <c r="A1060" s="40"/>
      <c r="B1060" s="67" t="s">
        <v>1097</v>
      </c>
      <c r="C1060" s="61"/>
      <c r="D1060" s="61"/>
      <c r="E1060" s="63"/>
      <c r="F1060" s="63"/>
      <c r="G1060" s="64" t="str">
        <f>IF(C1060="","",SUMIFS(Roteiro!U1060:U2054,Roteiro!C1060:C2054,(CONCATENATE(B1060," - ",C1060)),Roteiro!Q1060:Q2054,"Concluído"))</f>
        <v/>
      </c>
      <c r="H1060" s="64" t="str">
        <f>IF(C1060="","",SUMIFS(Roteiro!U1060:U2054,Roteiro!C1060:C2054,(CONCATENATE(B1060," - ",C1060))))</f>
        <v/>
      </c>
      <c r="I1060" s="65" t="str">
        <f t="shared" si="1"/>
        <v/>
      </c>
      <c r="J1060" s="66"/>
    </row>
    <row r="1061">
      <c r="A1061" s="40"/>
      <c r="B1061" s="67" t="s">
        <v>1098</v>
      </c>
      <c r="C1061" s="61"/>
      <c r="D1061" s="61"/>
      <c r="E1061" s="63"/>
      <c r="F1061" s="63"/>
      <c r="G1061" s="64" t="str">
        <f>IF(C1061="","",SUMIFS(Roteiro!U1061:U2055,Roteiro!C1061:C2055,(CONCATENATE(B1061," - ",C1061)),Roteiro!Q1061:Q2055,"Concluído"))</f>
        <v/>
      </c>
      <c r="H1061" s="64" t="str">
        <f>IF(C1061="","",SUMIFS(Roteiro!U1061:U2055,Roteiro!C1061:C2055,(CONCATENATE(B1061," - ",C1061))))</f>
        <v/>
      </c>
      <c r="I1061" s="65" t="str">
        <f t="shared" si="1"/>
        <v/>
      </c>
      <c r="J1061" s="66"/>
    </row>
  </sheetData>
  <autoFilter ref="$B$8:$I$1061"/>
  <mergeCells count="5">
    <mergeCell ref="B2:F2"/>
    <mergeCell ref="B4:C4"/>
    <mergeCell ref="D4:D6"/>
    <mergeCell ref="B5:C5"/>
    <mergeCell ref="B6:C6"/>
  </mergeCells>
  <hyperlinks>
    <hyperlink display="Início" location="Menu!A1" ref="F5"/>
  </hyperlin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8B35"/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.38"/>
    <col customWidth="1" min="2" max="2" width="12.5"/>
    <col customWidth="1" min="3" max="3" width="34.5"/>
    <col customWidth="1" min="4" max="4" width="17.63"/>
    <col customWidth="1" min="5" max="5" width="13.63"/>
    <col customWidth="1" min="6" max="6" width="26.88"/>
    <col customWidth="1" min="7" max="7" width="25.0"/>
    <col customWidth="1" min="8" max="9" width="21.0"/>
    <col customWidth="1" min="10" max="10" width="23.88"/>
    <col customWidth="1" min="11" max="11" width="25.0"/>
    <col customWidth="1" min="12" max="12" width="15.75"/>
    <col customWidth="1" min="13" max="13" width="16.0"/>
    <col customWidth="1" min="14" max="14" width="18.38"/>
    <col customWidth="1" min="15" max="15" width="14.63"/>
    <col customWidth="1" min="16" max="16" width="16.38"/>
    <col customWidth="1" min="17" max="17" width="20.38"/>
    <col customWidth="1" min="18" max="18" width="19.88"/>
    <col customWidth="1" min="19" max="19" width="20.88"/>
    <col customWidth="1" min="20" max="20" width="16.38"/>
    <col customWidth="1" min="21" max="21" width="14.0"/>
  </cols>
  <sheetData>
    <row r="1" ht="7.5" customHeight="1">
      <c r="A1" s="37"/>
      <c r="B1" s="37"/>
      <c r="C1" s="37"/>
      <c r="D1" s="37"/>
      <c r="E1" s="37"/>
      <c r="F1" s="37"/>
      <c r="G1" s="37"/>
      <c r="H1" s="35"/>
      <c r="I1" s="35"/>
      <c r="J1" s="37"/>
      <c r="K1" s="35"/>
      <c r="L1" s="35"/>
      <c r="M1" s="35"/>
      <c r="N1" s="35"/>
      <c r="O1" s="35"/>
      <c r="P1" s="35"/>
      <c r="Q1" s="70"/>
      <c r="R1" s="71"/>
      <c r="S1" s="35"/>
      <c r="T1" s="35"/>
      <c r="U1" s="35"/>
    </row>
    <row r="2" ht="35.25" customHeight="1">
      <c r="A2" s="37"/>
      <c r="B2" s="41" t="s">
        <v>1099</v>
      </c>
      <c r="C2" s="72"/>
      <c r="D2" s="73"/>
      <c r="E2" s="73"/>
      <c r="G2" s="73"/>
      <c r="H2" s="35"/>
      <c r="I2" s="35"/>
      <c r="J2" s="37"/>
      <c r="K2" s="35"/>
      <c r="L2" s="35"/>
      <c r="M2" s="35"/>
      <c r="N2" s="35"/>
      <c r="O2" s="35"/>
      <c r="P2" s="35"/>
      <c r="Q2" s="70"/>
      <c r="R2" s="71"/>
      <c r="S2" s="35"/>
      <c r="T2" s="35"/>
      <c r="U2" s="35"/>
    </row>
    <row r="3" ht="7.5" customHeight="1">
      <c r="A3" s="37"/>
      <c r="B3" s="43"/>
      <c r="C3" s="43"/>
      <c r="D3" s="74"/>
      <c r="E3" s="74"/>
      <c r="F3" s="44"/>
      <c r="G3" s="37"/>
      <c r="H3" s="35"/>
      <c r="I3" s="35"/>
      <c r="J3" s="37"/>
      <c r="K3" s="35"/>
      <c r="L3" s="35"/>
      <c r="M3" s="35"/>
      <c r="N3" s="35"/>
      <c r="O3" s="35"/>
      <c r="P3" s="35"/>
      <c r="Q3" s="70"/>
      <c r="R3" s="71"/>
      <c r="S3" s="35"/>
      <c r="T3" s="35"/>
      <c r="U3" s="35"/>
    </row>
    <row r="4" ht="18.75" customHeight="1">
      <c r="A4" s="37"/>
      <c r="B4" s="46" t="s">
        <v>30</v>
      </c>
      <c r="C4" s="47"/>
      <c r="D4" s="48" t="s">
        <v>31</v>
      </c>
      <c r="F4" s="44"/>
      <c r="H4" s="35"/>
      <c r="I4" s="35"/>
      <c r="J4" s="37"/>
      <c r="K4" s="35"/>
      <c r="L4" s="35"/>
      <c r="M4" s="35"/>
      <c r="N4" s="35"/>
      <c r="O4" s="35"/>
      <c r="P4" s="35"/>
      <c r="Q4" s="70"/>
      <c r="R4" s="71"/>
      <c r="S4" s="35"/>
      <c r="T4" s="35"/>
      <c r="U4" s="35"/>
    </row>
    <row r="5" ht="15.0" customHeight="1">
      <c r="A5" s="37"/>
      <c r="B5" s="49" t="s">
        <v>1100</v>
      </c>
      <c r="C5" s="47"/>
      <c r="G5" s="44" t="s">
        <v>33</v>
      </c>
      <c r="H5" s="35"/>
      <c r="I5" s="35"/>
      <c r="J5" s="37"/>
      <c r="K5" s="35"/>
      <c r="L5" s="35"/>
      <c r="M5" s="35"/>
      <c r="N5" s="35"/>
      <c r="O5" s="35"/>
      <c r="P5" s="35"/>
      <c r="Q5" s="70"/>
      <c r="R5" s="71"/>
      <c r="S5" s="35"/>
      <c r="T5" s="35"/>
      <c r="U5" s="35"/>
    </row>
    <row r="6" ht="15.0" customHeight="1">
      <c r="A6" s="37"/>
      <c r="B6" s="51" t="s">
        <v>1101</v>
      </c>
      <c r="C6" s="47"/>
      <c r="G6" s="53" t="s">
        <v>35</v>
      </c>
      <c r="H6" s="35"/>
      <c r="I6" s="35"/>
      <c r="J6" s="37"/>
      <c r="K6" s="35"/>
      <c r="L6" s="35"/>
      <c r="M6" s="35"/>
      <c r="N6" s="35"/>
      <c r="O6" s="35"/>
      <c r="P6" s="35"/>
      <c r="Q6" s="70"/>
      <c r="R6" s="71"/>
      <c r="S6" s="35"/>
      <c r="T6" s="35"/>
      <c r="U6" s="35"/>
    </row>
    <row r="7" ht="7.5" customHeight="1">
      <c r="A7" s="37"/>
      <c r="B7" s="43"/>
      <c r="C7" s="43"/>
      <c r="D7" s="43"/>
      <c r="E7" s="43"/>
      <c r="G7" s="37"/>
      <c r="H7" s="35"/>
      <c r="I7" s="35"/>
      <c r="J7" s="37"/>
      <c r="K7" s="35"/>
      <c r="L7" s="35"/>
      <c r="M7" s="35"/>
      <c r="N7" s="35"/>
      <c r="O7" s="35"/>
      <c r="P7" s="35"/>
      <c r="Q7" s="70"/>
      <c r="R7" s="71"/>
      <c r="S7" s="35"/>
      <c r="T7" s="35"/>
      <c r="U7" s="35"/>
    </row>
    <row r="8" ht="30.0" customHeight="1">
      <c r="A8" s="75"/>
      <c r="B8" s="76" t="s">
        <v>1102</v>
      </c>
      <c r="C8" s="77" t="s">
        <v>1103</v>
      </c>
      <c r="D8" s="77" t="s">
        <v>1104</v>
      </c>
      <c r="E8" s="76" t="s">
        <v>1105</v>
      </c>
      <c r="F8" s="77" t="s">
        <v>1106</v>
      </c>
      <c r="G8" s="77" t="s">
        <v>1107</v>
      </c>
      <c r="H8" s="77" t="s">
        <v>1108</v>
      </c>
      <c r="I8" s="77" t="s">
        <v>1109</v>
      </c>
      <c r="J8" s="78" t="s">
        <v>1110</v>
      </c>
      <c r="K8" s="76" t="s">
        <v>1111</v>
      </c>
      <c r="L8" s="78" t="s">
        <v>1112</v>
      </c>
      <c r="M8" s="78" t="s">
        <v>1113</v>
      </c>
      <c r="N8" s="77" t="s">
        <v>1114</v>
      </c>
      <c r="O8" s="77" t="s">
        <v>1115</v>
      </c>
      <c r="P8" s="77" t="s">
        <v>1116</v>
      </c>
      <c r="Q8" s="79" t="s">
        <v>1117</v>
      </c>
      <c r="R8" s="76" t="s">
        <v>1118</v>
      </c>
      <c r="S8" s="76" t="s">
        <v>1119</v>
      </c>
      <c r="T8" s="77" t="s">
        <v>1120</v>
      </c>
      <c r="U8" s="78" t="s">
        <v>1121</v>
      </c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</row>
    <row r="9">
      <c r="A9" s="40"/>
      <c r="B9" s="67" t="str">
        <f t="shared" ref="B9:B1016" si="1">CONCATENATE(LEFT(C9,3),ROW(A1))</f>
        <v>0011</v>
      </c>
      <c r="C9" s="81" t="s">
        <v>1122</v>
      </c>
      <c r="D9" s="82" t="s">
        <v>1123</v>
      </c>
      <c r="E9" s="64" t="str">
        <f>IFERROR(VLOOKUP(MID(C9,7,300),'Cenários'!C:E,3,0),"")</f>
        <v>teste</v>
      </c>
      <c r="F9" s="61"/>
      <c r="G9" s="83"/>
      <c r="H9" s="83"/>
      <c r="I9" s="83"/>
      <c r="J9" s="84" t="s">
        <v>1124</v>
      </c>
      <c r="K9" s="85"/>
      <c r="L9" s="62"/>
      <c r="M9" s="62"/>
      <c r="N9" s="63"/>
      <c r="O9" s="63"/>
      <c r="P9" s="63"/>
      <c r="Q9" s="86" t="str">
        <f t="shared" ref="Q9:Q1016" si="2">IF(AND(N9&lt;&gt;"",O9=""),"Não iniciado",IF(AND(N9="",P9=""),"",IF(AND(O9&lt;&gt;"",P9&lt;&gt;"",OR(K9="Liberada",K9="")),"Concluído",IF(AND(J9="",S9="",S9="Concluído",P9&lt;&gt;"",O9&lt;&gt;""),"Concluído",IF(AND(J9="",S9="em andamento",P9&lt;&gt;"",O9&lt;&gt;""),"Aguardando Ocorrência",IF(AND(J9&lt;&gt;"",J9&lt;&gt;"Não",K9&lt;&gt;"Liberada",S9="Concluído",O9&lt;&gt;""),"Aguardando Predecessora",IF(AND(J9="",J9&lt;&gt;"Não",OR(S9="Concluído",S9=""),O9&lt;&gt;"",P9=""),"Em Execução",IF(AND(J9&lt;&gt;"",OR(K9="Liberada",K9=""),OR(S9="Concluído",S9=""),O9&lt;&gt;"",P9=""),"Em Execução",IF(AND(J9&lt;&gt;"",OR(K9&lt;&gt;"Liberada",K9&lt;&gt;""),S9="Em andamento",O9&lt;&gt;"",P9=""),"Aguardando Ocorrência",IF(AND(J9&lt;&gt;"",J9&lt;&gt;"Não",S9="Em andamento",O9&lt;&gt;""),"Aguardando Ocorrência","Pendente"))))))))))</f>
        <v/>
      </c>
      <c r="R9" s="87">
        <f>COUNTIF(Ocorrencias!$B$8:$B$1003,(CONCATENATE(B9," - ",F9)))</f>
        <v>0</v>
      </c>
      <c r="S9" s="88" t="str">
        <f>IF(R9&lt;&gt;0,IF(R9=(COUNTIFS(Ocorrencias!$B$8:$B$1003,(CONCATENATE(B9," - ",F9)),Ocorrencias!$N$8:$N$1003,"Concluído")),"Concluído","Em andamento"),"")</f>
        <v/>
      </c>
      <c r="T9" s="63"/>
      <c r="U9" s="89"/>
    </row>
    <row r="10">
      <c r="A10" s="40"/>
      <c r="B10" s="67" t="str">
        <f t="shared" si="1"/>
        <v>2</v>
      </c>
      <c r="C10" s="81"/>
      <c r="D10" s="82" t="s">
        <v>1125</v>
      </c>
      <c r="E10" s="64" t="str">
        <f>IFERROR(VLOOKUP(MID(C10,7,300),'Cenários'!C:E,3,0),"")</f>
        <v/>
      </c>
      <c r="F10" s="61"/>
      <c r="G10" s="83"/>
      <c r="H10" s="83"/>
      <c r="I10" s="83"/>
      <c r="J10" s="82"/>
      <c r="K10" s="85" t="str">
        <f t="shared" ref="K10:K1016" si="3">IF(J10="","",IF(OR(B10=J10,(VLOOKUP(J10,$B$8:$Q$1003,3,FALSE))&gt;(VLOOKUP(B10,$B$8:$Q$1003,3,FALSE))),"Corrigir Cod. predecessor ou Ordem do Roteiro",IF(J10="","",IF((VLOOKUP(J10,$B$8:$Q$1003,16,FALSE))="Não iniciado","Aguardando predecessora",IF((VLOOKUP(J10,$B$8:$Q$1003,16,FALSE))="Pendente","Aguardando predecessora",IF((VLOOKUP(J10,$B$8:$Q$1003,16,FALSE))="Concluído","Liberada","Aguardando predecessora"))))))</f>
        <v/>
      </c>
      <c r="L10" s="62"/>
      <c r="M10" s="62"/>
      <c r="N10" s="63"/>
      <c r="O10" s="63"/>
      <c r="P10" s="63"/>
      <c r="Q10" s="86" t="str">
        <f t="shared" si="2"/>
        <v/>
      </c>
      <c r="R10" s="87">
        <f>COUNTIF(Ocorrencias!$B$8:$B$1003,(CONCATENATE(B10," - ",F10)))</f>
        <v>0</v>
      </c>
      <c r="S10" s="88" t="str">
        <f>IF(R10&lt;&gt;0,IF(R10=(COUNTIFS(Ocorrencias!$B$8:$B$1003,(CONCATENATE(B10," - ",F10)),Ocorrencias!$N$8:$N$1003,"Concluído")),"Concluído","Em andamento"),"")</f>
        <v/>
      </c>
      <c r="T10" s="63"/>
      <c r="U10" s="89"/>
    </row>
    <row r="11">
      <c r="A11" s="40"/>
      <c r="B11" s="67" t="str">
        <f t="shared" si="1"/>
        <v>3</v>
      </c>
      <c r="C11" s="81"/>
      <c r="D11" s="82" t="s">
        <v>1126</v>
      </c>
      <c r="E11" s="64" t="str">
        <f>IFERROR(VLOOKUP(MID(C11,7,300),'Cenários'!C:E,3,0),"")</f>
        <v/>
      </c>
      <c r="F11" s="61"/>
      <c r="G11" s="83"/>
      <c r="H11" s="83"/>
      <c r="I11" s="83"/>
      <c r="J11" s="82"/>
      <c r="K11" s="85" t="str">
        <f t="shared" si="3"/>
        <v/>
      </c>
      <c r="L11" s="62"/>
      <c r="M11" s="62"/>
      <c r="N11" s="63"/>
      <c r="O11" s="63"/>
      <c r="P11" s="63"/>
      <c r="Q11" s="86" t="str">
        <f t="shared" si="2"/>
        <v/>
      </c>
      <c r="R11" s="87">
        <f>COUNTIF(Ocorrencias!$B$8:$B$1003,(CONCATENATE(B11," - ",F11)))</f>
        <v>0</v>
      </c>
      <c r="S11" s="90" t="str">
        <f>IF(R11&lt;&gt;0,IF(R11=(COUNTIFS(Ocorrencias!$B$8:$B$1003,(CONCATENATE(B11," - ",(MID(Roteiro!C11,7,300)))),Ocorrencias!$N$8:$N$1003,"Concluído")),"Concluído","Em andamento"),"")</f>
        <v/>
      </c>
      <c r="T11" s="91"/>
      <c r="U11" s="89"/>
    </row>
    <row r="12">
      <c r="A12" s="40"/>
      <c r="B12" s="67" t="str">
        <f t="shared" si="1"/>
        <v>4</v>
      </c>
      <c r="C12" s="81"/>
      <c r="D12" s="82" t="s">
        <v>1127</v>
      </c>
      <c r="E12" s="64" t="str">
        <f>IFERROR(VLOOKUP(MID(C12,7,300),'Cenários'!C:E,3,0),"")</f>
        <v/>
      </c>
      <c r="F12" s="61"/>
      <c r="G12" s="83"/>
      <c r="H12" s="83"/>
      <c r="I12" s="83"/>
      <c r="J12" s="82"/>
      <c r="K12" s="85" t="str">
        <f t="shared" si="3"/>
        <v/>
      </c>
      <c r="L12" s="62"/>
      <c r="M12" s="62"/>
      <c r="N12" s="63"/>
      <c r="O12" s="63"/>
      <c r="P12" s="63"/>
      <c r="Q12" s="86" t="str">
        <f t="shared" si="2"/>
        <v/>
      </c>
      <c r="R12" s="87">
        <f>COUNTIF(Ocorrencias!$B$8:$B$1003,(CONCATENATE(B12," - ",F12)))</f>
        <v>0</v>
      </c>
      <c r="S12" s="88" t="str">
        <f>IF(R12&lt;&gt;0,IF(R12=(COUNTIFS(Ocorrencias!$B$8:$B$1003,(CONCATENATE(B12," - ",(MID(Roteiro!C12,7,300)))),Ocorrencias!$N$8:$N$1003,"Concluído")),"Concluído","Em andamento"),"")</f>
        <v/>
      </c>
      <c r="T12" s="63"/>
      <c r="U12" s="89"/>
    </row>
    <row r="13">
      <c r="A13" s="40"/>
      <c r="B13" s="67" t="str">
        <f t="shared" si="1"/>
        <v>5</v>
      </c>
      <c r="C13" s="81"/>
      <c r="D13" s="82" t="s">
        <v>1128</v>
      </c>
      <c r="E13" s="64" t="str">
        <f>IFERROR(VLOOKUP(MID(C13,7,300),'Cenários'!C:E,3,0),"")</f>
        <v/>
      </c>
      <c r="F13" s="61"/>
      <c r="G13" s="83"/>
      <c r="H13" s="83"/>
      <c r="I13" s="83"/>
      <c r="J13" s="82"/>
      <c r="K13" s="85" t="str">
        <f t="shared" si="3"/>
        <v/>
      </c>
      <c r="L13" s="62"/>
      <c r="M13" s="62"/>
      <c r="N13" s="63"/>
      <c r="O13" s="63"/>
      <c r="P13" s="63"/>
      <c r="Q13" s="86" t="str">
        <f t="shared" si="2"/>
        <v/>
      </c>
      <c r="R13" s="87">
        <f>COUNTIF(Ocorrencias!$B$8:$B$1003,(CONCATENATE(B13," - ",F13)))</f>
        <v>0</v>
      </c>
      <c r="S13" s="88" t="str">
        <f>IF(R13&lt;&gt;0,IF(R13=(COUNTIFS(Ocorrencias!$B$8:$B$1003,(CONCATENATE(B13," - ",(MID(Roteiro!C13,7,300)))),Ocorrencias!$N$8:$N$1003,"Concluído")),"Concluído","Em andamento"),"")</f>
        <v/>
      </c>
      <c r="T13" s="63"/>
      <c r="U13" s="89"/>
    </row>
    <row r="14">
      <c r="A14" s="40"/>
      <c r="B14" s="67" t="str">
        <f t="shared" si="1"/>
        <v>6</v>
      </c>
      <c r="C14" s="81"/>
      <c r="D14" s="82" t="s">
        <v>1129</v>
      </c>
      <c r="E14" s="64" t="str">
        <f>IFERROR(VLOOKUP(MID(C14,7,300),'Cenários'!C:E,3,0),"")</f>
        <v/>
      </c>
      <c r="F14" s="61"/>
      <c r="G14" s="83"/>
      <c r="H14" s="83"/>
      <c r="I14" s="83"/>
      <c r="J14" s="82"/>
      <c r="K14" s="85" t="str">
        <f t="shared" si="3"/>
        <v/>
      </c>
      <c r="L14" s="62"/>
      <c r="M14" s="62"/>
      <c r="N14" s="63"/>
      <c r="O14" s="63"/>
      <c r="P14" s="63"/>
      <c r="Q14" s="86" t="str">
        <f t="shared" si="2"/>
        <v/>
      </c>
      <c r="R14" s="87">
        <f>COUNTIF(Ocorrencias!$B$8:$B$1003,(CONCATENATE(B14," - ",F14)))</f>
        <v>0</v>
      </c>
      <c r="S14" s="88" t="str">
        <f>IF(R14&lt;&gt;0,IF(R14=(COUNTIFS(Ocorrencias!$B$8:$B$1003,(CONCATENATE(B14," - ",(MID(Roteiro!C14,7,300)))),Ocorrencias!$N$8:$N$1003,"Concluído")),"Concluído","Em andamento"),"")</f>
        <v/>
      </c>
      <c r="T14" s="63"/>
      <c r="U14" s="89"/>
    </row>
    <row r="15">
      <c r="A15" s="40"/>
      <c r="B15" s="67" t="str">
        <f t="shared" si="1"/>
        <v>7</v>
      </c>
      <c r="C15" s="81"/>
      <c r="D15" s="82" t="s">
        <v>1130</v>
      </c>
      <c r="E15" s="64" t="str">
        <f>IFERROR(VLOOKUP(MID(C15,7,300),'Cenários'!C:E,3,0),"")</f>
        <v/>
      </c>
      <c r="F15" s="61"/>
      <c r="G15" s="83"/>
      <c r="H15" s="83"/>
      <c r="I15" s="83"/>
      <c r="J15" s="82"/>
      <c r="K15" s="85" t="str">
        <f t="shared" si="3"/>
        <v/>
      </c>
      <c r="L15" s="62"/>
      <c r="M15" s="62"/>
      <c r="N15" s="63"/>
      <c r="O15" s="63"/>
      <c r="P15" s="63"/>
      <c r="Q15" s="86" t="str">
        <f t="shared" si="2"/>
        <v/>
      </c>
      <c r="R15" s="87">
        <f>COUNTIF(Ocorrencias!$B$8:$B$1003,(CONCATENATE(B15," - ",F15)))</f>
        <v>0</v>
      </c>
      <c r="S15" s="88" t="str">
        <f>IF(R15&lt;&gt;0,IF(R15=(COUNTIFS(Ocorrencias!$B$8:$B$1003,(CONCATENATE(B15," - ",(MID(Roteiro!C15,7,300)))),Ocorrencias!$N$8:$N$1003,"Concluído")),"Concluído","Em andamento"),"")</f>
        <v/>
      </c>
      <c r="T15" s="63"/>
      <c r="U15" s="89"/>
    </row>
    <row r="16">
      <c r="A16" s="40"/>
      <c r="B16" s="67" t="str">
        <f t="shared" si="1"/>
        <v>8</v>
      </c>
      <c r="C16" s="81"/>
      <c r="D16" s="82" t="s">
        <v>1131</v>
      </c>
      <c r="E16" s="64" t="str">
        <f>IFERROR(VLOOKUP(MID(C16,7,300),'Cenários'!C:E,3,0),"")</f>
        <v/>
      </c>
      <c r="F16" s="61"/>
      <c r="G16" s="83"/>
      <c r="H16" s="83"/>
      <c r="I16" s="83"/>
      <c r="J16" s="82"/>
      <c r="K16" s="85" t="str">
        <f t="shared" si="3"/>
        <v/>
      </c>
      <c r="L16" s="62"/>
      <c r="M16" s="62"/>
      <c r="N16" s="63"/>
      <c r="O16" s="63"/>
      <c r="P16" s="63"/>
      <c r="Q16" s="86" t="str">
        <f t="shared" si="2"/>
        <v/>
      </c>
      <c r="R16" s="87">
        <f>COUNTIF(Ocorrencias!$B$8:$B$1003,(CONCATENATE(B16," - ",F16)))</f>
        <v>0</v>
      </c>
      <c r="S16" s="88" t="str">
        <f>IF(R16&lt;&gt;0,IF(R16=(COUNTIFS(Ocorrencias!$B$8:$B$1003,(CONCATENATE(B16," - ",(MID(Roteiro!C16,7,300)))),Ocorrencias!$N$8:$N$1003,"Concluído")),"Concluído","Em andamento"),"")</f>
        <v/>
      </c>
      <c r="T16" s="63"/>
      <c r="U16" s="89"/>
    </row>
    <row r="17">
      <c r="A17" s="40"/>
      <c r="B17" s="67" t="str">
        <f t="shared" si="1"/>
        <v>9</v>
      </c>
      <c r="C17" s="81"/>
      <c r="D17" s="82" t="s">
        <v>1132</v>
      </c>
      <c r="E17" s="64" t="str">
        <f>IFERROR(VLOOKUP(MID(C17,7,300),'Cenários'!C:E,3,0),"")</f>
        <v/>
      </c>
      <c r="F17" s="61"/>
      <c r="G17" s="83"/>
      <c r="H17" s="83"/>
      <c r="I17" s="83"/>
      <c r="J17" s="82"/>
      <c r="K17" s="85" t="str">
        <f t="shared" si="3"/>
        <v/>
      </c>
      <c r="L17" s="62"/>
      <c r="M17" s="62"/>
      <c r="N17" s="63"/>
      <c r="O17" s="63"/>
      <c r="P17" s="63"/>
      <c r="Q17" s="86" t="str">
        <f t="shared" si="2"/>
        <v/>
      </c>
      <c r="R17" s="87">
        <f>COUNTIF(Ocorrencias!$B$8:$B$1003,(CONCATENATE(B17," - ",F17)))</f>
        <v>0</v>
      </c>
      <c r="S17" s="88" t="str">
        <f>IF(R17&lt;&gt;0,IF(R17=(COUNTIFS(Ocorrencias!$B$8:$B$1003,(CONCATENATE(B17," - ",(MID(Roteiro!C17,7,300)))),Ocorrencias!$N$8:$N$1003,"Concluído")),"Concluído","Em andamento"),"")</f>
        <v/>
      </c>
      <c r="T17" s="63"/>
      <c r="U17" s="89"/>
    </row>
    <row r="18">
      <c r="A18" s="40"/>
      <c r="B18" s="67" t="str">
        <f t="shared" si="1"/>
        <v>10</v>
      </c>
      <c r="C18" s="81"/>
      <c r="D18" s="82"/>
      <c r="E18" s="64" t="str">
        <f>IFERROR(VLOOKUP(MID(C18,7,300),'Cenários'!C:E,3,0),"")</f>
        <v/>
      </c>
      <c r="F18" s="61"/>
      <c r="G18" s="83"/>
      <c r="H18" s="83"/>
      <c r="I18" s="83"/>
      <c r="J18" s="82"/>
      <c r="K18" s="85" t="str">
        <f t="shared" si="3"/>
        <v/>
      </c>
      <c r="L18" s="62"/>
      <c r="M18" s="62"/>
      <c r="N18" s="63"/>
      <c r="O18" s="63"/>
      <c r="P18" s="63"/>
      <c r="Q18" s="86" t="str">
        <f t="shared" si="2"/>
        <v/>
      </c>
      <c r="R18" s="87">
        <f>COUNTIF(Ocorrencias!$B$8:$B$1003,(CONCATENATE(B18," - ",F18)))</f>
        <v>0</v>
      </c>
      <c r="S18" s="88" t="str">
        <f>IF(R18&lt;&gt;0,IF(R18=(COUNTIFS(Ocorrencias!$B$8:$B$1003,(CONCATENATE(B18," - ",(MID(Roteiro!C18,7,300)))),Ocorrencias!$N$8:$N$1003,"Concluído")),"Concluído","Em andamento"),"")</f>
        <v/>
      </c>
      <c r="T18" s="63"/>
      <c r="U18" s="89"/>
    </row>
    <row r="19">
      <c r="A19" s="40"/>
      <c r="B19" s="67" t="str">
        <f t="shared" si="1"/>
        <v>11</v>
      </c>
      <c r="C19" s="81"/>
      <c r="D19" s="82"/>
      <c r="E19" s="64"/>
      <c r="F19" s="61"/>
      <c r="G19" s="83"/>
      <c r="H19" s="83"/>
      <c r="I19" s="83"/>
      <c r="J19" s="82"/>
      <c r="K19" s="85" t="str">
        <f t="shared" si="3"/>
        <v/>
      </c>
      <c r="L19" s="62"/>
      <c r="M19" s="62"/>
      <c r="N19" s="63"/>
      <c r="O19" s="63"/>
      <c r="P19" s="63"/>
      <c r="Q19" s="86" t="str">
        <f t="shared" si="2"/>
        <v/>
      </c>
      <c r="R19" s="87">
        <f>COUNTIF(Ocorrencias!$B$8:$B$1003,(CONCATENATE(B19," - ",F19)))</f>
        <v>0</v>
      </c>
      <c r="S19" s="88" t="str">
        <f>IF(R19&lt;&gt;0,IF(R19=(COUNTIFS(Ocorrencias!$B$8:$B$1003,(CONCATENATE(B19," - ",(MID(Roteiro!C19,7,300)))),Ocorrencias!$N$8:$N$1003,"Concluído")),"Concluído","Em andamento"),"")</f>
        <v/>
      </c>
      <c r="T19" s="63"/>
      <c r="U19" s="89"/>
    </row>
    <row r="20">
      <c r="A20" s="40"/>
      <c r="B20" s="67" t="str">
        <f t="shared" si="1"/>
        <v>12</v>
      </c>
      <c r="C20" s="81"/>
      <c r="D20" s="82"/>
      <c r="E20" s="64" t="str">
        <f>IFERROR(VLOOKUP(MID(C20,7,300),'Cenários'!C:E,3,0),"")</f>
        <v/>
      </c>
      <c r="F20" s="61"/>
      <c r="G20" s="83"/>
      <c r="H20" s="83"/>
      <c r="I20" s="83"/>
      <c r="J20" s="82"/>
      <c r="K20" s="85" t="str">
        <f t="shared" si="3"/>
        <v/>
      </c>
      <c r="L20" s="62"/>
      <c r="M20" s="62"/>
      <c r="N20" s="63"/>
      <c r="O20" s="63"/>
      <c r="P20" s="63"/>
      <c r="Q20" s="86" t="str">
        <f t="shared" si="2"/>
        <v/>
      </c>
      <c r="R20" s="87">
        <f>COUNTIF(Ocorrencias!$B$8:$B$1003,(CONCATENATE(B20," - ",F20)))</f>
        <v>0</v>
      </c>
      <c r="S20" s="88" t="str">
        <f>IF(R20&lt;&gt;0,IF(R20=(COUNTIFS(Ocorrencias!$B$8:$B$1003,(CONCATENATE(B20," - ",(MID(Roteiro!C20,7,300)))),Ocorrencias!$N$8:$N$1003,"Concluído")),"Concluído","Em andamento"),"")</f>
        <v/>
      </c>
      <c r="T20" s="63"/>
      <c r="U20" s="89"/>
    </row>
    <row r="21">
      <c r="A21" s="40"/>
      <c r="B21" s="67" t="str">
        <f t="shared" si="1"/>
        <v>13</v>
      </c>
      <c r="C21" s="81"/>
      <c r="D21" s="82"/>
      <c r="E21" s="64" t="str">
        <f>IFERROR(VLOOKUP(MID(C21,7,300),'Cenários'!C:E,3,0),"")</f>
        <v/>
      </c>
      <c r="F21" s="61"/>
      <c r="G21" s="83"/>
      <c r="H21" s="83"/>
      <c r="I21" s="83"/>
      <c r="J21" s="82"/>
      <c r="K21" s="85" t="str">
        <f t="shared" si="3"/>
        <v/>
      </c>
      <c r="L21" s="62"/>
      <c r="M21" s="62"/>
      <c r="N21" s="63"/>
      <c r="O21" s="63"/>
      <c r="P21" s="63"/>
      <c r="Q21" s="86" t="str">
        <f t="shared" si="2"/>
        <v/>
      </c>
      <c r="R21" s="87">
        <f>COUNTIF(Ocorrencias!$B$8:$B$1003,(CONCATENATE(B21," - ",F21)))</f>
        <v>0</v>
      </c>
      <c r="S21" s="88" t="str">
        <f>IF(R21&lt;&gt;0,IF(R21=(COUNTIFS(Ocorrencias!$B$8:$B$1003,(CONCATENATE(B21," - ",(MID(Roteiro!C21,7,300)))),Ocorrencias!$N$8:$N$1003,"Concluído")),"Concluído","Em andamento"),"")</f>
        <v/>
      </c>
      <c r="T21" s="63"/>
      <c r="U21" s="89"/>
    </row>
    <row r="22">
      <c r="A22" s="40"/>
      <c r="B22" s="67" t="str">
        <f t="shared" si="1"/>
        <v>14</v>
      </c>
      <c r="C22" s="81"/>
      <c r="D22" s="82"/>
      <c r="E22" s="64" t="str">
        <f>IFERROR(VLOOKUP(MID(C22,7,300),'Cenários'!C:E,3,0),"")</f>
        <v/>
      </c>
      <c r="F22" s="61"/>
      <c r="G22" s="83"/>
      <c r="H22" s="83"/>
      <c r="I22" s="83"/>
      <c r="J22" s="82"/>
      <c r="K22" s="85" t="str">
        <f t="shared" si="3"/>
        <v/>
      </c>
      <c r="L22" s="62"/>
      <c r="M22" s="62"/>
      <c r="N22" s="63"/>
      <c r="O22" s="63"/>
      <c r="P22" s="63"/>
      <c r="Q22" s="86" t="str">
        <f t="shared" si="2"/>
        <v/>
      </c>
      <c r="R22" s="87">
        <f>COUNTIF(Ocorrencias!$B$8:$B$1003,(CONCATENATE(B22," - ",F22)))</f>
        <v>0</v>
      </c>
      <c r="S22" s="88" t="str">
        <f>IF(R22&lt;&gt;0,IF(R22=(COUNTIFS(Ocorrencias!$B$8:$B$1003,(CONCATENATE(B22," - ",(MID(Roteiro!C22,7,300)))),Ocorrencias!$N$8:$N$1003,"Concluído")),"Concluído","Em andamento"),"")</f>
        <v/>
      </c>
      <c r="T22" s="63"/>
      <c r="U22" s="89"/>
    </row>
    <row r="23">
      <c r="A23" s="40"/>
      <c r="B23" s="67" t="str">
        <f t="shared" si="1"/>
        <v>15</v>
      </c>
      <c r="C23" s="81"/>
      <c r="D23" s="82"/>
      <c r="E23" s="64" t="str">
        <f>IFERROR(VLOOKUP(MID(C23,7,300),'Cenários'!C:E,3,0),"")</f>
        <v/>
      </c>
      <c r="F23" s="61"/>
      <c r="G23" s="83"/>
      <c r="H23" s="83"/>
      <c r="I23" s="83"/>
      <c r="J23" s="82"/>
      <c r="K23" s="85" t="str">
        <f t="shared" si="3"/>
        <v/>
      </c>
      <c r="L23" s="62"/>
      <c r="M23" s="62"/>
      <c r="N23" s="63"/>
      <c r="O23" s="63"/>
      <c r="P23" s="63"/>
      <c r="Q23" s="86" t="str">
        <f t="shared" si="2"/>
        <v/>
      </c>
      <c r="R23" s="87">
        <f>COUNTIF(Ocorrencias!$B$8:$B$1003,(CONCATENATE(B23," - ",F23)))</f>
        <v>0</v>
      </c>
      <c r="S23" s="88" t="str">
        <f>IF(R23&lt;&gt;0,IF(R23=(COUNTIFS(Ocorrencias!$B$8:$B$1003,(CONCATENATE(B23," - ",(MID(Roteiro!C23,7,300)))),Ocorrencias!$N$8:$N$1003,"Concluído")),"Concluído","Em andamento"),"")</f>
        <v/>
      </c>
      <c r="T23" s="63"/>
      <c r="U23" s="89"/>
    </row>
    <row r="24">
      <c r="A24" s="40"/>
      <c r="B24" s="67" t="str">
        <f t="shared" si="1"/>
        <v>16</v>
      </c>
      <c r="C24" s="81"/>
      <c r="D24" s="82"/>
      <c r="E24" s="64" t="str">
        <f>IFERROR(VLOOKUP(MID(C24,7,300),'Cenários'!C:E,3,0),"")</f>
        <v/>
      </c>
      <c r="F24" s="61"/>
      <c r="G24" s="83"/>
      <c r="H24" s="83"/>
      <c r="I24" s="83"/>
      <c r="J24" s="82"/>
      <c r="K24" s="85" t="str">
        <f t="shared" si="3"/>
        <v/>
      </c>
      <c r="L24" s="62"/>
      <c r="M24" s="62"/>
      <c r="N24" s="63"/>
      <c r="O24" s="63"/>
      <c r="P24" s="63"/>
      <c r="Q24" s="86" t="str">
        <f t="shared" si="2"/>
        <v/>
      </c>
      <c r="R24" s="87">
        <f>COUNTIF(Ocorrencias!$B$8:$B$1003,(CONCATENATE(B24," - ",F24)))</f>
        <v>0</v>
      </c>
      <c r="S24" s="88" t="str">
        <f>IF(R24&lt;&gt;0,IF(R24=(COUNTIFS(Ocorrencias!$B$8:$B$1003,(CONCATENATE(B24," - ",(MID(Roteiro!C24,7,300)))),Ocorrencias!$N$8:$N$1003,"Concluído")),"Concluído","Em andamento"),"")</f>
        <v/>
      </c>
      <c r="T24" s="63"/>
      <c r="U24" s="89"/>
    </row>
    <row r="25">
      <c r="A25" s="40"/>
      <c r="B25" s="67" t="str">
        <f t="shared" si="1"/>
        <v>17</v>
      </c>
      <c r="C25" s="81"/>
      <c r="D25" s="82"/>
      <c r="E25" s="64" t="str">
        <f>IFERROR(VLOOKUP(MID(C25,7,300),'Cenários'!C:E,3,0),"")</f>
        <v/>
      </c>
      <c r="F25" s="61"/>
      <c r="G25" s="83"/>
      <c r="H25" s="83"/>
      <c r="I25" s="83"/>
      <c r="J25" s="82"/>
      <c r="K25" s="85" t="str">
        <f t="shared" si="3"/>
        <v/>
      </c>
      <c r="L25" s="62"/>
      <c r="M25" s="62"/>
      <c r="N25" s="63"/>
      <c r="O25" s="63"/>
      <c r="P25" s="63"/>
      <c r="Q25" s="86" t="str">
        <f t="shared" si="2"/>
        <v/>
      </c>
      <c r="R25" s="87">
        <f>COUNTIF(Ocorrencias!$B$8:$B$1003,(CONCATENATE(B25," - ",F25)))</f>
        <v>0</v>
      </c>
      <c r="S25" s="88" t="str">
        <f>IF(R25&lt;&gt;0,IF(R25=(COUNTIFS(Ocorrencias!$B$8:$B$1003,(CONCATENATE(B25," - ",(MID(Roteiro!C25,7,300)))),Ocorrencias!$N$8:$N$1003,"Concluído")),"Concluído","Em andamento"),"")</f>
        <v/>
      </c>
      <c r="T25" s="63"/>
      <c r="U25" s="89"/>
    </row>
    <row r="26">
      <c r="A26" s="40"/>
      <c r="B26" s="67" t="str">
        <f t="shared" si="1"/>
        <v>18</v>
      </c>
      <c r="C26" s="81"/>
      <c r="D26" s="82"/>
      <c r="E26" s="64" t="str">
        <f>IFERROR(VLOOKUP(MID(C26,7,300),'Cenários'!C:E,3,0),"")</f>
        <v/>
      </c>
      <c r="F26" s="61"/>
      <c r="G26" s="83"/>
      <c r="H26" s="83"/>
      <c r="I26" s="83"/>
      <c r="J26" s="82"/>
      <c r="K26" s="85" t="str">
        <f t="shared" si="3"/>
        <v/>
      </c>
      <c r="L26" s="62"/>
      <c r="M26" s="62"/>
      <c r="N26" s="63"/>
      <c r="O26" s="63"/>
      <c r="P26" s="63"/>
      <c r="Q26" s="86" t="str">
        <f t="shared" si="2"/>
        <v/>
      </c>
      <c r="R26" s="87">
        <f>COUNTIF(Ocorrencias!$B$8:$B$1003,(CONCATENATE(B26," - ",F26)))</f>
        <v>0</v>
      </c>
      <c r="S26" s="88" t="str">
        <f>IF(R26&lt;&gt;0,IF(R26=(COUNTIFS(Ocorrencias!$B$8:$B$1003,(CONCATENATE(B26," - ",(MID(Roteiro!C26,7,300)))),Ocorrencias!$N$8:$N$1003,"Concluído")),"Concluído","Em andamento"),"")</f>
        <v/>
      </c>
      <c r="T26" s="63"/>
      <c r="U26" s="89"/>
    </row>
    <row r="27">
      <c r="A27" s="40"/>
      <c r="B27" s="67" t="str">
        <f t="shared" si="1"/>
        <v>19</v>
      </c>
      <c r="C27" s="81"/>
      <c r="D27" s="82"/>
      <c r="E27" s="64" t="str">
        <f>IFERROR(VLOOKUP(MID(C27,7,300),'Cenários'!C:E,3,0),"")</f>
        <v/>
      </c>
      <c r="F27" s="61"/>
      <c r="G27" s="83"/>
      <c r="H27" s="83"/>
      <c r="I27" s="83"/>
      <c r="J27" s="82"/>
      <c r="K27" s="85" t="str">
        <f t="shared" si="3"/>
        <v/>
      </c>
      <c r="L27" s="62"/>
      <c r="M27" s="62"/>
      <c r="N27" s="63"/>
      <c r="O27" s="63"/>
      <c r="P27" s="63"/>
      <c r="Q27" s="86" t="str">
        <f t="shared" si="2"/>
        <v/>
      </c>
      <c r="R27" s="87">
        <f>COUNTIF(Ocorrencias!$B$8:$B$1003,(CONCATENATE(B27," - ",F27)))</f>
        <v>0</v>
      </c>
      <c r="S27" s="88" t="str">
        <f>IF(R27&lt;&gt;0,IF(R27=(COUNTIFS(Ocorrencias!$B$8:$B$1003,(CONCATENATE(B27," - ",(MID(Roteiro!C27,7,300)))),Ocorrencias!$N$8:$N$1003,"Concluído")),"Concluído","Em andamento"),"")</f>
        <v/>
      </c>
      <c r="T27" s="63"/>
      <c r="U27" s="89"/>
    </row>
    <row r="28">
      <c r="A28" s="40"/>
      <c r="B28" s="67" t="str">
        <f t="shared" si="1"/>
        <v>20</v>
      </c>
      <c r="C28" s="81"/>
      <c r="D28" s="82"/>
      <c r="E28" s="64" t="str">
        <f>IFERROR(VLOOKUP(MID(C28,7,300),'Cenários'!C:E,3,0),"")</f>
        <v/>
      </c>
      <c r="F28" s="61"/>
      <c r="G28" s="83"/>
      <c r="H28" s="83"/>
      <c r="I28" s="83"/>
      <c r="J28" s="82"/>
      <c r="K28" s="85" t="str">
        <f t="shared" si="3"/>
        <v/>
      </c>
      <c r="L28" s="62"/>
      <c r="M28" s="62"/>
      <c r="N28" s="63"/>
      <c r="O28" s="63"/>
      <c r="P28" s="63"/>
      <c r="Q28" s="86" t="str">
        <f t="shared" si="2"/>
        <v/>
      </c>
      <c r="R28" s="87">
        <f>COUNTIF(Ocorrencias!$B$8:$B$1003,(CONCATENATE(B28," - ",F28)))</f>
        <v>0</v>
      </c>
      <c r="S28" s="88" t="str">
        <f>IF(R28&lt;&gt;0,IF(R28=(COUNTIFS(Ocorrencias!$B$8:$B$1003,(CONCATENATE(B28," - ",(MID(Roteiro!C28,7,300)))),Ocorrencias!$N$8:$N$1003,"Concluído")),"Concluído","Em andamento"),"")</f>
        <v/>
      </c>
      <c r="T28" s="63"/>
      <c r="U28" s="89"/>
    </row>
    <row r="29">
      <c r="A29" s="40"/>
      <c r="B29" s="67" t="str">
        <f t="shared" si="1"/>
        <v>21</v>
      </c>
      <c r="C29" s="81"/>
      <c r="D29" s="82"/>
      <c r="E29" s="64" t="str">
        <f>IFERROR(VLOOKUP(MID(C29,7,300),'Cenários'!C:E,3,0),"")</f>
        <v/>
      </c>
      <c r="F29" s="61"/>
      <c r="G29" s="83"/>
      <c r="H29" s="83"/>
      <c r="I29" s="83"/>
      <c r="J29" s="82"/>
      <c r="K29" s="85" t="str">
        <f t="shared" si="3"/>
        <v/>
      </c>
      <c r="L29" s="62"/>
      <c r="M29" s="62"/>
      <c r="N29" s="63"/>
      <c r="O29" s="63"/>
      <c r="P29" s="63"/>
      <c r="Q29" s="86" t="str">
        <f t="shared" si="2"/>
        <v/>
      </c>
      <c r="R29" s="87">
        <f>COUNTIF(Ocorrencias!$B$8:$B$1003,(CONCATENATE(B29," - ",F29)))</f>
        <v>0</v>
      </c>
      <c r="S29" s="88" t="str">
        <f>IF(R29&lt;&gt;0,IF(R29=(COUNTIFS(Ocorrencias!$B$8:$B$1003,(CONCATENATE(B29," - ",(MID(Roteiro!C29,7,300)))),Ocorrencias!$N$8:$N$1003,"Concluído")),"Concluído","Em andamento"),"")</f>
        <v/>
      </c>
      <c r="T29" s="63"/>
      <c r="U29" s="89"/>
    </row>
    <row r="30">
      <c r="A30" s="40"/>
      <c r="B30" s="67" t="str">
        <f t="shared" si="1"/>
        <v>22</v>
      </c>
      <c r="C30" s="81"/>
      <c r="D30" s="82"/>
      <c r="E30" s="64" t="str">
        <f>IFERROR(VLOOKUP(MID(C30,7,300),'Cenários'!C:E,3,0),"")</f>
        <v/>
      </c>
      <c r="F30" s="61"/>
      <c r="G30" s="83"/>
      <c r="H30" s="83"/>
      <c r="I30" s="83"/>
      <c r="J30" s="82"/>
      <c r="K30" s="85" t="str">
        <f t="shared" si="3"/>
        <v/>
      </c>
      <c r="L30" s="62"/>
      <c r="M30" s="62"/>
      <c r="N30" s="63"/>
      <c r="O30" s="63"/>
      <c r="P30" s="63"/>
      <c r="Q30" s="86" t="str">
        <f t="shared" si="2"/>
        <v/>
      </c>
      <c r="R30" s="87">
        <f>COUNTIF(Ocorrencias!$B$8:$B$1003,(CONCATENATE(B30," - ",F30)))</f>
        <v>0</v>
      </c>
      <c r="S30" s="88" t="str">
        <f>IF(R30&lt;&gt;0,IF(R30=(COUNTIFS(Ocorrencias!$B$8:$B$1003,(CONCATENATE(B30," - ",(MID(Roteiro!C30,7,300)))),Ocorrencias!$N$8:$N$1003,"Concluído")),"Concluído","Em andamento"),"")</f>
        <v/>
      </c>
      <c r="T30" s="63"/>
      <c r="U30" s="89"/>
    </row>
    <row r="31">
      <c r="A31" s="40"/>
      <c r="B31" s="67" t="str">
        <f t="shared" si="1"/>
        <v>23</v>
      </c>
      <c r="C31" s="81"/>
      <c r="D31" s="82"/>
      <c r="E31" s="64" t="str">
        <f>IFERROR(VLOOKUP(MID(C31,7,300),'Cenários'!C:E,3,0),"")</f>
        <v/>
      </c>
      <c r="F31" s="61"/>
      <c r="G31" s="83"/>
      <c r="H31" s="83"/>
      <c r="I31" s="83"/>
      <c r="J31" s="82"/>
      <c r="K31" s="85" t="str">
        <f t="shared" si="3"/>
        <v/>
      </c>
      <c r="L31" s="62"/>
      <c r="M31" s="62"/>
      <c r="N31" s="63"/>
      <c r="O31" s="63"/>
      <c r="P31" s="63"/>
      <c r="Q31" s="86" t="str">
        <f t="shared" si="2"/>
        <v/>
      </c>
      <c r="R31" s="87">
        <f>COUNTIF(Ocorrencias!$B$8:$B$1003,(CONCATENATE(B31," - ",F31)))</f>
        <v>0</v>
      </c>
      <c r="S31" s="88" t="str">
        <f>IF(R31&lt;&gt;0,IF(R31=(COUNTIFS(Ocorrencias!$B$8:$B$1003,(CONCATENATE(B31," - ",(MID(Roteiro!C31,7,300)))),Ocorrencias!$N$8:$N$1003,"Concluído")),"Concluído","Em andamento"),"")</f>
        <v/>
      </c>
      <c r="T31" s="63"/>
      <c r="U31" s="89"/>
    </row>
    <row r="32">
      <c r="A32" s="40"/>
      <c r="B32" s="67" t="str">
        <f t="shared" si="1"/>
        <v>24</v>
      </c>
      <c r="C32" s="81"/>
      <c r="D32" s="82"/>
      <c r="E32" s="64" t="str">
        <f>IFERROR(VLOOKUP(MID(C32,7,300),'Cenários'!C:E,3,0),"")</f>
        <v/>
      </c>
      <c r="F32" s="61"/>
      <c r="G32" s="83"/>
      <c r="H32" s="83"/>
      <c r="I32" s="83"/>
      <c r="J32" s="82"/>
      <c r="K32" s="85" t="str">
        <f t="shared" si="3"/>
        <v/>
      </c>
      <c r="L32" s="62"/>
      <c r="M32" s="62"/>
      <c r="N32" s="63"/>
      <c r="O32" s="63"/>
      <c r="P32" s="63"/>
      <c r="Q32" s="86" t="str">
        <f t="shared" si="2"/>
        <v/>
      </c>
      <c r="R32" s="87">
        <f>COUNTIF(Ocorrencias!$B$8:$B$1003,(CONCATENATE(B32," - ",F32)))</f>
        <v>0</v>
      </c>
      <c r="S32" s="88" t="str">
        <f>IF(R32&lt;&gt;0,IF(R32=(COUNTIFS(Ocorrencias!$B$8:$B$1003,(CONCATENATE(B32," - ",(MID(Roteiro!C32,7,300)))),Ocorrencias!$N$8:$N$1003,"Concluído")),"Concluído","Em andamento"),"")</f>
        <v/>
      </c>
      <c r="T32" s="63"/>
      <c r="U32" s="89"/>
    </row>
    <row r="33">
      <c r="A33" s="40"/>
      <c r="B33" s="67" t="str">
        <f t="shared" si="1"/>
        <v>25</v>
      </c>
      <c r="C33" s="81"/>
      <c r="D33" s="82"/>
      <c r="E33" s="64" t="str">
        <f>IFERROR(VLOOKUP(MID(C33,7,300),'Cenários'!C:E,3,0),"")</f>
        <v/>
      </c>
      <c r="F33" s="61"/>
      <c r="G33" s="83"/>
      <c r="H33" s="83"/>
      <c r="I33" s="83"/>
      <c r="J33" s="82"/>
      <c r="K33" s="85" t="str">
        <f t="shared" si="3"/>
        <v/>
      </c>
      <c r="L33" s="62"/>
      <c r="M33" s="62"/>
      <c r="N33" s="63"/>
      <c r="O33" s="63"/>
      <c r="P33" s="63"/>
      <c r="Q33" s="86" t="str">
        <f t="shared" si="2"/>
        <v/>
      </c>
      <c r="R33" s="87">
        <f>COUNTIF(Ocorrencias!$B$8:$B$1003,(CONCATENATE(B33," - ",F33)))</f>
        <v>0</v>
      </c>
      <c r="S33" s="88" t="str">
        <f>IF(R33&lt;&gt;0,IF(R33=(COUNTIFS(Ocorrencias!$B$8:$B$1003,(CONCATENATE(B33," - ",(MID(Roteiro!C33,7,300)))),Ocorrencias!$N$8:$N$1003,"Concluído")),"Concluído","Em andamento"),"")</f>
        <v/>
      </c>
      <c r="T33" s="63"/>
      <c r="U33" s="89"/>
    </row>
    <row r="34">
      <c r="A34" s="40"/>
      <c r="B34" s="67" t="str">
        <f t="shared" si="1"/>
        <v>26</v>
      </c>
      <c r="C34" s="81"/>
      <c r="D34" s="82"/>
      <c r="E34" s="64" t="str">
        <f>IFERROR(VLOOKUP(MID(C34,7,300),'Cenários'!C:E,3,0),"")</f>
        <v/>
      </c>
      <c r="F34" s="61"/>
      <c r="G34" s="83"/>
      <c r="H34" s="83"/>
      <c r="I34" s="83"/>
      <c r="J34" s="82"/>
      <c r="K34" s="85" t="str">
        <f t="shared" si="3"/>
        <v/>
      </c>
      <c r="L34" s="62"/>
      <c r="M34" s="62"/>
      <c r="N34" s="63"/>
      <c r="O34" s="63"/>
      <c r="P34" s="63"/>
      <c r="Q34" s="86" t="str">
        <f t="shared" si="2"/>
        <v/>
      </c>
      <c r="R34" s="87">
        <f>COUNTIF(Ocorrencias!$B$8:$B$1003,(CONCATENATE(B34," - ",F34)))</f>
        <v>0</v>
      </c>
      <c r="S34" s="88" t="str">
        <f>IF(R34&lt;&gt;0,IF(R34=(COUNTIFS(Ocorrencias!$B$8:$B$1003,(CONCATENATE(B34," - ",(MID(Roteiro!C34,7,300)))),Ocorrencias!$N$8:$N$1003,"Concluído")),"Concluído","Em andamento"),"")</f>
        <v/>
      </c>
      <c r="T34" s="63"/>
      <c r="U34" s="89"/>
    </row>
    <row r="35">
      <c r="A35" s="40"/>
      <c r="B35" s="67" t="str">
        <f t="shared" si="1"/>
        <v>27</v>
      </c>
      <c r="C35" s="81"/>
      <c r="D35" s="82"/>
      <c r="E35" s="64" t="str">
        <f>IFERROR(VLOOKUP(MID(C35,7,300),'Cenários'!C:E,3,0),"")</f>
        <v/>
      </c>
      <c r="F35" s="61"/>
      <c r="G35" s="83"/>
      <c r="H35" s="83"/>
      <c r="I35" s="83"/>
      <c r="J35" s="82"/>
      <c r="K35" s="85" t="str">
        <f t="shared" si="3"/>
        <v/>
      </c>
      <c r="L35" s="62"/>
      <c r="M35" s="62"/>
      <c r="N35" s="63"/>
      <c r="O35" s="63"/>
      <c r="P35" s="63"/>
      <c r="Q35" s="86" t="str">
        <f t="shared" si="2"/>
        <v/>
      </c>
      <c r="R35" s="87">
        <f>COUNTIF(Ocorrencias!$B$8:$B$1003,(CONCATENATE(B35," - ",F35)))</f>
        <v>0</v>
      </c>
      <c r="S35" s="88" t="str">
        <f>IF(R35&lt;&gt;0,IF(R35=(COUNTIFS(Ocorrencias!$B$8:$B$1003,(CONCATENATE(B35," - ",(MID(Roteiro!C35,7,300)))),Ocorrencias!$N$8:$N$1003,"Concluído")),"Concluído","Em andamento"),"")</f>
        <v/>
      </c>
      <c r="T35" s="63"/>
      <c r="U35" s="89"/>
    </row>
    <row r="36">
      <c r="A36" s="40"/>
      <c r="B36" s="67" t="str">
        <f t="shared" si="1"/>
        <v>28</v>
      </c>
      <c r="C36" s="81"/>
      <c r="D36" s="82"/>
      <c r="E36" s="64" t="str">
        <f>IFERROR(VLOOKUP(MID(C36,7,300),'Cenários'!C:E,3,0),"")</f>
        <v/>
      </c>
      <c r="F36" s="61"/>
      <c r="G36" s="83"/>
      <c r="H36" s="83"/>
      <c r="I36" s="83"/>
      <c r="J36" s="82"/>
      <c r="K36" s="85" t="str">
        <f t="shared" si="3"/>
        <v/>
      </c>
      <c r="L36" s="62"/>
      <c r="M36" s="62"/>
      <c r="N36" s="63"/>
      <c r="O36" s="63"/>
      <c r="P36" s="63"/>
      <c r="Q36" s="86" t="str">
        <f t="shared" si="2"/>
        <v/>
      </c>
      <c r="R36" s="87">
        <f>COUNTIF(Ocorrencias!$B$8:$B$1003,(CONCATENATE(B36," - ",F36)))</f>
        <v>0</v>
      </c>
      <c r="S36" s="88" t="str">
        <f>IF(R36&lt;&gt;0,IF(R36=(COUNTIFS(Ocorrencias!$B$8:$B$1003,(CONCATENATE(B36," - ",(MID(Roteiro!C36,7,300)))),Ocorrencias!$N$8:$N$1003,"Concluído")),"Concluído","Em andamento"),"")</f>
        <v/>
      </c>
      <c r="T36" s="63"/>
      <c r="U36" s="89"/>
    </row>
    <row r="37">
      <c r="A37" s="40"/>
      <c r="B37" s="67" t="str">
        <f t="shared" si="1"/>
        <v>29</v>
      </c>
      <c r="C37" s="81"/>
      <c r="D37" s="82"/>
      <c r="E37" s="64" t="str">
        <f>IFERROR(VLOOKUP(MID(C37,7,300),'Cenários'!C:E,3,0),"")</f>
        <v/>
      </c>
      <c r="F37" s="61"/>
      <c r="G37" s="83"/>
      <c r="H37" s="83"/>
      <c r="I37" s="83"/>
      <c r="J37" s="82"/>
      <c r="K37" s="85" t="str">
        <f t="shared" si="3"/>
        <v/>
      </c>
      <c r="L37" s="62"/>
      <c r="M37" s="62"/>
      <c r="N37" s="63"/>
      <c r="O37" s="63"/>
      <c r="P37" s="63"/>
      <c r="Q37" s="86" t="str">
        <f t="shared" si="2"/>
        <v/>
      </c>
      <c r="R37" s="87">
        <f>COUNTIF(Ocorrencias!$B$8:$B$1003,(CONCATENATE(B37," - ",F37)))</f>
        <v>0</v>
      </c>
      <c r="S37" s="88" t="str">
        <f>IF(R37&lt;&gt;0,IF(R37=(COUNTIFS(Ocorrencias!$B$8:$B$1003,(CONCATENATE(B37," - ",(MID(Roteiro!C37,7,300)))),Ocorrencias!$N$8:$N$1003,"Concluído")),"Concluído","Em andamento"),"")</f>
        <v/>
      </c>
      <c r="T37" s="63"/>
      <c r="U37" s="89"/>
    </row>
    <row r="38">
      <c r="A38" s="40"/>
      <c r="B38" s="67" t="str">
        <f t="shared" si="1"/>
        <v>30</v>
      </c>
      <c r="C38" s="81"/>
      <c r="D38" s="82"/>
      <c r="E38" s="64" t="str">
        <f>IFERROR(VLOOKUP(MID(C38,7,300),'Cenários'!C:E,3,0),"")</f>
        <v/>
      </c>
      <c r="F38" s="61"/>
      <c r="G38" s="83"/>
      <c r="H38" s="83"/>
      <c r="I38" s="83"/>
      <c r="J38" s="82"/>
      <c r="K38" s="85" t="str">
        <f t="shared" si="3"/>
        <v/>
      </c>
      <c r="L38" s="62"/>
      <c r="M38" s="62"/>
      <c r="N38" s="63"/>
      <c r="O38" s="63"/>
      <c r="P38" s="63"/>
      <c r="Q38" s="86" t="str">
        <f t="shared" si="2"/>
        <v/>
      </c>
      <c r="R38" s="87">
        <f>COUNTIF(Ocorrencias!$B$8:$B$1003,(CONCATENATE(B38," - ",F38)))</f>
        <v>0</v>
      </c>
      <c r="S38" s="88" t="str">
        <f>IF(R38&lt;&gt;0,IF(R38=(COUNTIFS(Ocorrencias!$B$8:$B$1003,(CONCATENATE(B38," - ",(MID(Roteiro!C38,7,300)))),Ocorrencias!$N$8:$N$1003,"Concluído")),"Concluído","Em andamento"),"")</f>
        <v/>
      </c>
      <c r="T38" s="63"/>
      <c r="U38" s="89"/>
    </row>
    <row r="39">
      <c r="A39" s="40"/>
      <c r="B39" s="67" t="str">
        <f t="shared" si="1"/>
        <v>31</v>
      </c>
      <c r="C39" s="81"/>
      <c r="D39" s="82"/>
      <c r="E39" s="64" t="str">
        <f>IFERROR(VLOOKUP(MID(C39,7,300),'Cenários'!C:E,3,0),"")</f>
        <v/>
      </c>
      <c r="F39" s="61"/>
      <c r="G39" s="83"/>
      <c r="H39" s="83"/>
      <c r="I39" s="83"/>
      <c r="J39" s="82"/>
      <c r="K39" s="85" t="str">
        <f t="shared" si="3"/>
        <v/>
      </c>
      <c r="L39" s="62"/>
      <c r="M39" s="62"/>
      <c r="N39" s="63"/>
      <c r="O39" s="63"/>
      <c r="P39" s="63"/>
      <c r="Q39" s="86" t="str">
        <f t="shared" si="2"/>
        <v/>
      </c>
      <c r="R39" s="87">
        <f>COUNTIF(Ocorrencias!$B$8:$B$1003,(CONCATENATE(B39," - ",F39)))</f>
        <v>0</v>
      </c>
      <c r="S39" s="88" t="str">
        <f>IF(R39&lt;&gt;0,IF(R39=(COUNTIFS(Ocorrencias!$B$8:$B$1003,(CONCATENATE(B39," - ",(MID(Roteiro!C39,7,300)))),Ocorrencias!$N$8:$N$1003,"Concluído")),"Concluído","Em andamento"),"")</f>
        <v/>
      </c>
      <c r="T39" s="63"/>
      <c r="U39" s="89"/>
    </row>
    <row r="40">
      <c r="A40" s="40"/>
      <c r="B40" s="67" t="str">
        <f t="shared" si="1"/>
        <v>32</v>
      </c>
      <c r="C40" s="81"/>
      <c r="D40" s="82"/>
      <c r="E40" s="64" t="str">
        <f>IFERROR(VLOOKUP(MID(C40,7,300),'Cenários'!C:E,3,0),"")</f>
        <v/>
      </c>
      <c r="F40" s="61"/>
      <c r="G40" s="83"/>
      <c r="H40" s="83"/>
      <c r="I40" s="83"/>
      <c r="J40" s="82"/>
      <c r="K40" s="85" t="str">
        <f t="shared" si="3"/>
        <v/>
      </c>
      <c r="L40" s="62"/>
      <c r="M40" s="62"/>
      <c r="N40" s="63"/>
      <c r="O40" s="63"/>
      <c r="P40" s="63"/>
      <c r="Q40" s="86" t="str">
        <f t="shared" si="2"/>
        <v/>
      </c>
      <c r="R40" s="87">
        <f>COUNTIF(Ocorrencias!$B$8:$B$1003,(CONCATENATE(B40," - ",F40)))</f>
        <v>0</v>
      </c>
      <c r="S40" s="88" t="str">
        <f>IF(R40&lt;&gt;0,IF(R40=(COUNTIFS(Ocorrencias!$B$8:$B$1003,(CONCATENATE(B40," - ",(MID(Roteiro!C40,7,300)))),Ocorrencias!$N$8:$N$1003,"Concluído")),"Concluído","Em andamento"),"")</f>
        <v/>
      </c>
      <c r="T40" s="63"/>
      <c r="U40" s="89"/>
    </row>
    <row r="41">
      <c r="A41" s="40"/>
      <c r="B41" s="67" t="str">
        <f t="shared" si="1"/>
        <v>33</v>
      </c>
      <c r="C41" s="81"/>
      <c r="D41" s="82"/>
      <c r="E41" s="64" t="str">
        <f>IFERROR(VLOOKUP(MID(C41,7,300),'Cenários'!C:E,3,0),"")</f>
        <v/>
      </c>
      <c r="F41" s="61"/>
      <c r="G41" s="83"/>
      <c r="H41" s="83"/>
      <c r="I41" s="83"/>
      <c r="J41" s="82"/>
      <c r="K41" s="85" t="str">
        <f t="shared" si="3"/>
        <v/>
      </c>
      <c r="L41" s="62"/>
      <c r="M41" s="62"/>
      <c r="N41" s="63"/>
      <c r="O41" s="63"/>
      <c r="P41" s="63"/>
      <c r="Q41" s="86" t="str">
        <f t="shared" si="2"/>
        <v/>
      </c>
      <c r="R41" s="87">
        <f>COUNTIF(Ocorrencias!$B$8:$B$1003,(CONCATENATE(B41," - ",F41)))</f>
        <v>0</v>
      </c>
      <c r="S41" s="88" t="str">
        <f>IF(R41&lt;&gt;0,IF(R41=(COUNTIFS(Ocorrencias!$B$8:$B$1003,(CONCATENATE(B41," - ",(MID(Roteiro!C41,7,300)))),Ocorrencias!$N$8:$N$1003,"Concluído")),"Concluído","Em andamento"),"")</f>
        <v/>
      </c>
      <c r="T41" s="63"/>
      <c r="U41" s="89"/>
    </row>
    <row r="42">
      <c r="A42" s="40"/>
      <c r="B42" s="67" t="str">
        <f t="shared" si="1"/>
        <v>34</v>
      </c>
      <c r="C42" s="81"/>
      <c r="D42" s="82"/>
      <c r="E42" s="64" t="str">
        <f>IFERROR(VLOOKUP(MID(C42,7,300),'Cenários'!C:E,3,0),"")</f>
        <v/>
      </c>
      <c r="F42" s="61"/>
      <c r="G42" s="83"/>
      <c r="H42" s="83"/>
      <c r="I42" s="83"/>
      <c r="J42" s="82"/>
      <c r="K42" s="85" t="str">
        <f t="shared" si="3"/>
        <v/>
      </c>
      <c r="L42" s="62"/>
      <c r="M42" s="62"/>
      <c r="N42" s="63"/>
      <c r="O42" s="63"/>
      <c r="P42" s="63"/>
      <c r="Q42" s="86" t="str">
        <f t="shared" si="2"/>
        <v/>
      </c>
      <c r="R42" s="87">
        <f>COUNTIF(Ocorrencias!$B$8:$B$1003,(CONCATENATE(B42," - ",F42)))</f>
        <v>0</v>
      </c>
      <c r="S42" s="88" t="str">
        <f>IF(R42&lt;&gt;0,IF(R42=(COUNTIFS(Ocorrencias!$B$8:$B$1003,(CONCATENATE(B42," - ",(MID(Roteiro!C42,7,300)))),Ocorrencias!$N$8:$N$1003,"Concluído")),"Concluído","Em andamento"),"")</f>
        <v/>
      </c>
      <c r="T42" s="63"/>
      <c r="U42" s="89"/>
    </row>
    <row r="43">
      <c r="A43" s="40"/>
      <c r="B43" s="67" t="str">
        <f t="shared" si="1"/>
        <v>35</v>
      </c>
      <c r="C43" s="81"/>
      <c r="D43" s="82"/>
      <c r="E43" s="64" t="str">
        <f>IFERROR(VLOOKUP(MID(C43,7,300),'Cenários'!C:E,3,0),"")</f>
        <v/>
      </c>
      <c r="F43" s="61"/>
      <c r="G43" s="83"/>
      <c r="H43" s="83"/>
      <c r="I43" s="83"/>
      <c r="J43" s="82"/>
      <c r="K43" s="85" t="str">
        <f t="shared" si="3"/>
        <v/>
      </c>
      <c r="L43" s="62"/>
      <c r="M43" s="62"/>
      <c r="N43" s="63"/>
      <c r="O43" s="63"/>
      <c r="P43" s="63"/>
      <c r="Q43" s="86" t="str">
        <f t="shared" si="2"/>
        <v/>
      </c>
      <c r="R43" s="87">
        <f>COUNTIF(Ocorrencias!$B$8:$B$1003,(CONCATENATE(B43," - ",F43)))</f>
        <v>0</v>
      </c>
      <c r="S43" s="88" t="str">
        <f>IF(R43&lt;&gt;0,IF(R43=(COUNTIFS(Ocorrencias!$B$8:$B$1003,(CONCATENATE(B43," - ",(MID(Roteiro!C43,7,300)))),Ocorrencias!$N$8:$N$1003,"Concluído")),"Concluído","Em andamento"),"")</f>
        <v/>
      </c>
      <c r="T43" s="63"/>
      <c r="U43" s="89"/>
    </row>
    <row r="44">
      <c r="A44" s="40"/>
      <c r="B44" s="67" t="str">
        <f t="shared" si="1"/>
        <v>36</v>
      </c>
      <c r="C44" s="81"/>
      <c r="D44" s="82"/>
      <c r="E44" s="64" t="str">
        <f>IFERROR(VLOOKUP(MID(C44,7,300),'Cenários'!C:E,3,0),"")</f>
        <v/>
      </c>
      <c r="F44" s="61"/>
      <c r="G44" s="83"/>
      <c r="H44" s="83"/>
      <c r="I44" s="83"/>
      <c r="J44" s="82"/>
      <c r="K44" s="85" t="str">
        <f t="shared" si="3"/>
        <v/>
      </c>
      <c r="L44" s="62"/>
      <c r="M44" s="62"/>
      <c r="N44" s="63"/>
      <c r="O44" s="63"/>
      <c r="P44" s="63"/>
      <c r="Q44" s="86" t="str">
        <f t="shared" si="2"/>
        <v/>
      </c>
      <c r="R44" s="87">
        <f>COUNTIF(Ocorrencias!$B$8:$B$1003,(CONCATENATE(B44," - ",F44)))</f>
        <v>0</v>
      </c>
      <c r="S44" s="88" t="str">
        <f>IF(R44&lt;&gt;0,IF(R44=(COUNTIFS(Ocorrencias!$B$8:$B$1003,(CONCATENATE(B44," - ",(MID(Roteiro!C44,7,300)))),Ocorrencias!$N$8:$N$1003,"Concluído")),"Concluído","Em andamento"),"")</f>
        <v/>
      </c>
      <c r="T44" s="63"/>
      <c r="U44" s="89"/>
    </row>
    <row r="45">
      <c r="A45" s="40"/>
      <c r="B45" s="67" t="str">
        <f t="shared" si="1"/>
        <v>37</v>
      </c>
      <c r="C45" s="81"/>
      <c r="D45" s="82"/>
      <c r="E45" s="64" t="str">
        <f>IFERROR(VLOOKUP(MID(C45,7,300),'Cenários'!C:E,3,0),"")</f>
        <v/>
      </c>
      <c r="F45" s="61"/>
      <c r="G45" s="83"/>
      <c r="H45" s="83"/>
      <c r="I45" s="83"/>
      <c r="J45" s="82"/>
      <c r="K45" s="85" t="str">
        <f t="shared" si="3"/>
        <v/>
      </c>
      <c r="L45" s="62"/>
      <c r="M45" s="62"/>
      <c r="N45" s="63"/>
      <c r="O45" s="63"/>
      <c r="P45" s="63"/>
      <c r="Q45" s="86" t="str">
        <f t="shared" si="2"/>
        <v/>
      </c>
      <c r="R45" s="87">
        <f>COUNTIF(Ocorrencias!$B$8:$B$1003,(CONCATENATE(B45," - ",F45)))</f>
        <v>0</v>
      </c>
      <c r="S45" s="88" t="str">
        <f>IF(R45&lt;&gt;0,IF(R45=(COUNTIFS(Ocorrencias!$B$8:$B$1003,(CONCATENATE(B45," - ",(MID(Roteiro!C45,7,300)))),Ocorrencias!$N$8:$N$1003,"Concluído")),"Concluído","Em andamento"),"")</f>
        <v/>
      </c>
      <c r="T45" s="63"/>
      <c r="U45" s="89"/>
    </row>
    <row r="46">
      <c r="A46" s="40"/>
      <c r="B46" s="67" t="str">
        <f t="shared" si="1"/>
        <v>38</v>
      </c>
      <c r="C46" s="81"/>
      <c r="D46" s="82"/>
      <c r="E46" s="64" t="str">
        <f>IFERROR(VLOOKUP(MID(C46,7,300),'Cenários'!C:E,3,0),"")</f>
        <v/>
      </c>
      <c r="F46" s="61"/>
      <c r="G46" s="83"/>
      <c r="H46" s="83"/>
      <c r="I46" s="83"/>
      <c r="J46" s="82"/>
      <c r="K46" s="85" t="str">
        <f t="shared" si="3"/>
        <v/>
      </c>
      <c r="L46" s="62"/>
      <c r="M46" s="62"/>
      <c r="N46" s="63"/>
      <c r="O46" s="63"/>
      <c r="P46" s="63"/>
      <c r="Q46" s="86" t="str">
        <f t="shared" si="2"/>
        <v/>
      </c>
      <c r="R46" s="87">
        <f>COUNTIF(Ocorrencias!$B$8:$B$1003,(CONCATENATE(B46," - ",F46)))</f>
        <v>0</v>
      </c>
      <c r="S46" s="88" t="str">
        <f>IF(R46&lt;&gt;0,IF(R46=(COUNTIFS(Ocorrencias!$B$8:$B$1003,(CONCATENATE(B46," - ",(MID(Roteiro!C46,7,300)))),Ocorrencias!$N$8:$N$1003,"Concluído")),"Concluído","Em andamento"),"")</f>
        <v/>
      </c>
      <c r="T46" s="63"/>
      <c r="U46" s="89"/>
    </row>
    <row r="47">
      <c r="A47" s="40"/>
      <c r="B47" s="67" t="str">
        <f t="shared" si="1"/>
        <v>39</v>
      </c>
      <c r="C47" s="81"/>
      <c r="D47" s="82"/>
      <c r="E47" s="64" t="str">
        <f>IFERROR(VLOOKUP(MID(C47,7,300),'Cenários'!C:E,3,0),"")</f>
        <v/>
      </c>
      <c r="F47" s="61"/>
      <c r="G47" s="83"/>
      <c r="H47" s="83"/>
      <c r="I47" s="83"/>
      <c r="J47" s="82"/>
      <c r="K47" s="85" t="str">
        <f t="shared" si="3"/>
        <v/>
      </c>
      <c r="L47" s="62"/>
      <c r="M47" s="62"/>
      <c r="N47" s="63"/>
      <c r="O47" s="63"/>
      <c r="P47" s="63"/>
      <c r="Q47" s="86" t="str">
        <f t="shared" si="2"/>
        <v/>
      </c>
      <c r="R47" s="87">
        <f>COUNTIF(Ocorrencias!$B$8:$B$1003,(CONCATENATE(B47," - ",F47)))</f>
        <v>0</v>
      </c>
      <c r="S47" s="88" t="str">
        <f>IF(R47&lt;&gt;0,IF(R47=(COUNTIFS(Ocorrencias!$B$8:$B$1003,(CONCATENATE(B47," - ",(MID(Roteiro!C47,7,300)))),Ocorrencias!$N$8:$N$1003,"Concluído")),"Concluído","Em andamento"),"")</f>
        <v/>
      </c>
      <c r="T47" s="63"/>
      <c r="U47" s="89"/>
    </row>
    <row r="48">
      <c r="A48" s="40"/>
      <c r="B48" s="67" t="str">
        <f t="shared" si="1"/>
        <v>40</v>
      </c>
      <c r="C48" s="81"/>
      <c r="D48" s="82"/>
      <c r="E48" s="64" t="str">
        <f>IFERROR(VLOOKUP(MID(C48,7,300),'Cenários'!C:E,3,0),"")</f>
        <v/>
      </c>
      <c r="F48" s="61"/>
      <c r="G48" s="83"/>
      <c r="H48" s="83"/>
      <c r="I48" s="83"/>
      <c r="J48" s="82"/>
      <c r="K48" s="85" t="str">
        <f t="shared" si="3"/>
        <v/>
      </c>
      <c r="L48" s="62"/>
      <c r="M48" s="62"/>
      <c r="N48" s="63"/>
      <c r="O48" s="63"/>
      <c r="P48" s="63"/>
      <c r="Q48" s="86" t="str">
        <f t="shared" si="2"/>
        <v/>
      </c>
      <c r="R48" s="87">
        <f>COUNTIF(Ocorrencias!$B$8:$B$1003,(CONCATENATE(B48," - ",F48)))</f>
        <v>0</v>
      </c>
      <c r="S48" s="88" t="str">
        <f>IF(R48&lt;&gt;0,IF(R48=(COUNTIFS(Ocorrencias!$B$8:$B$1003,(CONCATENATE(B48," - ",(MID(Roteiro!C48,7,300)))),Ocorrencias!$N$8:$N$1003,"Concluído")),"Concluído","Em andamento"),"")</f>
        <v/>
      </c>
      <c r="T48" s="63"/>
      <c r="U48" s="89"/>
    </row>
    <row r="49">
      <c r="A49" s="40"/>
      <c r="B49" s="67" t="str">
        <f t="shared" si="1"/>
        <v>41</v>
      </c>
      <c r="C49" s="81"/>
      <c r="D49" s="82"/>
      <c r="E49" s="64" t="str">
        <f>IFERROR(VLOOKUP(MID(C49,7,300),'Cenários'!C:E,3,0),"")</f>
        <v/>
      </c>
      <c r="F49" s="61"/>
      <c r="G49" s="83"/>
      <c r="H49" s="83"/>
      <c r="I49" s="83"/>
      <c r="J49" s="82"/>
      <c r="K49" s="85" t="str">
        <f t="shared" si="3"/>
        <v/>
      </c>
      <c r="L49" s="62"/>
      <c r="M49" s="62"/>
      <c r="N49" s="63"/>
      <c r="O49" s="63"/>
      <c r="P49" s="63"/>
      <c r="Q49" s="86" t="str">
        <f t="shared" si="2"/>
        <v/>
      </c>
      <c r="R49" s="87">
        <f>COUNTIF(Ocorrencias!$B$8:$B$1003,(CONCATENATE(B49," - ",F49)))</f>
        <v>0</v>
      </c>
      <c r="S49" s="88" t="str">
        <f>IF(R49&lt;&gt;0,IF(R49=(COUNTIFS(Ocorrencias!$B$8:$B$1003,(CONCATENATE(B49," - ",(MID(Roteiro!C49,7,300)))),Ocorrencias!$N$8:$N$1003,"Concluído")),"Concluído","Em andamento"),"")</f>
        <v/>
      </c>
      <c r="T49" s="63"/>
      <c r="U49" s="89"/>
    </row>
    <row r="50">
      <c r="A50" s="40"/>
      <c r="B50" s="67" t="str">
        <f t="shared" si="1"/>
        <v>42</v>
      </c>
      <c r="C50" s="81"/>
      <c r="D50" s="82"/>
      <c r="E50" s="64" t="str">
        <f>IFERROR(VLOOKUP(MID(C50,7,300),'Cenários'!C:E,3,0),"")</f>
        <v/>
      </c>
      <c r="F50" s="61"/>
      <c r="G50" s="83"/>
      <c r="H50" s="83"/>
      <c r="I50" s="83"/>
      <c r="J50" s="82"/>
      <c r="K50" s="85" t="str">
        <f t="shared" si="3"/>
        <v/>
      </c>
      <c r="L50" s="62"/>
      <c r="M50" s="62"/>
      <c r="N50" s="63"/>
      <c r="O50" s="63"/>
      <c r="P50" s="63"/>
      <c r="Q50" s="86" t="str">
        <f t="shared" si="2"/>
        <v/>
      </c>
      <c r="R50" s="87">
        <f>COUNTIF(Ocorrencias!$B$8:$B$1003,(CONCATENATE(B50," - ",F50)))</f>
        <v>0</v>
      </c>
      <c r="S50" s="88" t="str">
        <f>IF(R50&lt;&gt;0,IF(R50=(COUNTIFS(Ocorrencias!$B$8:$B$1003,(CONCATENATE(B50," - ",(MID(Roteiro!C50,7,300)))),Ocorrencias!$N$8:$N$1003,"Concluído")),"Concluído","Em andamento"),"")</f>
        <v/>
      </c>
      <c r="T50" s="63"/>
      <c r="U50" s="89"/>
    </row>
    <row r="51">
      <c r="A51" s="40"/>
      <c r="B51" s="67" t="str">
        <f t="shared" si="1"/>
        <v>43</v>
      </c>
      <c r="C51" s="81"/>
      <c r="D51" s="82"/>
      <c r="E51" s="64" t="str">
        <f>IFERROR(VLOOKUP(MID(C51,7,300),'Cenários'!C:E,3,0),"")</f>
        <v/>
      </c>
      <c r="F51" s="61"/>
      <c r="G51" s="83"/>
      <c r="H51" s="83"/>
      <c r="I51" s="83"/>
      <c r="J51" s="82"/>
      <c r="K51" s="85" t="str">
        <f t="shared" si="3"/>
        <v/>
      </c>
      <c r="L51" s="62"/>
      <c r="M51" s="62"/>
      <c r="N51" s="63"/>
      <c r="O51" s="63"/>
      <c r="P51" s="63"/>
      <c r="Q51" s="86" t="str">
        <f t="shared" si="2"/>
        <v/>
      </c>
      <c r="R51" s="87">
        <f>COUNTIF(Ocorrencias!$B$8:$B$1003,(CONCATENATE(B51," - ",F51)))</f>
        <v>0</v>
      </c>
      <c r="S51" s="88" t="str">
        <f>IF(R51&lt;&gt;0,IF(R51=(COUNTIFS(Ocorrencias!$B$8:$B$1003,(CONCATENATE(B51," - ",(MID(Roteiro!C51,7,300)))),Ocorrencias!$N$8:$N$1003,"Concluído")),"Concluído","Em andamento"),"")</f>
        <v/>
      </c>
      <c r="T51" s="63"/>
      <c r="U51" s="89"/>
    </row>
    <row r="52">
      <c r="A52" s="40"/>
      <c r="B52" s="67" t="str">
        <f t="shared" si="1"/>
        <v>44</v>
      </c>
      <c r="C52" s="81"/>
      <c r="D52" s="82"/>
      <c r="E52" s="64" t="str">
        <f>IFERROR(VLOOKUP(MID(C52,7,300),'Cenários'!C:E,3,0),"")</f>
        <v/>
      </c>
      <c r="F52" s="61"/>
      <c r="G52" s="83"/>
      <c r="H52" s="83"/>
      <c r="I52" s="83"/>
      <c r="J52" s="82"/>
      <c r="K52" s="85" t="str">
        <f t="shared" si="3"/>
        <v/>
      </c>
      <c r="L52" s="62"/>
      <c r="M52" s="62"/>
      <c r="N52" s="63"/>
      <c r="O52" s="63"/>
      <c r="P52" s="63"/>
      <c r="Q52" s="86" t="str">
        <f t="shared" si="2"/>
        <v/>
      </c>
      <c r="R52" s="87">
        <f>COUNTIF(Ocorrencias!$B$8:$B$1003,(CONCATENATE(B52," - ",F52)))</f>
        <v>0</v>
      </c>
      <c r="S52" s="88" t="str">
        <f>IF(R52&lt;&gt;0,IF(R52=(COUNTIFS(Ocorrencias!$B$8:$B$1003,(CONCATENATE(B52," - ",(MID(Roteiro!C52,7,300)))),Ocorrencias!$N$8:$N$1003,"Concluído")),"Concluído","Em andamento"),"")</f>
        <v/>
      </c>
      <c r="T52" s="63"/>
      <c r="U52" s="89"/>
    </row>
    <row r="53">
      <c r="A53" s="40"/>
      <c r="B53" s="67" t="str">
        <f t="shared" si="1"/>
        <v>45</v>
      </c>
      <c r="C53" s="81"/>
      <c r="D53" s="82"/>
      <c r="E53" s="64" t="str">
        <f>IFERROR(VLOOKUP(MID(C53,7,300),'Cenários'!C:E,3,0),"")</f>
        <v/>
      </c>
      <c r="F53" s="61"/>
      <c r="G53" s="83"/>
      <c r="H53" s="83"/>
      <c r="I53" s="83"/>
      <c r="J53" s="82"/>
      <c r="K53" s="85" t="str">
        <f t="shared" si="3"/>
        <v/>
      </c>
      <c r="L53" s="62"/>
      <c r="M53" s="62"/>
      <c r="N53" s="63"/>
      <c r="O53" s="63"/>
      <c r="P53" s="63"/>
      <c r="Q53" s="86" t="str">
        <f t="shared" si="2"/>
        <v/>
      </c>
      <c r="R53" s="87">
        <f>COUNTIF(Ocorrencias!$B$8:$B$1003,(CONCATENATE(B53," - ",F53)))</f>
        <v>0</v>
      </c>
      <c r="S53" s="88" t="str">
        <f>IF(R53&lt;&gt;0,IF(R53=(COUNTIFS(Ocorrencias!$B$8:$B$1003,(CONCATENATE(B53," - ",(MID(Roteiro!C53,7,300)))),Ocorrencias!$N$8:$N$1003,"Concluído")),"Concluído","Em andamento"),"")</f>
        <v/>
      </c>
      <c r="T53" s="63"/>
      <c r="U53" s="89"/>
    </row>
    <row r="54">
      <c r="A54" s="40"/>
      <c r="B54" s="67" t="str">
        <f t="shared" si="1"/>
        <v>46</v>
      </c>
      <c r="C54" s="81"/>
      <c r="D54" s="82"/>
      <c r="E54" s="64" t="str">
        <f>IFERROR(VLOOKUP(MID(C54,7,300),'Cenários'!C:E,3,0),"")</f>
        <v/>
      </c>
      <c r="F54" s="61"/>
      <c r="G54" s="83"/>
      <c r="H54" s="83"/>
      <c r="I54" s="83"/>
      <c r="J54" s="82"/>
      <c r="K54" s="85" t="str">
        <f t="shared" si="3"/>
        <v/>
      </c>
      <c r="L54" s="62"/>
      <c r="M54" s="62"/>
      <c r="N54" s="63"/>
      <c r="O54" s="63"/>
      <c r="P54" s="63"/>
      <c r="Q54" s="86" t="str">
        <f t="shared" si="2"/>
        <v/>
      </c>
      <c r="R54" s="87">
        <f>COUNTIF(Ocorrencias!$B$8:$B$1003,(CONCATENATE(B54," - ",F54)))</f>
        <v>0</v>
      </c>
      <c r="S54" s="88" t="str">
        <f>IF(R54&lt;&gt;0,IF(R54=(COUNTIFS(Ocorrencias!$B$8:$B$1003,(CONCATENATE(B54," - ",(MID(Roteiro!C54,7,300)))),Ocorrencias!$N$8:$N$1003,"Concluído")),"Concluído","Em andamento"),"")</f>
        <v/>
      </c>
      <c r="T54" s="63"/>
      <c r="U54" s="89"/>
    </row>
    <row r="55">
      <c r="A55" s="40"/>
      <c r="B55" s="67" t="str">
        <f t="shared" si="1"/>
        <v>47</v>
      </c>
      <c r="C55" s="81"/>
      <c r="D55" s="82"/>
      <c r="E55" s="64" t="str">
        <f>IFERROR(VLOOKUP(MID(C55,7,300),'Cenários'!C:E,3,0),"")</f>
        <v/>
      </c>
      <c r="F55" s="61"/>
      <c r="G55" s="83"/>
      <c r="H55" s="83"/>
      <c r="I55" s="83"/>
      <c r="J55" s="82"/>
      <c r="K55" s="85" t="str">
        <f t="shared" si="3"/>
        <v/>
      </c>
      <c r="L55" s="62"/>
      <c r="M55" s="62"/>
      <c r="N55" s="63"/>
      <c r="O55" s="63"/>
      <c r="P55" s="63"/>
      <c r="Q55" s="86" t="str">
        <f t="shared" si="2"/>
        <v/>
      </c>
      <c r="R55" s="87">
        <f>COUNTIF(Ocorrencias!$B$8:$B$1003,(CONCATENATE(B55," - ",F55)))</f>
        <v>0</v>
      </c>
      <c r="S55" s="88" t="str">
        <f>IF(R55&lt;&gt;0,IF(R55=(COUNTIFS(Ocorrencias!$B$8:$B$1003,(CONCATENATE(B55," - ",(MID(Roteiro!C55,7,300)))),Ocorrencias!$N$8:$N$1003,"Concluído")),"Concluído","Em andamento"),"")</f>
        <v/>
      </c>
      <c r="T55" s="63"/>
      <c r="U55" s="89"/>
    </row>
    <row r="56">
      <c r="A56" s="40"/>
      <c r="B56" s="67" t="str">
        <f t="shared" si="1"/>
        <v>48</v>
      </c>
      <c r="C56" s="81"/>
      <c r="D56" s="82"/>
      <c r="E56" s="64" t="str">
        <f>IFERROR(VLOOKUP(MID(C56,7,300),'Cenários'!C:E,3,0),"")</f>
        <v/>
      </c>
      <c r="F56" s="61"/>
      <c r="G56" s="83"/>
      <c r="H56" s="83"/>
      <c r="I56" s="83"/>
      <c r="J56" s="82"/>
      <c r="K56" s="85" t="str">
        <f t="shared" si="3"/>
        <v/>
      </c>
      <c r="L56" s="62"/>
      <c r="M56" s="62"/>
      <c r="N56" s="63"/>
      <c r="O56" s="63"/>
      <c r="P56" s="63"/>
      <c r="Q56" s="86" t="str">
        <f t="shared" si="2"/>
        <v/>
      </c>
      <c r="R56" s="87">
        <f>COUNTIF(Ocorrencias!$B$8:$B$1003,(CONCATENATE(B56," - ",F56)))</f>
        <v>0</v>
      </c>
      <c r="S56" s="88" t="str">
        <f>IF(R56&lt;&gt;0,IF(R56=(COUNTIFS(Ocorrencias!$B$8:$B$1003,(CONCATENATE(B56," - ",(MID(Roteiro!C56,7,300)))),Ocorrencias!$N$8:$N$1003,"Concluído")),"Concluído","Em andamento"),"")</f>
        <v/>
      </c>
      <c r="T56" s="63"/>
      <c r="U56" s="89"/>
    </row>
    <row r="57">
      <c r="A57" s="40"/>
      <c r="B57" s="67" t="str">
        <f t="shared" si="1"/>
        <v>49</v>
      </c>
      <c r="C57" s="81"/>
      <c r="D57" s="82"/>
      <c r="E57" s="64" t="str">
        <f>IFERROR(VLOOKUP(MID(C57,7,300),'Cenários'!C:E,3,0),"")</f>
        <v/>
      </c>
      <c r="F57" s="61"/>
      <c r="G57" s="83"/>
      <c r="H57" s="83"/>
      <c r="I57" s="83"/>
      <c r="J57" s="82"/>
      <c r="K57" s="85" t="str">
        <f t="shared" si="3"/>
        <v/>
      </c>
      <c r="L57" s="62"/>
      <c r="M57" s="62"/>
      <c r="N57" s="63"/>
      <c r="O57" s="63"/>
      <c r="P57" s="63"/>
      <c r="Q57" s="86" t="str">
        <f t="shared" si="2"/>
        <v/>
      </c>
      <c r="R57" s="87">
        <f>COUNTIF(Ocorrencias!$B$8:$B$1003,(CONCATENATE(B57," - ",F57)))</f>
        <v>0</v>
      </c>
      <c r="S57" s="88" t="str">
        <f>IF(R57&lt;&gt;0,IF(R57=(COUNTIFS(Ocorrencias!$B$8:$B$1003,(CONCATENATE(B57," - ",(MID(Roteiro!C57,7,300)))),Ocorrencias!$N$8:$N$1003,"Concluído")),"Concluído","Em andamento"),"")</f>
        <v/>
      </c>
      <c r="T57" s="63"/>
      <c r="U57" s="89"/>
    </row>
    <row r="58">
      <c r="A58" s="40"/>
      <c r="B58" s="67" t="str">
        <f t="shared" si="1"/>
        <v>50</v>
      </c>
      <c r="C58" s="81"/>
      <c r="D58" s="82"/>
      <c r="E58" s="64" t="str">
        <f>IFERROR(VLOOKUP(MID(C58,7,300),'Cenários'!C:E,3,0),"")</f>
        <v/>
      </c>
      <c r="F58" s="61"/>
      <c r="G58" s="83"/>
      <c r="H58" s="83"/>
      <c r="I58" s="83"/>
      <c r="J58" s="82"/>
      <c r="K58" s="85" t="str">
        <f t="shared" si="3"/>
        <v/>
      </c>
      <c r="L58" s="62"/>
      <c r="M58" s="62"/>
      <c r="N58" s="63"/>
      <c r="O58" s="63"/>
      <c r="P58" s="63"/>
      <c r="Q58" s="86" t="str">
        <f t="shared" si="2"/>
        <v/>
      </c>
      <c r="R58" s="87">
        <f>COUNTIF(Ocorrencias!$B$8:$B$1003,(CONCATENATE(B58," - ",F58)))</f>
        <v>0</v>
      </c>
      <c r="S58" s="88" t="str">
        <f>IF(R58&lt;&gt;0,IF(R58=(COUNTIFS(Ocorrencias!$B$8:$B$1003,(CONCATENATE(B58," - ",(MID(Roteiro!C58,7,300)))),Ocorrencias!$N$8:$N$1003,"Concluído")),"Concluído","Em andamento"),"")</f>
        <v/>
      </c>
      <c r="T58" s="63"/>
      <c r="U58" s="89"/>
    </row>
    <row r="59">
      <c r="A59" s="40"/>
      <c r="B59" s="67" t="str">
        <f t="shared" si="1"/>
        <v>51</v>
      </c>
      <c r="C59" s="81"/>
      <c r="D59" s="82"/>
      <c r="E59" s="64" t="str">
        <f>IFERROR(VLOOKUP(MID(C59,7,300),'Cenários'!C:E,3,0),"")</f>
        <v/>
      </c>
      <c r="F59" s="61"/>
      <c r="G59" s="83"/>
      <c r="H59" s="83"/>
      <c r="I59" s="83"/>
      <c r="J59" s="82"/>
      <c r="K59" s="85" t="str">
        <f t="shared" si="3"/>
        <v/>
      </c>
      <c r="L59" s="62"/>
      <c r="M59" s="62"/>
      <c r="N59" s="63"/>
      <c r="O59" s="63"/>
      <c r="P59" s="63"/>
      <c r="Q59" s="86" t="str">
        <f t="shared" si="2"/>
        <v/>
      </c>
      <c r="R59" s="87">
        <f>COUNTIF(Ocorrencias!$B$8:$B$1003,(CONCATENATE(B59," - ",F59)))</f>
        <v>0</v>
      </c>
      <c r="S59" s="88" t="str">
        <f>IF(R59&lt;&gt;0,IF(R59=(COUNTIFS(Ocorrencias!$B$8:$B$1003,(CONCATENATE(B59," - ",(MID(Roteiro!C59,7,300)))),Ocorrencias!$N$8:$N$1003,"Concluído")),"Concluído","Em andamento"),"")</f>
        <v/>
      </c>
      <c r="T59" s="63"/>
      <c r="U59" s="89"/>
    </row>
    <row r="60">
      <c r="A60" s="40"/>
      <c r="B60" s="67" t="str">
        <f t="shared" si="1"/>
        <v>52</v>
      </c>
      <c r="C60" s="81"/>
      <c r="D60" s="82"/>
      <c r="E60" s="64" t="str">
        <f>IFERROR(VLOOKUP(MID(C60,7,300),'Cenários'!C:E,3,0),"")</f>
        <v/>
      </c>
      <c r="F60" s="61"/>
      <c r="G60" s="83"/>
      <c r="H60" s="83"/>
      <c r="I60" s="83"/>
      <c r="J60" s="82"/>
      <c r="K60" s="85" t="str">
        <f t="shared" si="3"/>
        <v/>
      </c>
      <c r="L60" s="62"/>
      <c r="M60" s="62"/>
      <c r="N60" s="63"/>
      <c r="O60" s="63"/>
      <c r="P60" s="63"/>
      <c r="Q60" s="86" t="str">
        <f t="shared" si="2"/>
        <v/>
      </c>
      <c r="R60" s="87">
        <f>COUNTIF(Ocorrencias!$B$8:$B$1003,(CONCATENATE(B60," - ",F60)))</f>
        <v>0</v>
      </c>
      <c r="S60" s="88" t="str">
        <f>IF(R60&lt;&gt;0,IF(R60=(COUNTIFS(Ocorrencias!$B$8:$B$1003,(CONCATENATE(B60," - ",(MID(Roteiro!C60,7,300)))),Ocorrencias!$N$8:$N$1003,"Concluído")),"Concluído","Em andamento"),"")</f>
        <v/>
      </c>
      <c r="T60" s="63"/>
      <c r="U60" s="89"/>
    </row>
    <row r="61">
      <c r="A61" s="40"/>
      <c r="B61" s="67" t="str">
        <f t="shared" si="1"/>
        <v>53</v>
      </c>
      <c r="C61" s="81"/>
      <c r="D61" s="82"/>
      <c r="E61" s="64" t="str">
        <f>IFERROR(VLOOKUP(MID(C61,7,300),'Cenários'!C:E,3,0),"")</f>
        <v/>
      </c>
      <c r="F61" s="61"/>
      <c r="G61" s="83"/>
      <c r="H61" s="83"/>
      <c r="I61" s="83"/>
      <c r="J61" s="82"/>
      <c r="K61" s="85" t="str">
        <f t="shared" si="3"/>
        <v/>
      </c>
      <c r="L61" s="62"/>
      <c r="M61" s="62"/>
      <c r="N61" s="63"/>
      <c r="O61" s="63"/>
      <c r="P61" s="63"/>
      <c r="Q61" s="86" t="str">
        <f t="shared" si="2"/>
        <v/>
      </c>
      <c r="R61" s="87">
        <f>COUNTIF(Ocorrencias!$B$8:$B$1003,(CONCATENATE(B61," - ",F61)))</f>
        <v>0</v>
      </c>
      <c r="S61" s="88" t="str">
        <f>IF(R61&lt;&gt;0,IF(R61=(COUNTIFS(Ocorrencias!$B$8:$B$1003,(CONCATENATE(B61," - ",(MID(Roteiro!C61,7,300)))),Ocorrencias!$N$8:$N$1003,"Concluído")),"Concluído","Em andamento"),"")</f>
        <v/>
      </c>
      <c r="T61" s="63"/>
      <c r="U61" s="89"/>
    </row>
    <row r="62">
      <c r="A62" s="40"/>
      <c r="B62" s="67" t="str">
        <f t="shared" si="1"/>
        <v>54</v>
      </c>
      <c r="C62" s="81"/>
      <c r="D62" s="82"/>
      <c r="E62" s="64" t="str">
        <f>IFERROR(VLOOKUP(MID(C62,7,300),'Cenários'!C:E,3,0),"")</f>
        <v/>
      </c>
      <c r="F62" s="61"/>
      <c r="G62" s="83"/>
      <c r="H62" s="83"/>
      <c r="I62" s="83"/>
      <c r="J62" s="82"/>
      <c r="K62" s="85" t="str">
        <f t="shared" si="3"/>
        <v/>
      </c>
      <c r="L62" s="62"/>
      <c r="M62" s="62"/>
      <c r="N62" s="63"/>
      <c r="O62" s="63"/>
      <c r="P62" s="63"/>
      <c r="Q62" s="86" t="str">
        <f t="shared" si="2"/>
        <v/>
      </c>
      <c r="R62" s="87">
        <f>COUNTIF(Ocorrencias!$B$8:$B$1003,(CONCATENATE(B62," - ",F62)))</f>
        <v>0</v>
      </c>
      <c r="S62" s="88" t="str">
        <f>IF(R62&lt;&gt;0,IF(R62=(COUNTIFS(Ocorrencias!$B$8:$B$1003,(CONCATENATE(B62," - ",(MID(Roteiro!C62,7,300)))),Ocorrencias!$N$8:$N$1003,"Concluído")),"Concluído","Em andamento"),"")</f>
        <v/>
      </c>
      <c r="T62" s="63"/>
      <c r="U62" s="89"/>
    </row>
    <row r="63">
      <c r="A63" s="40"/>
      <c r="B63" s="67" t="str">
        <f t="shared" si="1"/>
        <v>55</v>
      </c>
      <c r="C63" s="81"/>
      <c r="D63" s="82"/>
      <c r="E63" s="64" t="str">
        <f>IFERROR(VLOOKUP(MID(C63,7,300),'Cenários'!C:E,3,0),"")</f>
        <v/>
      </c>
      <c r="F63" s="61"/>
      <c r="G63" s="83"/>
      <c r="H63" s="83"/>
      <c r="I63" s="83"/>
      <c r="J63" s="82"/>
      <c r="K63" s="85" t="str">
        <f t="shared" si="3"/>
        <v/>
      </c>
      <c r="L63" s="62"/>
      <c r="M63" s="62"/>
      <c r="N63" s="63"/>
      <c r="O63" s="63"/>
      <c r="P63" s="63"/>
      <c r="Q63" s="86" t="str">
        <f t="shared" si="2"/>
        <v/>
      </c>
      <c r="R63" s="87">
        <f>COUNTIF(Ocorrencias!$B$8:$B$1003,(CONCATENATE(B63," - ",F63)))</f>
        <v>0</v>
      </c>
      <c r="S63" s="88" t="str">
        <f>IF(R63&lt;&gt;0,IF(R63=(COUNTIFS(Ocorrencias!$B$8:$B$1003,(CONCATENATE(B63," - ",(MID(Roteiro!C63,7,300)))),Ocorrencias!$N$8:$N$1003,"Concluído")),"Concluído","Em andamento"),"")</f>
        <v/>
      </c>
      <c r="T63" s="63"/>
      <c r="U63" s="89"/>
    </row>
    <row r="64">
      <c r="A64" s="40"/>
      <c r="B64" s="67" t="str">
        <f t="shared" si="1"/>
        <v>56</v>
      </c>
      <c r="C64" s="81"/>
      <c r="D64" s="82"/>
      <c r="E64" s="64" t="str">
        <f>IFERROR(VLOOKUP(MID(C64,7,300),'Cenários'!C:E,3,0),"")</f>
        <v/>
      </c>
      <c r="F64" s="61"/>
      <c r="G64" s="83"/>
      <c r="H64" s="83"/>
      <c r="I64" s="83"/>
      <c r="J64" s="82"/>
      <c r="K64" s="85" t="str">
        <f t="shared" si="3"/>
        <v/>
      </c>
      <c r="L64" s="62"/>
      <c r="M64" s="62"/>
      <c r="N64" s="63"/>
      <c r="O64" s="63"/>
      <c r="P64" s="63"/>
      <c r="Q64" s="86" t="str">
        <f t="shared" si="2"/>
        <v/>
      </c>
      <c r="R64" s="87">
        <f>COUNTIF(Ocorrencias!$B$8:$B$1003,(CONCATENATE(B64," - ",F64)))</f>
        <v>0</v>
      </c>
      <c r="S64" s="88" t="str">
        <f>IF(R64&lt;&gt;0,IF(R64=(COUNTIFS(Ocorrencias!$B$8:$B$1003,(CONCATENATE(B64," - ",(MID(Roteiro!C64,7,300)))),Ocorrencias!$N$8:$N$1003,"Concluído")),"Concluído","Em andamento"),"")</f>
        <v/>
      </c>
      <c r="T64" s="63"/>
      <c r="U64" s="89"/>
    </row>
    <row r="65">
      <c r="A65" s="40"/>
      <c r="B65" s="67" t="str">
        <f t="shared" si="1"/>
        <v>57</v>
      </c>
      <c r="C65" s="81"/>
      <c r="D65" s="82"/>
      <c r="E65" s="64" t="str">
        <f>IFERROR(VLOOKUP(MID(C65,7,300),'Cenários'!C:E,3,0),"")</f>
        <v/>
      </c>
      <c r="F65" s="61"/>
      <c r="G65" s="83"/>
      <c r="H65" s="83"/>
      <c r="I65" s="83"/>
      <c r="J65" s="82"/>
      <c r="K65" s="85" t="str">
        <f t="shared" si="3"/>
        <v/>
      </c>
      <c r="L65" s="62"/>
      <c r="M65" s="62"/>
      <c r="N65" s="63"/>
      <c r="O65" s="63"/>
      <c r="P65" s="63"/>
      <c r="Q65" s="86" t="str">
        <f t="shared" si="2"/>
        <v/>
      </c>
      <c r="R65" s="87">
        <f>COUNTIF(Ocorrencias!$B$8:$B$1003,(CONCATENATE(B65," - ",F65)))</f>
        <v>0</v>
      </c>
      <c r="S65" s="88" t="str">
        <f>IF(R65&lt;&gt;0,IF(R65=(COUNTIFS(Ocorrencias!$B$8:$B$1003,(CONCATENATE(B65," - ",(MID(Roteiro!C65,7,300)))),Ocorrencias!$N$8:$N$1003,"Concluído")),"Concluído","Em andamento"),"")</f>
        <v/>
      </c>
      <c r="T65" s="63"/>
      <c r="U65" s="89"/>
    </row>
    <row r="66">
      <c r="A66" s="40"/>
      <c r="B66" s="67" t="str">
        <f t="shared" si="1"/>
        <v>58</v>
      </c>
      <c r="C66" s="81"/>
      <c r="D66" s="82"/>
      <c r="E66" s="64" t="str">
        <f>IFERROR(VLOOKUP(MID(C66,7,300),'Cenários'!C:E,3,0),"")</f>
        <v/>
      </c>
      <c r="F66" s="61"/>
      <c r="G66" s="83"/>
      <c r="H66" s="83"/>
      <c r="I66" s="83"/>
      <c r="J66" s="82"/>
      <c r="K66" s="85" t="str">
        <f t="shared" si="3"/>
        <v/>
      </c>
      <c r="L66" s="62"/>
      <c r="M66" s="62"/>
      <c r="N66" s="63"/>
      <c r="O66" s="63"/>
      <c r="P66" s="63"/>
      <c r="Q66" s="86" t="str">
        <f t="shared" si="2"/>
        <v/>
      </c>
      <c r="R66" s="87">
        <f>COUNTIF(Ocorrencias!$B$8:$B$1003,(CONCATENATE(B66," - ",F66)))</f>
        <v>0</v>
      </c>
      <c r="S66" s="88" t="str">
        <f>IF(R66&lt;&gt;0,IF(R66=(COUNTIFS(Ocorrencias!$B$8:$B$1003,(CONCATENATE(B66," - ",(MID(Roteiro!C66,7,300)))),Ocorrencias!$N$8:$N$1003,"Concluído")),"Concluído","Em andamento"),"")</f>
        <v/>
      </c>
      <c r="T66" s="63"/>
      <c r="U66" s="89"/>
    </row>
    <row r="67">
      <c r="A67" s="40"/>
      <c r="B67" s="67" t="str">
        <f t="shared" si="1"/>
        <v>59</v>
      </c>
      <c r="C67" s="81"/>
      <c r="D67" s="82"/>
      <c r="E67" s="64" t="str">
        <f>IFERROR(VLOOKUP(MID(C67,7,300),'Cenários'!C:E,3,0),"")</f>
        <v/>
      </c>
      <c r="F67" s="61"/>
      <c r="G67" s="83"/>
      <c r="H67" s="83"/>
      <c r="I67" s="83"/>
      <c r="J67" s="82"/>
      <c r="K67" s="85" t="str">
        <f t="shared" si="3"/>
        <v/>
      </c>
      <c r="L67" s="62"/>
      <c r="M67" s="62"/>
      <c r="N67" s="63"/>
      <c r="O67" s="63"/>
      <c r="P67" s="63"/>
      <c r="Q67" s="86" t="str">
        <f t="shared" si="2"/>
        <v/>
      </c>
      <c r="R67" s="87">
        <f>COUNTIF(Ocorrencias!$B$8:$B$1003,(CONCATENATE(B67," - ",F67)))</f>
        <v>0</v>
      </c>
      <c r="S67" s="88" t="str">
        <f>IF(R67&lt;&gt;0,IF(R67=(COUNTIFS(Ocorrencias!$B$8:$B$1003,(CONCATENATE(B67," - ",(MID(Roteiro!C67,7,300)))),Ocorrencias!$N$8:$N$1003,"Concluído")),"Concluído","Em andamento"),"")</f>
        <v/>
      </c>
      <c r="T67" s="63"/>
      <c r="U67" s="89"/>
    </row>
    <row r="68">
      <c r="A68" s="40"/>
      <c r="B68" s="67" t="str">
        <f t="shared" si="1"/>
        <v>60</v>
      </c>
      <c r="C68" s="81"/>
      <c r="D68" s="82"/>
      <c r="E68" s="64" t="str">
        <f>IFERROR(VLOOKUP(MID(C68,7,300),'Cenários'!C:E,3,0),"")</f>
        <v/>
      </c>
      <c r="F68" s="61"/>
      <c r="G68" s="83"/>
      <c r="H68" s="83"/>
      <c r="I68" s="83"/>
      <c r="J68" s="82"/>
      <c r="K68" s="85" t="str">
        <f t="shared" si="3"/>
        <v/>
      </c>
      <c r="L68" s="62"/>
      <c r="M68" s="62"/>
      <c r="N68" s="63"/>
      <c r="O68" s="63"/>
      <c r="P68" s="63"/>
      <c r="Q68" s="86" t="str">
        <f t="shared" si="2"/>
        <v/>
      </c>
      <c r="R68" s="87">
        <f>COUNTIF(Ocorrencias!$B$8:$B$1003,(CONCATENATE(B68," - ",F68)))</f>
        <v>0</v>
      </c>
      <c r="S68" s="88" t="str">
        <f>IF(R68&lt;&gt;0,IF(R68=(COUNTIFS(Ocorrencias!$B$8:$B$1003,(CONCATENATE(B68," - ",(MID(Roteiro!C68,7,300)))),Ocorrencias!$N$8:$N$1003,"Concluído")),"Concluído","Em andamento"),"")</f>
        <v/>
      </c>
      <c r="T68" s="63"/>
      <c r="U68" s="89"/>
    </row>
    <row r="69">
      <c r="A69" s="40"/>
      <c r="B69" s="67" t="str">
        <f t="shared" si="1"/>
        <v>61</v>
      </c>
      <c r="C69" s="81"/>
      <c r="D69" s="82"/>
      <c r="E69" s="64" t="str">
        <f>IFERROR(VLOOKUP(MID(C69,7,300),'Cenários'!C:E,3,0),"")</f>
        <v/>
      </c>
      <c r="F69" s="61"/>
      <c r="G69" s="83"/>
      <c r="H69" s="83"/>
      <c r="I69" s="83"/>
      <c r="J69" s="82"/>
      <c r="K69" s="85" t="str">
        <f t="shared" si="3"/>
        <v/>
      </c>
      <c r="L69" s="62"/>
      <c r="M69" s="62"/>
      <c r="N69" s="63"/>
      <c r="O69" s="63"/>
      <c r="P69" s="63"/>
      <c r="Q69" s="86" t="str">
        <f t="shared" si="2"/>
        <v/>
      </c>
      <c r="R69" s="87">
        <f>COUNTIF(Ocorrencias!$B$8:$B$1003,(CONCATENATE(B69," - ",F69)))</f>
        <v>0</v>
      </c>
      <c r="S69" s="88" t="str">
        <f>IF(R69&lt;&gt;0,IF(R69=(COUNTIFS(Ocorrencias!$B$8:$B$1003,(CONCATENATE(B69," - ",(MID(Roteiro!C69,7,300)))),Ocorrencias!$N$8:$N$1003,"Concluído")),"Concluído","Em andamento"),"")</f>
        <v/>
      </c>
      <c r="T69" s="63"/>
      <c r="U69" s="89"/>
    </row>
    <row r="70">
      <c r="A70" s="40"/>
      <c r="B70" s="67" t="str">
        <f t="shared" si="1"/>
        <v>62</v>
      </c>
      <c r="C70" s="81"/>
      <c r="D70" s="82"/>
      <c r="E70" s="64" t="str">
        <f>IFERROR(VLOOKUP(MID(C70,7,300),'Cenários'!C:E,3,0),"")</f>
        <v/>
      </c>
      <c r="F70" s="61"/>
      <c r="G70" s="83"/>
      <c r="H70" s="83"/>
      <c r="I70" s="83"/>
      <c r="J70" s="82"/>
      <c r="K70" s="85" t="str">
        <f t="shared" si="3"/>
        <v/>
      </c>
      <c r="L70" s="62"/>
      <c r="M70" s="62"/>
      <c r="N70" s="63"/>
      <c r="O70" s="63"/>
      <c r="P70" s="63"/>
      <c r="Q70" s="86" t="str">
        <f t="shared" si="2"/>
        <v/>
      </c>
      <c r="R70" s="87">
        <f>COUNTIF(Ocorrencias!$B$8:$B$1003,(CONCATENATE(B70," - ",F70)))</f>
        <v>0</v>
      </c>
      <c r="S70" s="88" t="str">
        <f>IF(R70&lt;&gt;0,IF(R70=(COUNTIFS(Ocorrencias!$B$8:$B$1003,(CONCATENATE(B70," - ",(MID(Roteiro!C70,7,300)))),Ocorrencias!$N$8:$N$1003,"Concluído")),"Concluído","Em andamento"),"")</f>
        <v/>
      </c>
      <c r="T70" s="63"/>
      <c r="U70" s="89"/>
    </row>
    <row r="71">
      <c r="A71" s="40"/>
      <c r="B71" s="67" t="str">
        <f t="shared" si="1"/>
        <v>63</v>
      </c>
      <c r="C71" s="81"/>
      <c r="D71" s="82"/>
      <c r="E71" s="64" t="str">
        <f>IFERROR(VLOOKUP(MID(C71,7,300),'Cenários'!C:E,3,0),"")</f>
        <v/>
      </c>
      <c r="F71" s="61"/>
      <c r="G71" s="83"/>
      <c r="H71" s="83"/>
      <c r="I71" s="83"/>
      <c r="J71" s="82"/>
      <c r="K71" s="85" t="str">
        <f t="shared" si="3"/>
        <v/>
      </c>
      <c r="L71" s="62"/>
      <c r="M71" s="62"/>
      <c r="N71" s="63"/>
      <c r="O71" s="63"/>
      <c r="P71" s="63"/>
      <c r="Q71" s="86" t="str">
        <f t="shared" si="2"/>
        <v/>
      </c>
      <c r="R71" s="87">
        <f>COUNTIF(Ocorrencias!$B$8:$B$1003,(CONCATENATE(B71," - ",F71)))</f>
        <v>0</v>
      </c>
      <c r="S71" s="88" t="str">
        <f>IF(R71&lt;&gt;0,IF(R71=(COUNTIFS(Ocorrencias!$B$8:$B$1003,(CONCATENATE(B71," - ",(MID(Roteiro!C71,7,300)))),Ocorrencias!$N$8:$N$1003,"Concluído")),"Concluído","Em andamento"),"")</f>
        <v/>
      </c>
      <c r="T71" s="63"/>
      <c r="U71" s="89"/>
    </row>
    <row r="72">
      <c r="A72" s="40"/>
      <c r="B72" s="67" t="str">
        <f t="shared" si="1"/>
        <v>64</v>
      </c>
      <c r="C72" s="81"/>
      <c r="D72" s="82"/>
      <c r="E72" s="64" t="str">
        <f>IFERROR(VLOOKUP(MID(C72,7,300),'Cenários'!C:E,3,0),"")</f>
        <v/>
      </c>
      <c r="F72" s="61"/>
      <c r="G72" s="83"/>
      <c r="H72" s="83"/>
      <c r="I72" s="83"/>
      <c r="J72" s="82"/>
      <c r="K72" s="85" t="str">
        <f t="shared" si="3"/>
        <v/>
      </c>
      <c r="L72" s="62"/>
      <c r="M72" s="62"/>
      <c r="N72" s="63"/>
      <c r="O72" s="63"/>
      <c r="P72" s="63"/>
      <c r="Q72" s="86" t="str">
        <f t="shared" si="2"/>
        <v/>
      </c>
      <c r="R72" s="87">
        <f>COUNTIF(Ocorrencias!$B$8:$B$1003,(CONCATENATE(B72," - ",F72)))</f>
        <v>0</v>
      </c>
      <c r="S72" s="88" t="str">
        <f>IF(R72&lt;&gt;0,IF(R72=(COUNTIFS(Ocorrencias!$B$8:$B$1003,(CONCATENATE(B72," - ",(MID(Roteiro!C72,7,300)))),Ocorrencias!$N$8:$N$1003,"Concluído")),"Concluído","Em andamento"),"")</f>
        <v/>
      </c>
      <c r="T72" s="63"/>
      <c r="U72" s="89"/>
    </row>
    <row r="73">
      <c r="A73" s="40"/>
      <c r="B73" s="67" t="str">
        <f t="shared" si="1"/>
        <v>65</v>
      </c>
      <c r="C73" s="81"/>
      <c r="D73" s="82"/>
      <c r="E73" s="64" t="str">
        <f>IFERROR(VLOOKUP(MID(C73,7,300),'Cenários'!C:E,3,0),"")</f>
        <v/>
      </c>
      <c r="F73" s="61"/>
      <c r="G73" s="83"/>
      <c r="H73" s="83"/>
      <c r="I73" s="83"/>
      <c r="J73" s="82"/>
      <c r="K73" s="85" t="str">
        <f t="shared" si="3"/>
        <v/>
      </c>
      <c r="L73" s="62"/>
      <c r="M73" s="62"/>
      <c r="N73" s="63"/>
      <c r="O73" s="63"/>
      <c r="P73" s="63"/>
      <c r="Q73" s="86" t="str">
        <f t="shared" si="2"/>
        <v/>
      </c>
      <c r="R73" s="87">
        <f>COUNTIF(Ocorrencias!$B$8:$B$1003,(CONCATENATE(B73," - ",F73)))</f>
        <v>0</v>
      </c>
      <c r="S73" s="88" t="str">
        <f>IF(R73&lt;&gt;0,IF(R73=(COUNTIFS(Ocorrencias!$B$8:$B$1003,(CONCATENATE(B73," - ",(MID(Roteiro!C73,7,300)))),Ocorrencias!$N$8:$N$1003,"Concluído")),"Concluído","Em andamento"),"")</f>
        <v/>
      </c>
      <c r="T73" s="63"/>
      <c r="U73" s="89"/>
    </row>
    <row r="74">
      <c r="A74" s="40"/>
      <c r="B74" s="67" t="str">
        <f t="shared" si="1"/>
        <v>66</v>
      </c>
      <c r="C74" s="81"/>
      <c r="D74" s="82"/>
      <c r="E74" s="64" t="str">
        <f>IFERROR(VLOOKUP(MID(C74,7,300),'Cenários'!C:E,3,0),"")</f>
        <v/>
      </c>
      <c r="F74" s="61"/>
      <c r="G74" s="83"/>
      <c r="H74" s="83"/>
      <c r="I74" s="83"/>
      <c r="J74" s="82"/>
      <c r="K74" s="85" t="str">
        <f t="shared" si="3"/>
        <v/>
      </c>
      <c r="L74" s="62"/>
      <c r="M74" s="62"/>
      <c r="N74" s="63"/>
      <c r="O74" s="63"/>
      <c r="P74" s="63"/>
      <c r="Q74" s="86" t="str">
        <f t="shared" si="2"/>
        <v/>
      </c>
      <c r="R74" s="87">
        <f>COUNTIF(Ocorrencias!$B$8:$B$1003,(CONCATENATE(B74," - ",F74)))</f>
        <v>0</v>
      </c>
      <c r="S74" s="88" t="str">
        <f>IF(R74&lt;&gt;0,IF(R74=(COUNTIFS(Ocorrencias!$B$8:$B$1003,(CONCATENATE(B74," - ",(MID(Roteiro!C74,7,300)))),Ocorrencias!$N$8:$N$1003,"Concluído")),"Concluído","Em andamento"),"")</f>
        <v/>
      </c>
      <c r="T74" s="63"/>
      <c r="U74" s="89"/>
    </row>
    <row r="75">
      <c r="A75" s="40"/>
      <c r="B75" s="67" t="str">
        <f t="shared" si="1"/>
        <v>67</v>
      </c>
      <c r="C75" s="81"/>
      <c r="D75" s="82"/>
      <c r="E75" s="64" t="str">
        <f>IFERROR(VLOOKUP(MID(C75,7,300),'Cenários'!C:E,3,0),"")</f>
        <v/>
      </c>
      <c r="F75" s="61"/>
      <c r="G75" s="83"/>
      <c r="H75" s="83"/>
      <c r="I75" s="83"/>
      <c r="J75" s="82"/>
      <c r="K75" s="85" t="str">
        <f t="shared" si="3"/>
        <v/>
      </c>
      <c r="L75" s="62"/>
      <c r="M75" s="62"/>
      <c r="N75" s="63"/>
      <c r="O75" s="63"/>
      <c r="P75" s="63"/>
      <c r="Q75" s="86" t="str">
        <f t="shared" si="2"/>
        <v/>
      </c>
      <c r="R75" s="87">
        <f>COUNTIF(Ocorrencias!$B$8:$B$1003,(CONCATENATE(B75," - ",F75)))</f>
        <v>0</v>
      </c>
      <c r="S75" s="88" t="str">
        <f>IF(R75&lt;&gt;0,IF(R75=(COUNTIFS(Ocorrencias!$B$8:$B$1003,(CONCATENATE(B75," - ",(MID(Roteiro!C75,7,300)))),Ocorrencias!$N$8:$N$1003,"Concluído")),"Concluído","Em andamento"),"")</f>
        <v/>
      </c>
      <c r="T75" s="63"/>
      <c r="U75" s="89"/>
    </row>
    <row r="76">
      <c r="A76" s="40"/>
      <c r="B76" s="67" t="str">
        <f t="shared" si="1"/>
        <v>68</v>
      </c>
      <c r="C76" s="81"/>
      <c r="D76" s="82"/>
      <c r="E76" s="64" t="str">
        <f>IFERROR(VLOOKUP(MID(C76,7,300),'Cenários'!C:E,3,0),"")</f>
        <v/>
      </c>
      <c r="F76" s="61"/>
      <c r="G76" s="83"/>
      <c r="H76" s="83"/>
      <c r="I76" s="83"/>
      <c r="J76" s="82"/>
      <c r="K76" s="85" t="str">
        <f t="shared" si="3"/>
        <v/>
      </c>
      <c r="L76" s="62"/>
      <c r="M76" s="62"/>
      <c r="N76" s="63"/>
      <c r="O76" s="63"/>
      <c r="P76" s="63"/>
      <c r="Q76" s="86" t="str">
        <f t="shared" si="2"/>
        <v/>
      </c>
      <c r="R76" s="87">
        <f>COUNTIF(Ocorrencias!$B$8:$B$1003,(CONCATENATE(B76," - ",F76)))</f>
        <v>0</v>
      </c>
      <c r="S76" s="88" t="str">
        <f>IF(R76&lt;&gt;0,IF(R76=(COUNTIFS(Ocorrencias!$B$8:$B$1003,(CONCATENATE(B76," - ",(MID(Roteiro!C76,7,300)))),Ocorrencias!$N$8:$N$1003,"Concluído")),"Concluído","Em andamento"),"")</f>
        <v/>
      </c>
      <c r="T76" s="63"/>
      <c r="U76" s="89"/>
    </row>
    <row r="77">
      <c r="A77" s="40"/>
      <c r="B77" s="67" t="str">
        <f t="shared" si="1"/>
        <v>69</v>
      </c>
      <c r="C77" s="81"/>
      <c r="D77" s="82"/>
      <c r="E77" s="64" t="str">
        <f>IFERROR(VLOOKUP(MID(C77,7,300),'Cenários'!C:E,3,0),"")</f>
        <v/>
      </c>
      <c r="F77" s="61"/>
      <c r="G77" s="83"/>
      <c r="H77" s="83"/>
      <c r="I77" s="83"/>
      <c r="J77" s="82"/>
      <c r="K77" s="85" t="str">
        <f t="shared" si="3"/>
        <v/>
      </c>
      <c r="L77" s="62"/>
      <c r="M77" s="62"/>
      <c r="N77" s="63"/>
      <c r="O77" s="63"/>
      <c r="P77" s="63"/>
      <c r="Q77" s="86" t="str">
        <f t="shared" si="2"/>
        <v/>
      </c>
      <c r="R77" s="87">
        <f>COUNTIF(Ocorrencias!$B$8:$B$1003,(CONCATENATE(B77," - ",F77)))</f>
        <v>0</v>
      </c>
      <c r="S77" s="88" t="str">
        <f>IF(R77&lt;&gt;0,IF(R77=(COUNTIFS(Ocorrencias!$B$8:$B$1003,(CONCATENATE(B77," - ",(MID(Roteiro!C77,7,300)))),Ocorrencias!$N$8:$N$1003,"Concluído")),"Concluído","Em andamento"),"")</f>
        <v/>
      </c>
      <c r="T77" s="63"/>
      <c r="U77" s="89"/>
    </row>
    <row r="78">
      <c r="A78" s="40"/>
      <c r="B78" s="67" t="str">
        <f t="shared" si="1"/>
        <v>70</v>
      </c>
      <c r="C78" s="81"/>
      <c r="D78" s="82"/>
      <c r="E78" s="64" t="str">
        <f>IFERROR(VLOOKUP(MID(C78,7,300),'Cenários'!C:E,3,0),"")</f>
        <v/>
      </c>
      <c r="F78" s="61"/>
      <c r="G78" s="83"/>
      <c r="H78" s="83"/>
      <c r="I78" s="83"/>
      <c r="J78" s="82"/>
      <c r="K78" s="85" t="str">
        <f t="shared" si="3"/>
        <v/>
      </c>
      <c r="L78" s="62"/>
      <c r="M78" s="62"/>
      <c r="N78" s="63"/>
      <c r="O78" s="63"/>
      <c r="P78" s="63"/>
      <c r="Q78" s="86" t="str">
        <f t="shared" si="2"/>
        <v/>
      </c>
      <c r="R78" s="87">
        <f>COUNTIF(Ocorrencias!$B$8:$B$1003,(CONCATENATE(B78," - ",F78)))</f>
        <v>0</v>
      </c>
      <c r="S78" s="88" t="str">
        <f>IF(R78&lt;&gt;0,IF(R78=(COUNTIFS(Ocorrencias!$B$8:$B$1003,(CONCATENATE(B78," - ",(MID(Roteiro!C78,7,300)))),Ocorrencias!$N$8:$N$1003,"Concluído")),"Concluído","Em andamento"),"")</f>
        <v/>
      </c>
      <c r="T78" s="63"/>
      <c r="U78" s="89"/>
    </row>
    <row r="79">
      <c r="A79" s="40"/>
      <c r="B79" s="67" t="str">
        <f t="shared" si="1"/>
        <v>71</v>
      </c>
      <c r="C79" s="81"/>
      <c r="D79" s="82"/>
      <c r="E79" s="64" t="str">
        <f>IFERROR(VLOOKUP(MID(C79,7,300),'Cenários'!C:E,3,0),"")</f>
        <v/>
      </c>
      <c r="F79" s="61"/>
      <c r="G79" s="83"/>
      <c r="H79" s="83"/>
      <c r="I79" s="83"/>
      <c r="J79" s="82"/>
      <c r="K79" s="85" t="str">
        <f t="shared" si="3"/>
        <v/>
      </c>
      <c r="L79" s="62"/>
      <c r="M79" s="62"/>
      <c r="N79" s="63"/>
      <c r="O79" s="63"/>
      <c r="P79" s="63"/>
      <c r="Q79" s="86" t="str">
        <f t="shared" si="2"/>
        <v/>
      </c>
      <c r="R79" s="87">
        <f>COUNTIF(Ocorrencias!$B$8:$B$1003,(CONCATENATE(B79," - ",F79)))</f>
        <v>0</v>
      </c>
      <c r="S79" s="88" t="str">
        <f>IF(R79&lt;&gt;0,IF(R79=(COUNTIFS(Ocorrencias!$B$8:$B$1003,(CONCATENATE(B79," - ",(MID(Roteiro!C79,7,300)))),Ocorrencias!$N$8:$N$1003,"Concluído")),"Concluído","Em andamento"),"")</f>
        <v/>
      </c>
      <c r="T79" s="63"/>
      <c r="U79" s="89"/>
    </row>
    <row r="80">
      <c r="A80" s="40"/>
      <c r="B80" s="67" t="str">
        <f t="shared" si="1"/>
        <v>72</v>
      </c>
      <c r="C80" s="81"/>
      <c r="D80" s="82"/>
      <c r="E80" s="64" t="str">
        <f>IFERROR(VLOOKUP(MID(C80,7,300),'Cenários'!C:E,3,0),"")</f>
        <v/>
      </c>
      <c r="F80" s="61"/>
      <c r="G80" s="83"/>
      <c r="H80" s="83"/>
      <c r="I80" s="83"/>
      <c r="J80" s="82"/>
      <c r="K80" s="85" t="str">
        <f t="shared" si="3"/>
        <v/>
      </c>
      <c r="L80" s="62"/>
      <c r="M80" s="62"/>
      <c r="N80" s="63"/>
      <c r="O80" s="63"/>
      <c r="P80" s="63"/>
      <c r="Q80" s="86" t="str">
        <f t="shared" si="2"/>
        <v/>
      </c>
      <c r="R80" s="87">
        <f>COUNTIF(Ocorrencias!$B$8:$B$1003,(CONCATENATE(B80," - ",F80)))</f>
        <v>0</v>
      </c>
      <c r="S80" s="88" t="str">
        <f>IF(R80&lt;&gt;0,IF(R80=(COUNTIFS(Ocorrencias!$B$8:$B$1003,(CONCATENATE(B80," - ",(MID(Roteiro!C80,7,300)))),Ocorrencias!$N$8:$N$1003,"Concluído")),"Concluído","Em andamento"),"")</f>
        <v/>
      </c>
      <c r="T80" s="63"/>
      <c r="U80" s="89"/>
    </row>
    <row r="81">
      <c r="A81" s="40"/>
      <c r="B81" s="67" t="str">
        <f t="shared" si="1"/>
        <v>73</v>
      </c>
      <c r="C81" s="81"/>
      <c r="D81" s="82"/>
      <c r="E81" s="64" t="str">
        <f>IFERROR(VLOOKUP(MID(C81,7,300),'Cenários'!C:E,3,0),"")</f>
        <v/>
      </c>
      <c r="F81" s="61"/>
      <c r="G81" s="83"/>
      <c r="H81" s="83"/>
      <c r="I81" s="83"/>
      <c r="J81" s="82"/>
      <c r="K81" s="85" t="str">
        <f t="shared" si="3"/>
        <v/>
      </c>
      <c r="L81" s="62"/>
      <c r="M81" s="62"/>
      <c r="N81" s="63"/>
      <c r="O81" s="63"/>
      <c r="P81" s="63"/>
      <c r="Q81" s="86" t="str">
        <f t="shared" si="2"/>
        <v/>
      </c>
      <c r="R81" s="87">
        <f>COUNTIF(Ocorrencias!$B$8:$B$1003,(CONCATENATE(B81," - ",F81)))</f>
        <v>0</v>
      </c>
      <c r="S81" s="88" t="str">
        <f>IF(R81&lt;&gt;0,IF(R81=(COUNTIFS(Ocorrencias!$B$8:$B$1003,(CONCATENATE(B81," - ",(MID(Roteiro!C81,7,300)))),Ocorrencias!$N$8:$N$1003,"Concluído")),"Concluído","Em andamento"),"")</f>
        <v/>
      </c>
      <c r="T81" s="63"/>
      <c r="U81" s="89"/>
    </row>
    <row r="82">
      <c r="A82" s="40"/>
      <c r="B82" s="67" t="str">
        <f t="shared" si="1"/>
        <v>74</v>
      </c>
      <c r="C82" s="81"/>
      <c r="D82" s="82"/>
      <c r="E82" s="64" t="str">
        <f>IFERROR(VLOOKUP(MID(C82,7,300),'Cenários'!C:E,3,0),"")</f>
        <v/>
      </c>
      <c r="F82" s="61"/>
      <c r="G82" s="83"/>
      <c r="H82" s="83"/>
      <c r="I82" s="83"/>
      <c r="J82" s="82"/>
      <c r="K82" s="85" t="str">
        <f t="shared" si="3"/>
        <v/>
      </c>
      <c r="L82" s="62"/>
      <c r="M82" s="62"/>
      <c r="N82" s="63"/>
      <c r="O82" s="63"/>
      <c r="P82" s="63"/>
      <c r="Q82" s="86" t="str">
        <f t="shared" si="2"/>
        <v/>
      </c>
      <c r="R82" s="87">
        <f>COUNTIF(Ocorrencias!$B$8:$B$1003,(CONCATENATE(B82," - ",F82)))</f>
        <v>0</v>
      </c>
      <c r="S82" s="88" t="str">
        <f>IF(R82&lt;&gt;0,IF(R82=(COUNTIFS(Ocorrencias!$B$8:$B$1003,(CONCATENATE(B82," - ",(MID(Roteiro!C82,7,300)))),Ocorrencias!$N$8:$N$1003,"Concluído")),"Concluído","Em andamento"),"")</f>
        <v/>
      </c>
      <c r="T82" s="63"/>
      <c r="U82" s="89"/>
    </row>
    <row r="83">
      <c r="A83" s="40"/>
      <c r="B83" s="67" t="str">
        <f t="shared" si="1"/>
        <v>75</v>
      </c>
      <c r="C83" s="81"/>
      <c r="D83" s="82"/>
      <c r="E83" s="64" t="str">
        <f>IFERROR(VLOOKUP(MID(C83,7,300),'Cenários'!C:E,3,0),"")</f>
        <v/>
      </c>
      <c r="F83" s="61"/>
      <c r="G83" s="83"/>
      <c r="H83" s="83"/>
      <c r="I83" s="83"/>
      <c r="J83" s="82"/>
      <c r="K83" s="85" t="str">
        <f t="shared" si="3"/>
        <v/>
      </c>
      <c r="L83" s="62"/>
      <c r="M83" s="62"/>
      <c r="N83" s="63"/>
      <c r="O83" s="63"/>
      <c r="P83" s="63"/>
      <c r="Q83" s="86" t="str">
        <f t="shared" si="2"/>
        <v/>
      </c>
      <c r="R83" s="87">
        <f>COUNTIF(Ocorrencias!$B$8:$B$1003,(CONCATENATE(B83," - ",F83)))</f>
        <v>0</v>
      </c>
      <c r="S83" s="88" t="str">
        <f>IF(R83&lt;&gt;0,IF(R83=(COUNTIFS(Ocorrencias!$B$8:$B$1003,(CONCATENATE(B83," - ",(MID(Roteiro!C83,7,300)))),Ocorrencias!$N$8:$N$1003,"Concluído")),"Concluído","Em andamento"),"")</f>
        <v/>
      </c>
      <c r="T83" s="63"/>
      <c r="U83" s="89"/>
    </row>
    <row r="84">
      <c r="A84" s="40"/>
      <c r="B84" s="67" t="str">
        <f t="shared" si="1"/>
        <v>76</v>
      </c>
      <c r="C84" s="81"/>
      <c r="D84" s="82"/>
      <c r="E84" s="64" t="str">
        <f>IFERROR(VLOOKUP(MID(C84,7,300),'Cenários'!C:E,3,0),"")</f>
        <v/>
      </c>
      <c r="F84" s="61"/>
      <c r="G84" s="83"/>
      <c r="H84" s="83"/>
      <c r="I84" s="83"/>
      <c r="J84" s="82"/>
      <c r="K84" s="85" t="str">
        <f t="shared" si="3"/>
        <v/>
      </c>
      <c r="L84" s="62"/>
      <c r="M84" s="62"/>
      <c r="N84" s="63"/>
      <c r="O84" s="63"/>
      <c r="P84" s="63"/>
      <c r="Q84" s="86" t="str">
        <f t="shared" si="2"/>
        <v/>
      </c>
      <c r="R84" s="87">
        <f>COUNTIF(Ocorrencias!$B$8:$B$1003,(CONCATENATE(B84," - ",F84)))</f>
        <v>0</v>
      </c>
      <c r="S84" s="88" t="str">
        <f>IF(R84&lt;&gt;0,IF(R84=(COUNTIFS(Ocorrencias!$B$8:$B$1003,(CONCATENATE(B84," - ",(MID(Roteiro!C84,7,300)))),Ocorrencias!$N$8:$N$1003,"Concluído")),"Concluído","Em andamento"),"")</f>
        <v/>
      </c>
      <c r="T84" s="63"/>
      <c r="U84" s="89"/>
    </row>
    <row r="85">
      <c r="A85" s="40"/>
      <c r="B85" s="67" t="str">
        <f t="shared" si="1"/>
        <v>77</v>
      </c>
      <c r="C85" s="81"/>
      <c r="D85" s="82"/>
      <c r="E85" s="64" t="str">
        <f>IFERROR(VLOOKUP(MID(C85,7,300),'Cenários'!C:E,3,0),"")</f>
        <v/>
      </c>
      <c r="F85" s="61"/>
      <c r="G85" s="83"/>
      <c r="H85" s="83"/>
      <c r="I85" s="83"/>
      <c r="J85" s="82"/>
      <c r="K85" s="85" t="str">
        <f t="shared" si="3"/>
        <v/>
      </c>
      <c r="L85" s="62"/>
      <c r="M85" s="62"/>
      <c r="N85" s="63"/>
      <c r="O85" s="63"/>
      <c r="P85" s="63"/>
      <c r="Q85" s="86" t="str">
        <f t="shared" si="2"/>
        <v/>
      </c>
      <c r="R85" s="87">
        <f>COUNTIF(Ocorrencias!$B$8:$B$1003,(CONCATENATE(B85," - ",F85)))</f>
        <v>0</v>
      </c>
      <c r="S85" s="88" t="str">
        <f>IF(R85&lt;&gt;0,IF(R85=(COUNTIFS(Ocorrencias!$B$8:$B$1003,(CONCATENATE(B85," - ",(MID(Roteiro!C85,7,300)))),Ocorrencias!$N$8:$N$1003,"Concluído")),"Concluído","Em andamento"),"")</f>
        <v/>
      </c>
      <c r="T85" s="63"/>
      <c r="U85" s="89"/>
    </row>
    <row r="86">
      <c r="A86" s="40"/>
      <c r="B86" s="67" t="str">
        <f t="shared" si="1"/>
        <v>78</v>
      </c>
      <c r="C86" s="81"/>
      <c r="D86" s="82"/>
      <c r="E86" s="64" t="str">
        <f>IFERROR(VLOOKUP(MID(C86,7,300),'Cenários'!C:E,3,0),"")</f>
        <v/>
      </c>
      <c r="F86" s="61"/>
      <c r="G86" s="83"/>
      <c r="H86" s="83"/>
      <c r="I86" s="83"/>
      <c r="J86" s="82"/>
      <c r="K86" s="85" t="str">
        <f t="shared" si="3"/>
        <v/>
      </c>
      <c r="L86" s="62"/>
      <c r="M86" s="62"/>
      <c r="N86" s="63"/>
      <c r="O86" s="63"/>
      <c r="P86" s="63"/>
      <c r="Q86" s="86" t="str">
        <f t="shared" si="2"/>
        <v/>
      </c>
      <c r="R86" s="87">
        <f>COUNTIF(Ocorrencias!$B$8:$B$1003,(CONCATENATE(B86," - ",F86)))</f>
        <v>0</v>
      </c>
      <c r="S86" s="88" t="str">
        <f>IF(R86&lt;&gt;0,IF(R86=(COUNTIFS(Ocorrencias!$B$8:$B$1003,(CONCATENATE(B86," - ",(MID(Roteiro!C86,7,300)))),Ocorrencias!$N$8:$N$1003,"Concluído")),"Concluído","Em andamento"),"")</f>
        <v/>
      </c>
      <c r="T86" s="63"/>
      <c r="U86" s="89"/>
    </row>
    <row r="87">
      <c r="A87" s="40"/>
      <c r="B87" s="67" t="str">
        <f t="shared" si="1"/>
        <v>79</v>
      </c>
      <c r="C87" s="81"/>
      <c r="D87" s="82"/>
      <c r="E87" s="64" t="str">
        <f>IFERROR(VLOOKUP(MID(C87,7,300),'Cenários'!C:E,3,0),"")</f>
        <v/>
      </c>
      <c r="F87" s="61"/>
      <c r="G87" s="83"/>
      <c r="H87" s="83"/>
      <c r="I87" s="83"/>
      <c r="J87" s="82"/>
      <c r="K87" s="85" t="str">
        <f t="shared" si="3"/>
        <v/>
      </c>
      <c r="L87" s="62"/>
      <c r="M87" s="62"/>
      <c r="N87" s="63"/>
      <c r="O87" s="63"/>
      <c r="P87" s="63"/>
      <c r="Q87" s="86" t="str">
        <f t="shared" si="2"/>
        <v/>
      </c>
      <c r="R87" s="87">
        <f>COUNTIF(Ocorrencias!$B$8:$B$1003,(CONCATENATE(B87," - ",F87)))</f>
        <v>0</v>
      </c>
      <c r="S87" s="88" t="str">
        <f>IF(R87&lt;&gt;0,IF(R87=(COUNTIFS(Ocorrencias!$B$8:$B$1003,(CONCATENATE(B87," - ",(MID(Roteiro!C87,7,300)))),Ocorrencias!$N$8:$N$1003,"Concluído")),"Concluído","Em andamento"),"")</f>
        <v/>
      </c>
      <c r="T87" s="63"/>
      <c r="U87" s="89"/>
    </row>
    <row r="88">
      <c r="A88" s="40"/>
      <c r="B88" s="67" t="str">
        <f t="shared" si="1"/>
        <v>80</v>
      </c>
      <c r="C88" s="81"/>
      <c r="D88" s="82"/>
      <c r="E88" s="64" t="str">
        <f>IFERROR(VLOOKUP(MID(C88,7,300),'Cenários'!C:E,3,0),"")</f>
        <v/>
      </c>
      <c r="F88" s="61"/>
      <c r="G88" s="83"/>
      <c r="H88" s="83"/>
      <c r="I88" s="83"/>
      <c r="J88" s="82"/>
      <c r="K88" s="85" t="str">
        <f t="shared" si="3"/>
        <v/>
      </c>
      <c r="L88" s="62"/>
      <c r="M88" s="62"/>
      <c r="N88" s="63"/>
      <c r="O88" s="63"/>
      <c r="P88" s="63"/>
      <c r="Q88" s="86" t="str">
        <f t="shared" si="2"/>
        <v/>
      </c>
      <c r="R88" s="87">
        <f>COUNTIF(Ocorrencias!$B$8:$B$1003,(CONCATENATE(B88," - ",F88)))</f>
        <v>0</v>
      </c>
      <c r="S88" s="88" t="str">
        <f>IF(R88&lt;&gt;0,IF(R88=(COUNTIFS(Ocorrencias!$B$8:$B$1003,(CONCATENATE(B88," - ",(MID(Roteiro!C88,7,300)))),Ocorrencias!$N$8:$N$1003,"Concluído")),"Concluído","Em andamento"),"")</f>
        <v/>
      </c>
      <c r="T88" s="63"/>
      <c r="U88" s="89"/>
    </row>
    <row r="89">
      <c r="A89" s="40"/>
      <c r="B89" s="67" t="str">
        <f t="shared" si="1"/>
        <v>81</v>
      </c>
      <c r="C89" s="81"/>
      <c r="D89" s="82"/>
      <c r="E89" s="64" t="str">
        <f>IFERROR(VLOOKUP(MID(C89,7,300),'Cenários'!C:E,3,0),"")</f>
        <v/>
      </c>
      <c r="F89" s="61"/>
      <c r="G89" s="83"/>
      <c r="H89" s="83"/>
      <c r="I89" s="83"/>
      <c r="J89" s="82"/>
      <c r="K89" s="85" t="str">
        <f t="shared" si="3"/>
        <v/>
      </c>
      <c r="L89" s="62"/>
      <c r="M89" s="62"/>
      <c r="N89" s="63"/>
      <c r="O89" s="63"/>
      <c r="P89" s="63"/>
      <c r="Q89" s="86" t="str">
        <f t="shared" si="2"/>
        <v/>
      </c>
      <c r="R89" s="87">
        <f>COUNTIF(Ocorrencias!$B$8:$B$1003,(CONCATENATE(B89," - ",F89)))</f>
        <v>0</v>
      </c>
      <c r="S89" s="88" t="str">
        <f>IF(R89&lt;&gt;0,IF(R89=(COUNTIFS(Ocorrencias!$B$8:$B$1003,(CONCATENATE(B89," - ",(MID(Roteiro!C89,7,300)))),Ocorrencias!$N$8:$N$1003,"Concluído")),"Concluído","Em andamento"),"")</f>
        <v/>
      </c>
      <c r="T89" s="63"/>
      <c r="U89" s="89"/>
    </row>
    <row r="90">
      <c r="A90" s="40"/>
      <c r="B90" s="67" t="str">
        <f t="shared" si="1"/>
        <v>82</v>
      </c>
      <c r="C90" s="81"/>
      <c r="D90" s="82"/>
      <c r="E90" s="64" t="str">
        <f>IFERROR(VLOOKUP(MID(C90,7,300),'Cenários'!C:E,3,0),"")</f>
        <v/>
      </c>
      <c r="F90" s="61"/>
      <c r="G90" s="83"/>
      <c r="H90" s="83"/>
      <c r="I90" s="83"/>
      <c r="J90" s="82"/>
      <c r="K90" s="85" t="str">
        <f t="shared" si="3"/>
        <v/>
      </c>
      <c r="L90" s="62"/>
      <c r="M90" s="62"/>
      <c r="N90" s="63"/>
      <c r="O90" s="63"/>
      <c r="P90" s="63"/>
      <c r="Q90" s="86" t="str">
        <f t="shared" si="2"/>
        <v/>
      </c>
      <c r="R90" s="87">
        <f>COUNTIF(Ocorrencias!$B$8:$B$1003,(CONCATENATE(B90," - ",F90)))</f>
        <v>0</v>
      </c>
      <c r="S90" s="88" t="str">
        <f>IF(R90&lt;&gt;0,IF(R90=(COUNTIFS(Ocorrencias!$B$8:$B$1003,(CONCATENATE(B90," - ",(MID(Roteiro!C90,7,300)))),Ocorrencias!$N$8:$N$1003,"Concluído")),"Concluído","Em andamento"),"")</f>
        <v/>
      </c>
      <c r="T90" s="63"/>
      <c r="U90" s="89"/>
    </row>
    <row r="91">
      <c r="A91" s="40"/>
      <c r="B91" s="67" t="str">
        <f t="shared" si="1"/>
        <v>83</v>
      </c>
      <c r="C91" s="81"/>
      <c r="D91" s="82"/>
      <c r="E91" s="64" t="str">
        <f>IFERROR(VLOOKUP(MID(C91,7,300),'Cenários'!C:E,3,0),"")</f>
        <v/>
      </c>
      <c r="F91" s="61"/>
      <c r="G91" s="83"/>
      <c r="H91" s="83"/>
      <c r="I91" s="83"/>
      <c r="J91" s="82"/>
      <c r="K91" s="85" t="str">
        <f t="shared" si="3"/>
        <v/>
      </c>
      <c r="L91" s="62"/>
      <c r="M91" s="62"/>
      <c r="N91" s="63"/>
      <c r="O91" s="63"/>
      <c r="P91" s="63"/>
      <c r="Q91" s="86" t="str">
        <f t="shared" si="2"/>
        <v/>
      </c>
      <c r="R91" s="87">
        <f>COUNTIF(Ocorrencias!$B$8:$B$1003,(CONCATENATE(B91," - ",F91)))</f>
        <v>0</v>
      </c>
      <c r="S91" s="88" t="str">
        <f>IF(R91&lt;&gt;0,IF(R91=(COUNTIFS(Ocorrencias!$B$8:$B$1003,(CONCATENATE(B91," - ",(MID(Roteiro!C91,7,300)))),Ocorrencias!$N$8:$N$1003,"Concluído")),"Concluído","Em andamento"),"")</f>
        <v/>
      </c>
      <c r="T91" s="63"/>
      <c r="U91" s="89"/>
    </row>
    <row r="92">
      <c r="A92" s="40"/>
      <c r="B92" s="67" t="str">
        <f t="shared" si="1"/>
        <v>84</v>
      </c>
      <c r="C92" s="81"/>
      <c r="D92" s="82"/>
      <c r="E92" s="64" t="str">
        <f>IFERROR(VLOOKUP(MID(C92,7,300),'Cenários'!C:E,3,0),"")</f>
        <v/>
      </c>
      <c r="F92" s="61"/>
      <c r="G92" s="83"/>
      <c r="H92" s="83"/>
      <c r="I92" s="83"/>
      <c r="J92" s="82"/>
      <c r="K92" s="85" t="str">
        <f t="shared" si="3"/>
        <v/>
      </c>
      <c r="L92" s="62"/>
      <c r="M92" s="62"/>
      <c r="N92" s="63"/>
      <c r="O92" s="63"/>
      <c r="P92" s="63"/>
      <c r="Q92" s="86" t="str">
        <f t="shared" si="2"/>
        <v/>
      </c>
      <c r="R92" s="87">
        <f>COUNTIF(Ocorrencias!$B$8:$B$1003,(CONCATENATE(B92," - ",F92)))</f>
        <v>0</v>
      </c>
      <c r="S92" s="88" t="str">
        <f>IF(R92&lt;&gt;0,IF(R92=(COUNTIFS(Ocorrencias!$B$8:$B$1003,(CONCATENATE(B92," - ",(MID(Roteiro!C92,7,300)))),Ocorrencias!$N$8:$N$1003,"Concluído")),"Concluído","Em andamento"),"")</f>
        <v/>
      </c>
      <c r="T92" s="63"/>
      <c r="U92" s="89"/>
    </row>
    <row r="93">
      <c r="A93" s="40"/>
      <c r="B93" s="67" t="str">
        <f t="shared" si="1"/>
        <v>85</v>
      </c>
      <c r="C93" s="81"/>
      <c r="D93" s="82"/>
      <c r="E93" s="64" t="str">
        <f>IFERROR(VLOOKUP(MID(C93,7,300),'Cenários'!C:E,3,0),"")</f>
        <v/>
      </c>
      <c r="F93" s="61"/>
      <c r="G93" s="83"/>
      <c r="H93" s="83"/>
      <c r="I93" s="83"/>
      <c r="J93" s="82"/>
      <c r="K93" s="85" t="str">
        <f t="shared" si="3"/>
        <v/>
      </c>
      <c r="L93" s="62"/>
      <c r="M93" s="62"/>
      <c r="N93" s="63"/>
      <c r="O93" s="63"/>
      <c r="P93" s="63"/>
      <c r="Q93" s="86" t="str">
        <f t="shared" si="2"/>
        <v/>
      </c>
      <c r="R93" s="87">
        <f>COUNTIF(Ocorrencias!$B$8:$B$1003,(CONCATENATE(B93," - ",F93)))</f>
        <v>0</v>
      </c>
      <c r="S93" s="88" t="str">
        <f>IF(R93&lt;&gt;0,IF(R93=(COUNTIFS(Ocorrencias!$B$8:$B$1003,(CONCATENATE(B93," - ",(MID(Roteiro!C93,7,300)))),Ocorrencias!$N$8:$N$1003,"Concluído")),"Concluído","Em andamento"),"")</f>
        <v/>
      </c>
      <c r="T93" s="63"/>
      <c r="U93" s="89"/>
    </row>
    <row r="94">
      <c r="A94" s="40"/>
      <c r="B94" s="67" t="str">
        <f t="shared" si="1"/>
        <v>86</v>
      </c>
      <c r="C94" s="81"/>
      <c r="D94" s="82"/>
      <c r="E94" s="64" t="str">
        <f>IFERROR(VLOOKUP(MID(C94,7,300),'Cenários'!C:E,3,0),"")</f>
        <v/>
      </c>
      <c r="F94" s="61"/>
      <c r="G94" s="83"/>
      <c r="H94" s="83"/>
      <c r="I94" s="83"/>
      <c r="J94" s="82"/>
      <c r="K94" s="85" t="str">
        <f t="shared" si="3"/>
        <v/>
      </c>
      <c r="L94" s="62"/>
      <c r="M94" s="62"/>
      <c r="N94" s="63"/>
      <c r="O94" s="63"/>
      <c r="P94" s="63"/>
      <c r="Q94" s="86" t="str">
        <f t="shared" si="2"/>
        <v/>
      </c>
      <c r="R94" s="87">
        <f>COUNTIF(Ocorrencias!$B$8:$B$1003,(CONCATENATE(B94," - ",F94)))</f>
        <v>0</v>
      </c>
      <c r="S94" s="88" t="str">
        <f>IF(R94&lt;&gt;0,IF(R94=(COUNTIFS(Ocorrencias!$B$8:$B$1003,(CONCATENATE(B94," - ",(MID(Roteiro!C94,7,300)))),Ocorrencias!$N$8:$N$1003,"Concluído")),"Concluído","Em andamento"),"")</f>
        <v/>
      </c>
      <c r="T94" s="63"/>
      <c r="U94" s="89"/>
    </row>
    <row r="95">
      <c r="A95" s="40"/>
      <c r="B95" s="67" t="str">
        <f t="shared" si="1"/>
        <v>87</v>
      </c>
      <c r="C95" s="81"/>
      <c r="D95" s="82"/>
      <c r="E95" s="64" t="str">
        <f>IFERROR(VLOOKUP(MID(C95,7,300),'Cenários'!C:E,3,0),"")</f>
        <v/>
      </c>
      <c r="F95" s="61"/>
      <c r="G95" s="83"/>
      <c r="H95" s="83"/>
      <c r="I95" s="83"/>
      <c r="J95" s="82"/>
      <c r="K95" s="85" t="str">
        <f t="shared" si="3"/>
        <v/>
      </c>
      <c r="L95" s="62"/>
      <c r="M95" s="62"/>
      <c r="N95" s="63"/>
      <c r="O95" s="63"/>
      <c r="P95" s="63"/>
      <c r="Q95" s="86" t="str">
        <f t="shared" si="2"/>
        <v/>
      </c>
      <c r="R95" s="87">
        <f>COUNTIF(Ocorrencias!$B$8:$B$1003,(CONCATENATE(B95," - ",F95)))</f>
        <v>0</v>
      </c>
      <c r="S95" s="88" t="str">
        <f>IF(R95&lt;&gt;0,IF(R95=(COUNTIFS(Ocorrencias!$B$8:$B$1003,(CONCATENATE(B95," - ",(MID(Roteiro!C95,7,300)))),Ocorrencias!$N$8:$N$1003,"Concluído")),"Concluído","Em andamento"),"")</f>
        <v/>
      </c>
      <c r="T95" s="63"/>
      <c r="U95" s="89"/>
    </row>
    <row r="96">
      <c r="A96" s="40"/>
      <c r="B96" s="67" t="str">
        <f t="shared" si="1"/>
        <v>88</v>
      </c>
      <c r="C96" s="81"/>
      <c r="D96" s="82"/>
      <c r="E96" s="64" t="str">
        <f>IFERROR(VLOOKUP(MID(C96,7,300),'Cenários'!C:E,3,0),"")</f>
        <v/>
      </c>
      <c r="F96" s="61"/>
      <c r="G96" s="83"/>
      <c r="H96" s="83"/>
      <c r="I96" s="83"/>
      <c r="J96" s="82"/>
      <c r="K96" s="85" t="str">
        <f t="shared" si="3"/>
        <v/>
      </c>
      <c r="L96" s="62"/>
      <c r="M96" s="62"/>
      <c r="N96" s="63"/>
      <c r="O96" s="63"/>
      <c r="P96" s="63"/>
      <c r="Q96" s="86" t="str">
        <f t="shared" si="2"/>
        <v/>
      </c>
      <c r="R96" s="87">
        <f>COUNTIF(Ocorrencias!$B$8:$B$1003,(CONCATENATE(B96," - ",F96)))</f>
        <v>0</v>
      </c>
      <c r="S96" s="88" t="str">
        <f>IF(R96&lt;&gt;0,IF(R96=(COUNTIFS(Ocorrencias!$B$8:$B$1003,(CONCATENATE(B96," - ",(MID(Roteiro!C96,7,300)))),Ocorrencias!$N$8:$N$1003,"Concluído")),"Concluído","Em andamento"),"")</f>
        <v/>
      </c>
      <c r="T96" s="63"/>
      <c r="U96" s="89"/>
    </row>
    <row r="97">
      <c r="A97" s="40"/>
      <c r="B97" s="67" t="str">
        <f t="shared" si="1"/>
        <v>89</v>
      </c>
      <c r="C97" s="81"/>
      <c r="D97" s="82"/>
      <c r="E97" s="64" t="str">
        <f>IFERROR(VLOOKUP(MID(C97,7,300),'Cenários'!C:E,3,0),"")</f>
        <v/>
      </c>
      <c r="F97" s="61"/>
      <c r="G97" s="83"/>
      <c r="H97" s="83"/>
      <c r="I97" s="83"/>
      <c r="J97" s="82"/>
      <c r="K97" s="85" t="str">
        <f t="shared" si="3"/>
        <v/>
      </c>
      <c r="L97" s="62"/>
      <c r="M97" s="62"/>
      <c r="N97" s="63"/>
      <c r="O97" s="63"/>
      <c r="P97" s="63"/>
      <c r="Q97" s="86" t="str">
        <f t="shared" si="2"/>
        <v/>
      </c>
      <c r="R97" s="87">
        <f>COUNTIF(Ocorrencias!$B$8:$B$1003,(CONCATENATE(B97," - ",F97)))</f>
        <v>0</v>
      </c>
      <c r="S97" s="88" t="str">
        <f>IF(R97&lt;&gt;0,IF(R97=(COUNTIFS(Ocorrencias!$B$8:$B$1003,(CONCATENATE(B97," - ",(MID(Roteiro!C97,7,300)))),Ocorrencias!$N$8:$N$1003,"Concluído")),"Concluído","Em andamento"),"")</f>
        <v/>
      </c>
      <c r="T97" s="63"/>
      <c r="U97" s="89"/>
    </row>
    <row r="98">
      <c r="A98" s="40"/>
      <c r="B98" s="67" t="str">
        <f t="shared" si="1"/>
        <v>90</v>
      </c>
      <c r="C98" s="81"/>
      <c r="D98" s="82"/>
      <c r="E98" s="64" t="str">
        <f>IFERROR(VLOOKUP(MID(C98,7,300),'Cenários'!C:E,3,0),"")</f>
        <v/>
      </c>
      <c r="F98" s="61"/>
      <c r="G98" s="83"/>
      <c r="H98" s="83"/>
      <c r="I98" s="83"/>
      <c r="J98" s="82"/>
      <c r="K98" s="85" t="str">
        <f t="shared" si="3"/>
        <v/>
      </c>
      <c r="L98" s="62"/>
      <c r="M98" s="62"/>
      <c r="N98" s="63"/>
      <c r="O98" s="63"/>
      <c r="P98" s="63"/>
      <c r="Q98" s="86" t="str">
        <f t="shared" si="2"/>
        <v/>
      </c>
      <c r="R98" s="87">
        <f>COUNTIF(Ocorrencias!$B$8:$B$1003,(CONCATENATE(B98," - ",F98)))</f>
        <v>0</v>
      </c>
      <c r="S98" s="88" t="str">
        <f>IF(R98&lt;&gt;0,IF(R98=(COUNTIFS(Ocorrencias!$B$8:$B$1003,(CONCATENATE(B98," - ",(MID(Roteiro!C98,7,300)))),Ocorrencias!$N$8:$N$1003,"Concluído")),"Concluído","Em andamento"),"")</f>
        <v/>
      </c>
      <c r="T98" s="63"/>
      <c r="U98" s="89"/>
    </row>
    <row r="99">
      <c r="A99" s="40"/>
      <c r="B99" s="67" t="str">
        <f t="shared" si="1"/>
        <v>91</v>
      </c>
      <c r="C99" s="81"/>
      <c r="D99" s="82"/>
      <c r="E99" s="64" t="str">
        <f>IFERROR(VLOOKUP(MID(C99,7,300),'Cenários'!C:E,3,0),"")</f>
        <v/>
      </c>
      <c r="F99" s="61"/>
      <c r="G99" s="83"/>
      <c r="H99" s="83"/>
      <c r="I99" s="83"/>
      <c r="J99" s="82"/>
      <c r="K99" s="85" t="str">
        <f t="shared" si="3"/>
        <v/>
      </c>
      <c r="L99" s="62"/>
      <c r="M99" s="62"/>
      <c r="N99" s="63"/>
      <c r="O99" s="63"/>
      <c r="P99" s="63"/>
      <c r="Q99" s="86" t="str">
        <f t="shared" si="2"/>
        <v/>
      </c>
      <c r="R99" s="87">
        <f>COUNTIF(Ocorrencias!$B$8:$B$1003,(CONCATENATE(B99," - ",F99)))</f>
        <v>0</v>
      </c>
      <c r="S99" s="88" t="str">
        <f>IF(R99&lt;&gt;0,IF(R99=(COUNTIFS(Ocorrencias!$B$8:$B$1003,(CONCATENATE(B99," - ",(MID(Roteiro!C99,7,300)))),Ocorrencias!$N$8:$N$1003,"Concluído")),"Concluído","Em andamento"),"")</f>
        <v/>
      </c>
      <c r="T99" s="63"/>
      <c r="U99" s="89"/>
    </row>
    <row r="100">
      <c r="A100" s="40"/>
      <c r="B100" s="67" t="str">
        <f t="shared" si="1"/>
        <v>92</v>
      </c>
      <c r="C100" s="81"/>
      <c r="D100" s="82"/>
      <c r="E100" s="64" t="str">
        <f>IFERROR(VLOOKUP(MID(C100,7,300),'Cenários'!C:E,3,0),"")</f>
        <v/>
      </c>
      <c r="F100" s="61"/>
      <c r="G100" s="83"/>
      <c r="H100" s="83"/>
      <c r="I100" s="83"/>
      <c r="J100" s="82"/>
      <c r="K100" s="85" t="str">
        <f t="shared" si="3"/>
        <v/>
      </c>
      <c r="L100" s="62"/>
      <c r="M100" s="62"/>
      <c r="N100" s="63"/>
      <c r="O100" s="63"/>
      <c r="P100" s="63"/>
      <c r="Q100" s="86" t="str">
        <f t="shared" si="2"/>
        <v/>
      </c>
      <c r="R100" s="87">
        <f>COUNTIF(Ocorrencias!$B$8:$B$1003,(CONCATENATE(B100," - ",F100)))</f>
        <v>0</v>
      </c>
      <c r="S100" s="88" t="str">
        <f>IF(R100&lt;&gt;0,IF(R100=(COUNTIFS(Ocorrencias!$B$8:$B$1003,(CONCATENATE(B100," - ",(MID(Roteiro!C100,7,300)))),Ocorrencias!$N$8:$N$1003,"Concluído")),"Concluído","Em andamento"),"")</f>
        <v/>
      </c>
      <c r="T100" s="63"/>
      <c r="U100" s="89"/>
    </row>
    <row r="101">
      <c r="A101" s="40"/>
      <c r="B101" s="67" t="str">
        <f t="shared" si="1"/>
        <v>93</v>
      </c>
      <c r="C101" s="81"/>
      <c r="D101" s="82"/>
      <c r="E101" s="64" t="str">
        <f>IFERROR(VLOOKUP(MID(C101,7,300),'Cenários'!C:E,3,0),"")</f>
        <v/>
      </c>
      <c r="F101" s="61"/>
      <c r="G101" s="83"/>
      <c r="H101" s="83"/>
      <c r="I101" s="83"/>
      <c r="J101" s="82"/>
      <c r="K101" s="85" t="str">
        <f t="shared" si="3"/>
        <v/>
      </c>
      <c r="L101" s="62"/>
      <c r="M101" s="62"/>
      <c r="N101" s="63"/>
      <c r="O101" s="63"/>
      <c r="P101" s="63"/>
      <c r="Q101" s="86" t="str">
        <f t="shared" si="2"/>
        <v/>
      </c>
      <c r="R101" s="87">
        <f>COUNTIF(Ocorrencias!$B$8:$B$1003,(CONCATENATE(B101," - ",F101)))</f>
        <v>0</v>
      </c>
      <c r="S101" s="88" t="str">
        <f>IF(R101&lt;&gt;0,IF(R101=(COUNTIFS(Ocorrencias!$B$8:$B$1003,(CONCATENATE(B101," - ",(MID(Roteiro!C101,7,300)))),Ocorrencias!$N$8:$N$1003,"Concluído")),"Concluído","Em andamento"),"")</f>
        <v/>
      </c>
      <c r="T101" s="63"/>
      <c r="U101" s="89"/>
    </row>
    <row r="102">
      <c r="A102" s="40"/>
      <c r="B102" s="67" t="str">
        <f t="shared" si="1"/>
        <v>94</v>
      </c>
      <c r="C102" s="81"/>
      <c r="D102" s="82"/>
      <c r="E102" s="64" t="str">
        <f>IFERROR(VLOOKUP(MID(C102,7,300),'Cenários'!C:E,3,0),"")</f>
        <v/>
      </c>
      <c r="F102" s="61"/>
      <c r="G102" s="83"/>
      <c r="H102" s="83"/>
      <c r="I102" s="83"/>
      <c r="J102" s="82"/>
      <c r="K102" s="85" t="str">
        <f t="shared" si="3"/>
        <v/>
      </c>
      <c r="L102" s="62"/>
      <c r="M102" s="62"/>
      <c r="N102" s="63"/>
      <c r="O102" s="63"/>
      <c r="P102" s="63"/>
      <c r="Q102" s="86" t="str">
        <f t="shared" si="2"/>
        <v/>
      </c>
      <c r="R102" s="87">
        <f>COUNTIF(Ocorrencias!$B$8:$B$1003,(CONCATENATE(B102," - ",F102)))</f>
        <v>0</v>
      </c>
      <c r="S102" s="88" t="str">
        <f>IF(R102&lt;&gt;0,IF(R102=(COUNTIFS(Ocorrencias!$B$8:$B$1003,(CONCATENATE(B102," - ",(MID(Roteiro!C102,7,300)))),Ocorrencias!$N$8:$N$1003,"Concluído")),"Concluído","Em andamento"),"")</f>
        <v/>
      </c>
      <c r="T102" s="63"/>
      <c r="U102" s="89"/>
    </row>
    <row r="103">
      <c r="A103" s="40"/>
      <c r="B103" s="67" t="str">
        <f t="shared" si="1"/>
        <v>95</v>
      </c>
      <c r="C103" s="81"/>
      <c r="D103" s="82"/>
      <c r="E103" s="64" t="str">
        <f>IFERROR(VLOOKUP(MID(C103,7,300),'Cenários'!C:E,3,0),"")</f>
        <v/>
      </c>
      <c r="F103" s="61"/>
      <c r="G103" s="83"/>
      <c r="H103" s="83"/>
      <c r="I103" s="83"/>
      <c r="J103" s="82"/>
      <c r="K103" s="85" t="str">
        <f t="shared" si="3"/>
        <v/>
      </c>
      <c r="L103" s="62"/>
      <c r="M103" s="62"/>
      <c r="N103" s="63"/>
      <c r="O103" s="63"/>
      <c r="P103" s="63"/>
      <c r="Q103" s="86" t="str">
        <f t="shared" si="2"/>
        <v/>
      </c>
      <c r="R103" s="87">
        <f>COUNTIF(Ocorrencias!$B$8:$B$1003,(CONCATENATE(B103," - ",F103)))</f>
        <v>0</v>
      </c>
      <c r="S103" s="88" t="str">
        <f>IF(R103&lt;&gt;0,IF(R103=(COUNTIFS(Ocorrencias!$B$8:$B$1003,(CONCATENATE(B103," - ",(MID(Roteiro!C103,7,300)))),Ocorrencias!$N$8:$N$1003,"Concluído")),"Concluído","Em andamento"),"")</f>
        <v/>
      </c>
      <c r="T103" s="63"/>
      <c r="U103" s="89"/>
    </row>
    <row r="104">
      <c r="A104" s="40"/>
      <c r="B104" s="67" t="str">
        <f t="shared" si="1"/>
        <v>96</v>
      </c>
      <c r="C104" s="81"/>
      <c r="D104" s="82"/>
      <c r="E104" s="64" t="str">
        <f>IFERROR(VLOOKUP(MID(C104,7,300),'Cenários'!C:E,3,0),"")</f>
        <v/>
      </c>
      <c r="F104" s="61"/>
      <c r="G104" s="83"/>
      <c r="H104" s="83"/>
      <c r="I104" s="83"/>
      <c r="J104" s="82"/>
      <c r="K104" s="85" t="str">
        <f t="shared" si="3"/>
        <v/>
      </c>
      <c r="L104" s="62"/>
      <c r="M104" s="62"/>
      <c r="N104" s="63"/>
      <c r="O104" s="63"/>
      <c r="P104" s="63"/>
      <c r="Q104" s="86" t="str">
        <f t="shared" si="2"/>
        <v/>
      </c>
      <c r="R104" s="87">
        <f>COUNTIF(Ocorrencias!$B$8:$B$1003,(CONCATENATE(B104," - ",F104)))</f>
        <v>0</v>
      </c>
      <c r="S104" s="88" t="str">
        <f>IF(R104&lt;&gt;0,IF(R104=(COUNTIFS(Ocorrencias!$B$8:$B$1003,(CONCATENATE(B104," - ",(MID(Roteiro!C104,7,300)))),Ocorrencias!$N$8:$N$1003,"Concluído")),"Concluído","Em andamento"),"")</f>
        <v/>
      </c>
      <c r="T104" s="63"/>
      <c r="U104" s="89"/>
    </row>
    <row r="105">
      <c r="A105" s="40"/>
      <c r="B105" s="67" t="str">
        <f t="shared" si="1"/>
        <v>97</v>
      </c>
      <c r="C105" s="81"/>
      <c r="D105" s="82"/>
      <c r="E105" s="64" t="str">
        <f>IFERROR(VLOOKUP(MID(C105,7,300),'Cenários'!C:E,3,0),"")</f>
        <v/>
      </c>
      <c r="F105" s="61"/>
      <c r="G105" s="83"/>
      <c r="H105" s="83"/>
      <c r="I105" s="83"/>
      <c r="J105" s="82"/>
      <c r="K105" s="85" t="str">
        <f t="shared" si="3"/>
        <v/>
      </c>
      <c r="L105" s="62"/>
      <c r="M105" s="62"/>
      <c r="N105" s="63"/>
      <c r="O105" s="63"/>
      <c r="P105" s="63"/>
      <c r="Q105" s="86" t="str">
        <f t="shared" si="2"/>
        <v/>
      </c>
      <c r="R105" s="87">
        <f>COUNTIF(Ocorrencias!$B$8:$B$1003,(CONCATENATE(B105," - ",F105)))</f>
        <v>0</v>
      </c>
      <c r="S105" s="88" t="str">
        <f>IF(R105&lt;&gt;0,IF(R105=(COUNTIFS(Ocorrencias!$B$8:$B$1003,(CONCATENATE(B105," - ",(MID(Roteiro!C105,7,300)))),Ocorrencias!$N$8:$N$1003,"Concluído")),"Concluído","Em andamento"),"")</f>
        <v/>
      </c>
      <c r="T105" s="63"/>
      <c r="U105" s="89"/>
    </row>
    <row r="106">
      <c r="A106" s="40"/>
      <c r="B106" s="67" t="str">
        <f t="shared" si="1"/>
        <v>98</v>
      </c>
      <c r="C106" s="81"/>
      <c r="D106" s="82"/>
      <c r="E106" s="64" t="str">
        <f>IFERROR(VLOOKUP(MID(C106,7,300),'Cenários'!C:E,3,0),"")</f>
        <v/>
      </c>
      <c r="F106" s="61"/>
      <c r="G106" s="83"/>
      <c r="H106" s="83"/>
      <c r="I106" s="83"/>
      <c r="J106" s="82"/>
      <c r="K106" s="85" t="str">
        <f t="shared" si="3"/>
        <v/>
      </c>
      <c r="L106" s="62"/>
      <c r="M106" s="62"/>
      <c r="N106" s="63"/>
      <c r="O106" s="63"/>
      <c r="P106" s="63"/>
      <c r="Q106" s="86" t="str">
        <f t="shared" si="2"/>
        <v/>
      </c>
      <c r="R106" s="87">
        <f>COUNTIF(Ocorrencias!$B$8:$B$1003,(CONCATENATE(B106," - ",F106)))</f>
        <v>0</v>
      </c>
      <c r="S106" s="88" t="str">
        <f>IF(R106&lt;&gt;0,IF(R106=(COUNTIFS(Ocorrencias!$B$8:$B$1003,(CONCATENATE(B106," - ",(MID(Roteiro!C106,7,300)))),Ocorrencias!$N$8:$N$1003,"Concluído")),"Concluído","Em andamento"),"")</f>
        <v/>
      </c>
      <c r="T106" s="63"/>
      <c r="U106" s="89"/>
    </row>
    <row r="107">
      <c r="A107" s="40"/>
      <c r="B107" s="67" t="str">
        <f t="shared" si="1"/>
        <v>99</v>
      </c>
      <c r="C107" s="81"/>
      <c r="D107" s="82"/>
      <c r="E107" s="64" t="str">
        <f>IFERROR(VLOOKUP(MID(C107,7,300),'Cenários'!C:E,3,0),"")</f>
        <v/>
      </c>
      <c r="F107" s="61"/>
      <c r="G107" s="83"/>
      <c r="H107" s="83"/>
      <c r="I107" s="83"/>
      <c r="J107" s="82"/>
      <c r="K107" s="85" t="str">
        <f t="shared" si="3"/>
        <v/>
      </c>
      <c r="L107" s="62"/>
      <c r="M107" s="62"/>
      <c r="N107" s="63"/>
      <c r="O107" s="63"/>
      <c r="P107" s="63"/>
      <c r="Q107" s="86" t="str">
        <f t="shared" si="2"/>
        <v/>
      </c>
      <c r="R107" s="87">
        <f>COUNTIF(Ocorrencias!$B$8:$B$1003,(CONCATENATE(B107," - ",F107)))</f>
        <v>0</v>
      </c>
      <c r="S107" s="88" t="str">
        <f>IF(R107&lt;&gt;0,IF(R107=(COUNTIFS(Ocorrencias!$B$8:$B$1003,(CONCATENATE(B107," - ",(MID(Roteiro!C107,7,300)))),Ocorrencias!$N$8:$N$1003,"Concluído")),"Concluído","Em andamento"),"")</f>
        <v/>
      </c>
      <c r="T107" s="63"/>
      <c r="U107" s="89"/>
    </row>
    <row r="108">
      <c r="A108" s="40"/>
      <c r="B108" s="67" t="str">
        <f t="shared" si="1"/>
        <v>100</v>
      </c>
      <c r="C108" s="81"/>
      <c r="D108" s="82"/>
      <c r="E108" s="64" t="str">
        <f>IFERROR(VLOOKUP(MID(C108,7,300),'Cenários'!C:E,3,0),"")</f>
        <v/>
      </c>
      <c r="F108" s="61"/>
      <c r="G108" s="83"/>
      <c r="H108" s="83"/>
      <c r="I108" s="83"/>
      <c r="J108" s="82"/>
      <c r="K108" s="85" t="str">
        <f t="shared" si="3"/>
        <v/>
      </c>
      <c r="L108" s="62"/>
      <c r="M108" s="62"/>
      <c r="N108" s="63"/>
      <c r="O108" s="63"/>
      <c r="P108" s="63"/>
      <c r="Q108" s="86" t="str">
        <f t="shared" si="2"/>
        <v/>
      </c>
      <c r="R108" s="87">
        <f>COUNTIF(Ocorrencias!$B$8:$B$1003,(CONCATENATE(B108," - ",F108)))</f>
        <v>0</v>
      </c>
      <c r="S108" s="88" t="str">
        <f>IF(R108&lt;&gt;0,IF(R108=(COUNTIFS(Ocorrencias!$B$8:$B$1003,(CONCATENATE(B108," - ",(MID(Roteiro!C108,7,300)))),Ocorrencias!$N$8:$N$1003,"Concluído")),"Concluído","Em andamento"),"")</f>
        <v/>
      </c>
      <c r="T108" s="63"/>
      <c r="U108" s="89"/>
    </row>
    <row r="109">
      <c r="A109" s="40"/>
      <c r="B109" s="67" t="str">
        <f t="shared" si="1"/>
        <v>101</v>
      </c>
      <c r="C109" s="81"/>
      <c r="D109" s="82"/>
      <c r="E109" s="64" t="str">
        <f>IFERROR(VLOOKUP(MID(C109,7,300),'Cenários'!C:E,3,0),"")</f>
        <v/>
      </c>
      <c r="F109" s="61"/>
      <c r="G109" s="83"/>
      <c r="H109" s="83"/>
      <c r="I109" s="83"/>
      <c r="J109" s="82"/>
      <c r="K109" s="85" t="str">
        <f t="shared" si="3"/>
        <v/>
      </c>
      <c r="L109" s="62"/>
      <c r="M109" s="62"/>
      <c r="N109" s="63"/>
      <c r="O109" s="63"/>
      <c r="P109" s="63"/>
      <c r="Q109" s="86" t="str">
        <f t="shared" si="2"/>
        <v/>
      </c>
      <c r="R109" s="87">
        <f>COUNTIF(Ocorrencias!$B$8:$B$1003,(CONCATENATE(B109," - ",F109)))</f>
        <v>0</v>
      </c>
      <c r="S109" s="88" t="str">
        <f>IF(R109&lt;&gt;0,IF(R109=(COUNTIFS(Ocorrencias!$B$8:$B$1003,(CONCATENATE(B109," - ",(MID(Roteiro!C109,7,300)))),Ocorrencias!$N$8:$N$1003,"Concluído")),"Concluído","Em andamento"),"")</f>
        <v/>
      </c>
      <c r="T109" s="63"/>
      <c r="U109" s="89"/>
    </row>
    <row r="110">
      <c r="A110" s="40"/>
      <c r="B110" s="67" t="str">
        <f t="shared" si="1"/>
        <v>102</v>
      </c>
      <c r="C110" s="81"/>
      <c r="D110" s="82"/>
      <c r="E110" s="64" t="str">
        <f>IFERROR(VLOOKUP(MID(C110,7,300),'Cenários'!C:E,3,0),"")</f>
        <v/>
      </c>
      <c r="F110" s="61"/>
      <c r="G110" s="83"/>
      <c r="H110" s="83"/>
      <c r="I110" s="83"/>
      <c r="J110" s="82"/>
      <c r="K110" s="85" t="str">
        <f t="shared" si="3"/>
        <v/>
      </c>
      <c r="L110" s="62"/>
      <c r="M110" s="62"/>
      <c r="N110" s="63"/>
      <c r="O110" s="63"/>
      <c r="P110" s="63"/>
      <c r="Q110" s="86" t="str">
        <f t="shared" si="2"/>
        <v/>
      </c>
      <c r="R110" s="87">
        <f>COUNTIF(Ocorrencias!$B$8:$B$1003,(CONCATENATE(B110," - ",F110)))</f>
        <v>0</v>
      </c>
      <c r="S110" s="88" t="str">
        <f>IF(R110&lt;&gt;0,IF(R110=(COUNTIFS(Ocorrencias!$B$8:$B$1003,(CONCATENATE(B110," - ",(MID(Roteiro!C110,7,300)))),Ocorrencias!$N$8:$N$1003,"Concluído")),"Concluído","Em andamento"),"")</f>
        <v/>
      </c>
      <c r="T110" s="63"/>
      <c r="U110" s="89"/>
    </row>
    <row r="111">
      <c r="A111" s="40"/>
      <c r="B111" s="67" t="str">
        <f t="shared" si="1"/>
        <v>103</v>
      </c>
      <c r="C111" s="81"/>
      <c r="D111" s="82"/>
      <c r="E111" s="64" t="str">
        <f>IFERROR(VLOOKUP(MID(C111,7,300),'Cenários'!C:E,3,0),"")</f>
        <v/>
      </c>
      <c r="F111" s="61"/>
      <c r="G111" s="83"/>
      <c r="H111" s="83"/>
      <c r="I111" s="83"/>
      <c r="J111" s="82"/>
      <c r="K111" s="85" t="str">
        <f t="shared" si="3"/>
        <v/>
      </c>
      <c r="L111" s="62"/>
      <c r="M111" s="62"/>
      <c r="N111" s="63"/>
      <c r="O111" s="63"/>
      <c r="P111" s="63"/>
      <c r="Q111" s="86" t="str">
        <f t="shared" si="2"/>
        <v/>
      </c>
      <c r="R111" s="87">
        <f>COUNTIF(Ocorrencias!$B$8:$B$1003,(CONCATENATE(B111," - ",F111)))</f>
        <v>0</v>
      </c>
      <c r="S111" s="88" t="str">
        <f>IF(R111&lt;&gt;0,IF(R111=(COUNTIFS(Ocorrencias!$B$8:$B$1003,(CONCATENATE(B111," - ",(MID(Roteiro!C111,7,300)))),Ocorrencias!$N$8:$N$1003,"Concluído")),"Concluído","Em andamento"),"")</f>
        <v/>
      </c>
      <c r="T111" s="63"/>
      <c r="U111" s="89"/>
    </row>
    <row r="112">
      <c r="A112" s="40"/>
      <c r="B112" s="67" t="str">
        <f t="shared" si="1"/>
        <v>104</v>
      </c>
      <c r="C112" s="81"/>
      <c r="D112" s="82"/>
      <c r="E112" s="64" t="str">
        <f>IFERROR(VLOOKUP(MID(C112,7,300),'Cenários'!C:E,3,0),"")</f>
        <v/>
      </c>
      <c r="F112" s="61"/>
      <c r="G112" s="83"/>
      <c r="H112" s="83"/>
      <c r="I112" s="83"/>
      <c r="J112" s="82"/>
      <c r="K112" s="85" t="str">
        <f t="shared" si="3"/>
        <v/>
      </c>
      <c r="L112" s="62"/>
      <c r="M112" s="62"/>
      <c r="N112" s="63"/>
      <c r="O112" s="63"/>
      <c r="P112" s="63"/>
      <c r="Q112" s="86" t="str">
        <f t="shared" si="2"/>
        <v/>
      </c>
      <c r="R112" s="87">
        <f>COUNTIF(Ocorrencias!$B$8:$B$1003,(CONCATENATE(B112," - ",F112)))</f>
        <v>0</v>
      </c>
      <c r="S112" s="88" t="str">
        <f>IF(R112&lt;&gt;0,IF(R112=(COUNTIFS(Ocorrencias!$B$8:$B$1003,(CONCATENATE(B112," - ",(MID(Roteiro!C112,7,300)))),Ocorrencias!$N$8:$N$1003,"Concluído")),"Concluído","Em andamento"),"")</f>
        <v/>
      </c>
      <c r="T112" s="63"/>
      <c r="U112" s="89"/>
    </row>
    <row r="113">
      <c r="A113" s="40"/>
      <c r="B113" s="67" t="str">
        <f t="shared" si="1"/>
        <v>105</v>
      </c>
      <c r="C113" s="81"/>
      <c r="D113" s="82"/>
      <c r="E113" s="64" t="str">
        <f>IFERROR(VLOOKUP(MID(C113,7,300),'Cenários'!C:E,3,0),"")</f>
        <v/>
      </c>
      <c r="F113" s="61"/>
      <c r="G113" s="83"/>
      <c r="H113" s="83"/>
      <c r="I113" s="83"/>
      <c r="J113" s="82"/>
      <c r="K113" s="85" t="str">
        <f t="shared" si="3"/>
        <v/>
      </c>
      <c r="L113" s="62"/>
      <c r="M113" s="62"/>
      <c r="N113" s="63"/>
      <c r="O113" s="63"/>
      <c r="P113" s="63"/>
      <c r="Q113" s="86" t="str">
        <f t="shared" si="2"/>
        <v/>
      </c>
      <c r="R113" s="87">
        <f>COUNTIF(Ocorrencias!$B$8:$B$1003,(CONCATENATE(B113," - ",F113)))</f>
        <v>0</v>
      </c>
      <c r="S113" s="88" t="str">
        <f>IF(R113&lt;&gt;0,IF(R113=(COUNTIFS(Ocorrencias!$B$8:$B$1003,(CONCATENATE(B113," - ",(MID(Roteiro!C113,7,300)))),Ocorrencias!$N$8:$N$1003,"Concluído")),"Concluído","Em andamento"),"")</f>
        <v/>
      </c>
      <c r="T113" s="63"/>
      <c r="U113" s="89"/>
    </row>
    <row r="114">
      <c r="A114" s="40"/>
      <c r="B114" s="67" t="str">
        <f t="shared" si="1"/>
        <v>106</v>
      </c>
      <c r="C114" s="81"/>
      <c r="D114" s="82"/>
      <c r="E114" s="64" t="str">
        <f>IFERROR(VLOOKUP(MID(C114,7,300),'Cenários'!C:E,3,0),"")</f>
        <v/>
      </c>
      <c r="F114" s="61"/>
      <c r="G114" s="83"/>
      <c r="H114" s="83"/>
      <c r="I114" s="83"/>
      <c r="J114" s="82"/>
      <c r="K114" s="85" t="str">
        <f t="shared" si="3"/>
        <v/>
      </c>
      <c r="L114" s="62"/>
      <c r="M114" s="62"/>
      <c r="N114" s="63"/>
      <c r="O114" s="63"/>
      <c r="P114" s="63"/>
      <c r="Q114" s="86" t="str">
        <f t="shared" si="2"/>
        <v/>
      </c>
      <c r="R114" s="87">
        <f>COUNTIF(Ocorrencias!$B$8:$B$1003,(CONCATENATE(B114," - ",F114)))</f>
        <v>0</v>
      </c>
      <c r="S114" s="88" t="str">
        <f>IF(R114&lt;&gt;0,IF(R114=(COUNTIFS(Ocorrencias!$B$8:$B$1003,(CONCATENATE(B114," - ",(MID(Roteiro!C114,7,300)))),Ocorrencias!$N$8:$N$1003,"Concluído")),"Concluído","Em andamento"),"")</f>
        <v/>
      </c>
      <c r="T114" s="63"/>
      <c r="U114" s="89"/>
    </row>
    <row r="115">
      <c r="A115" s="40"/>
      <c r="B115" s="67" t="str">
        <f t="shared" si="1"/>
        <v>107</v>
      </c>
      <c r="C115" s="81"/>
      <c r="D115" s="82"/>
      <c r="E115" s="64" t="str">
        <f>IFERROR(VLOOKUP(MID(C115,7,300),'Cenários'!C:E,3,0),"")</f>
        <v/>
      </c>
      <c r="F115" s="61"/>
      <c r="G115" s="83"/>
      <c r="H115" s="83"/>
      <c r="I115" s="83"/>
      <c r="J115" s="82"/>
      <c r="K115" s="85" t="str">
        <f t="shared" si="3"/>
        <v/>
      </c>
      <c r="L115" s="62"/>
      <c r="M115" s="62"/>
      <c r="N115" s="63"/>
      <c r="O115" s="63"/>
      <c r="P115" s="63"/>
      <c r="Q115" s="86" t="str">
        <f t="shared" si="2"/>
        <v/>
      </c>
      <c r="R115" s="87">
        <f>COUNTIF(Ocorrencias!$B$8:$B$1003,(CONCATENATE(B115," - ",F115)))</f>
        <v>0</v>
      </c>
      <c r="S115" s="88" t="str">
        <f>IF(R115&lt;&gt;0,IF(R115=(COUNTIFS(Ocorrencias!$B$8:$B$1003,(CONCATENATE(B115," - ",(MID(Roteiro!C115,7,300)))),Ocorrencias!$N$8:$N$1003,"Concluído")),"Concluído","Em andamento"),"")</f>
        <v/>
      </c>
      <c r="T115" s="63"/>
      <c r="U115" s="89"/>
    </row>
    <row r="116">
      <c r="A116" s="40"/>
      <c r="B116" s="67" t="str">
        <f t="shared" si="1"/>
        <v>108</v>
      </c>
      <c r="C116" s="81"/>
      <c r="D116" s="82"/>
      <c r="E116" s="64" t="str">
        <f>IFERROR(VLOOKUP(MID(C116,7,300),'Cenários'!C:E,3,0),"")</f>
        <v/>
      </c>
      <c r="F116" s="61"/>
      <c r="G116" s="83"/>
      <c r="H116" s="83"/>
      <c r="I116" s="83"/>
      <c r="J116" s="82"/>
      <c r="K116" s="85" t="str">
        <f t="shared" si="3"/>
        <v/>
      </c>
      <c r="L116" s="62"/>
      <c r="M116" s="62"/>
      <c r="N116" s="63"/>
      <c r="O116" s="63"/>
      <c r="P116" s="63"/>
      <c r="Q116" s="86" t="str">
        <f t="shared" si="2"/>
        <v/>
      </c>
      <c r="R116" s="87">
        <f>COUNTIF(Ocorrencias!$B$8:$B$1003,(CONCATENATE(B116," - ",F116)))</f>
        <v>0</v>
      </c>
      <c r="S116" s="88" t="str">
        <f>IF(R116&lt;&gt;0,IF(R116=(COUNTIFS(Ocorrencias!$B$8:$B$1003,(CONCATENATE(B116," - ",(MID(Roteiro!C116,7,300)))),Ocorrencias!$N$8:$N$1003,"Concluído")),"Concluído","Em andamento"),"")</f>
        <v/>
      </c>
      <c r="T116" s="63"/>
      <c r="U116" s="89"/>
    </row>
    <row r="117">
      <c r="A117" s="40"/>
      <c r="B117" s="67" t="str">
        <f t="shared" si="1"/>
        <v>109</v>
      </c>
      <c r="C117" s="81"/>
      <c r="D117" s="82"/>
      <c r="E117" s="64" t="str">
        <f>IFERROR(VLOOKUP(MID(C117,7,300),'Cenários'!C:E,3,0),"")</f>
        <v/>
      </c>
      <c r="F117" s="61"/>
      <c r="G117" s="83"/>
      <c r="H117" s="83"/>
      <c r="I117" s="83"/>
      <c r="J117" s="82"/>
      <c r="K117" s="85" t="str">
        <f t="shared" si="3"/>
        <v/>
      </c>
      <c r="L117" s="62"/>
      <c r="M117" s="62"/>
      <c r="N117" s="63"/>
      <c r="O117" s="63"/>
      <c r="P117" s="63"/>
      <c r="Q117" s="86" t="str">
        <f t="shared" si="2"/>
        <v/>
      </c>
      <c r="R117" s="87">
        <f>COUNTIF(Ocorrencias!$B$8:$B$1003,(CONCATENATE(B117," - ",F117)))</f>
        <v>0</v>
      </c>
      <c r="S117" s="88" t="str">
        <f>IF(R117&lt;&gt;0,IF(R117=(COUNTIFS(Ocorrencias!$B$8:$B$1003,(CONCATENATE(B117," - ",(MID(Roteiro!C117,7,300)))),Ocorrencias!$N$8:$N$1003,"Concluído")),"Concluído","Em andamento"),"")</f>
        <v/>
      </c>
      <c r="T117" s="63"/>
      <c r="U117" s="89"/>
    </row>
    <row r="118">
      <c r="A118" s="40"/>
      <c r="B118" s="67" t="str">
        <f t="shared" si="1"/>
        <v>110</v>
      </c>
      <c r="C118" s="81"/>
      <c r="D118" s="82"/>
      <c r="E118" s="64" t="str">
        <f>IFERROR(VLOOKUP(MID(C118,7,300),'Cenários'!C:E,3,0),"")</f>
        <v/>
      </c>
      <c r="F118" s="61"/>
      <c r="G118" s="83"/>
      <c r="H118" s="83"/>
      <c r="I118" s="83"/>
      <c r="J118" s="82"/>
      <c r="K118" s="85" t="str">
        <f t="shared" si="3"/>
        <v/>
      </c>
      <c r="L118" s="62"/>
      <c r="M118" s="62"/>
      <c r="N118" s="63"/>
      <c r="O118" s="63"/>
      <c r="P118" s="63"/>
      <c r="Q118" s="86" t="str">
        <f t="shared" si="2"/>
        <v/>
      </c>
      <c r="R118" s="87">
        <f>COUNTIF(Ocorrencias!$B$8:$B$1003,(CONCATENATE(B118," - ",F118)))</f>
        <v>0</v>
      </c>
      <c r="S118" s="88" t="str">
        <f>IF(R118&lt;&gt;0,IF(R118=(COUNTIFS(Ocorrencias!$B$8:$B$1003,(CONCATENATE(B118," - ",(MID(Roteiro!C118,7,300)))),Ocorrencias!$N$8:$N$1003,"Concluído")),"Concluído","Em andamento"),"")</f>
        <v/>
      </c>
      <c r="T118" s="63"/>
      <c r="U118" s="89"/>
    </row>
    <row r="119">
      <c r="A119" s="40"/>
      <c r="B119" s="67" t="str">
        <f t="shared" si="1"/>
        <v>111</v>
      </c>
      <c r="C119" s="81"/>
      <c r="D119" s="82"/>
      <c r="E119" s="64" t="str">
        <f>IFERROR(VLOOKUP(MID(C119,7,300),'Cenários'!C:E,3,0),"")</f>
        <v/>
      </c>
      <c r="F119" s="61"/>
      <c r="G119" s="83"/>
      <c r="H119" s="83"/>
      <c r="I119" s="83"/>
      <c r="J119" s="82"/>
      <c r="K119" s="85" t="str">
        <f t="shared" si="3"/>
        <v/>
      </c>
      <c r="L119" s="62"/>
      <c r="M119" s="62"/>
      <c r="N119" s="63"/>
      <c r="O119" s="63"/>
      <c r="P119" s="63"/>
      <c r="Q119" s="86" t="str">
        <f t="shared" si="2"/>
        <v/>
      </c>
      <c r="R119" s="87">
        <f>COUNTIF(Ocorrencias!$B$8:$B$1003,(CONCATENATE(B119," - ",F119)))</f>
        <v>0</v>
      </c>
      <c r="S119" s="88" t="str">
        <f>IF(R119&lt;&gt;0,IF(R119=(COUNTIFS(Ocorrencias!$B$8:$B$1003,(CONCATENATE(B119," - ",(MID(Roteiro!C119,7,300)))),Ocorrencias!$N$8:$N$1003,"Concluído")),"Concluído","Em andamento"),"")</f>
        <v/>
      </c>
      <c r="T119" s="63"/>
      <c r="U119" s="89"/>
    </row>
    <row r="120">
      <c r="A120" s="40"/>
      <c r="B120" s="67" t="str">
        <f t="shared" si="1"/>
        <v>112</v>
      </c>
      <c r="C120" s="81"/>
      <c r="D120" s="82"/>
      <c r="E120" s="64" t="str">
        <f>IFERROR(VLOOKUP(MID(C120,7,300),'Cenários'!C:E,3,0),"")</f>
        <v/>
      </c>
      <c r="F120" s="61"/>
      <c r="G120" s="83"/>
      <c r="H120" s="83"/>
      <c r="I120" s="83"/>
      <c r="J120" s="82"/>
      <c r="K120" s="85" t="str">
        <f t="shared" si="3"/>
        <v/>
      </c>
      <c r="L120" s="62"/>
      <c r="M120" s="62"/>
      <c r="N120" s="63"/>
      <c r="O120" s="63"/>
      <c r="P120" s="63"/>
      <c r="Q120" s="86" t="str">
        <f t="shared" si="2"/>
        <v/>
      </c>
      <c r="R120" s="87">
        <f>COUNTIF(Ocorrencias!$B$8:$B$1003,(CONCATENATE(B120," - ",F120)))</f>
        <v>0</v>
      </c>
      <c r="S120" s="88" t="str">
        <f>IF(R120&lt;&gt;0,IF(R120=(COUNTIFS(Ocorrencias!$B$8:$B$1003,(CONCATENATE(B120," - ",(MID(Roteiro!C120,7,300)))),Ocorrencias!$N$8:$N$1003,"Concluído")),"Concluído","Em andamento"),"")</f>
        <v/>
      </c>
      <c r="T120" s="63"/>
      <c r="U120" s="89"/>
    </row>
    <row r="121">
      <c r="A121" s="40"/>
      <c r="B121" s="67" t="str">
        <f t="shared" si="1"/>
        <v>113</v>
      </c>
      <c r="C121" s="81"/>
      <c r="D121" s="82"/>
      <c r="E121" s="64" t="str">
        <f>IFERROR(VLOOKUP(MID(C121,7,300),'Cenários'!C:E,3,0),"")</f>
        <v/>
      </c>
      <c r="F121" s="61"/>
      <c r="G121" s="83"/>
      <c r="H121" s="83"/>
      <c r="I121" s="83"/>
      <c r="J121" s="82"/>
      <c r="K121" s="85" t="str">
        <f t="shared" si="3"/>
        <v/>
      </c>
      <c r="L121" s="62"/>
      <c r="M121" s="62"/>
      <c r="N121" s="63"/>
      <c r="O121" s="63"/>
      <c r="P121" s="63"/>
      <c r="Q121" s="86" t="str">
        <f t="shared" si="2"/>
        <v/>
      </c>
      <c r="R121" s="87">
        <f>COUNTIF(Ocorrencias!$B$8:$B$1003,(CONCATENATE(B121," - ",F121)))</f>
        <v>0</v>
      </c>
      <c r="S121" s="88" t="str">
        <f>IF(R121&lt;&gt;0,IF(R121=(COUNTIFS(Ocorrencias!$B$8:$B$1003,(CONCATENATE(B121," - ",(MID(Roteiro!C121,7,300)))),Ocorrencias!$N$8:$N$1003,"Concluído")),"Concluído","Em andamento"),"")</f>
        <v/>
      </c>
      <c r="T121" s="63"/>
      <c r="U121" s="89"/>
    </row>
    <row r="122">
      <c r="A122" s="40"/>
      <c r="B122" s="67" t="str">
        <f t="shared" si="1"/>
        <v>114</v>
      </c>
      <c r="C122" s="81"/>
      <c r="D122" s="82"/>
      <c r="E122" s="64" t="str">
        <f>IFERROR(VLOOKUP(MID(C122,7,300),'Cenários'!C:E,3,0),"")</f>
        <v/>
      </c>
      <c r="F122" s="61"/>
      <c r="G122" s="83"/>
      <c r="H122" s="83"/>
      <c r="I122" s="83"/>
      <c r="J122" s="82"/>
      <c r="K122" s="85" t="str">
        <f t="shared" si="3"/>
        <v/>
      </c>
      <c r="L122" s="62"/>
      <c r="M122" s="62"/>
      <c r="N122" s="63"/>
      <c r="O122" s="63"/>
      <c r="P122" s="63"/>
      <c r="Q122" s="86" t="str">
        <f t="shared" si="2"/>
        <v/>
      </c>
      <c r="R122" s="87">
        <f>COUNTIF(Ocorrencias!$B$8:$B$1003,(CONCATENATE(B122," - ",F122)))</f>
        <v>0</v>
      </c>
      <c r="S122" s="88" t="str">
        <f>IF(R122&lt;&gt;0,IF(R122=(COUNTIFS(Ocorrencias!$B$8:$B$1003,(CONCATENATE(B122," - ",(MID(Roteiro!C122,7,300)))),Ocorrencias!$N$8:$N$1003,"Concluído")),"Concluído","Em andamento"),"")</f>
        <v/>
      </c>
      <c r="T122" s="63"/>
      <c r="U122" s="89"/>
    </row>
    <row r="123">
      <c r="A123" s="40"/>
      <c r="B123" s="67" t="str">
        <f t="shared" si="1"/>
        <v>115</v>
      </c>
      <c r="C123" s="81"/>
      <c r="D123" s="82"/>
      <c r="E123" s="64" t="str">
        <f>IFERROR(VLOOKUP(MID(C123,7,300),'Cenários'!C:E,3,0),"")</f>
        <v/>
      </c>
      <c r="F123" s="61"/>
      <c r="G123" s="83"/>
      <c r="H123" s="83"/>
      <c r="I123" s="83"/>
      <c r="J123" s="82"/>
      <c r="K123" s="85" t="str">
        <f t="shared" si="3"/>
        <v/>
      </c>
      <c r="L123" s="62"/>
      <c r="M123" s="62"/>
      <c r="N123" s="63"/>
      <c r="O123" s="63"/>
      <c r="P123" s="63"/>
      <c r="Q123" s="86" t="str">
        <f t="shared" si="2"/>
        <v/>
      </c>
      <c r="R123" s="87">
        <f>COUNTIF(Ocorrencias!$B$8:$B$1003,(CONCATENATE(B123," - ",F123)))</f>
        <v>0</v>
      </c>
      <c r="S123" s="88" t="str">
        <f>IF(R123&lt;&gt;0,IF(R123=(COUNTIFS(Ocorrencias!$B$8:$B$1003,(CONCATENATE(B123," - ",(MID(Roteiro!C123,7,300)))),Ocorrencias!$N$8:$N$1003,"Concluído")),"Concluído","Em andamento"),"")</f>
        <v/>
      </c>
      <c r="T123" s="63"/>
      <c r="U123" s="89"/>
    </row>
    <row r="124">
      <c r="A124" s="40"/>
      <c r="B124" s="67" t="str">
        <f t="shared" si="1"/>
        <v>116</v>
      </c>
      <c r="C124" s="81"/>
      <c r="D124" s="82"/>
      <c r="E124" s="64" t="str">
        <f>IFERROR(VLOOKUP(MID(C124,7,300),'Cenários'!C:E,3,0),"")</f>
        <v/>
      </c>
      <c r="F124" s="61"/>
      <c r="G124" s="83"/>
      <c r="H124" s="83"/>
      <c r="I124" s="83"/>
      <c r="J124" s="82"/>
      <c r="K124" s="85" t="str">
        <f t="shared" si="3"/>
        <v/>
      </c>
      <c r="L124" s="62"/>
      <c r="M124" s="62"/>
      <c r="N124" s="63"/>
      <c r="O124" s="63"/>
      <c r="P124" s="63"/>
      <c r="Q124" s="86" t="str">
        <f t="shared" si="2"/>
        <v/>
      </c>
      <c r="R124" s="87">
        <f>COUNTIF(Ocorrencias!$B$8:$B$1003,(CONCATENATE(B124," - ",F124)))</f>
        <v>0</v>
      </c>
      <c r="S124" s="88" t="str">
        <f>IF(R124&lt;&gt;0,IF(R124=(COUNTIFS(Ocorrencias!$B$8:$B$1003,(CONCATENATE(B124," - ",(MID(Roteiro!C124,7,300)))),Ocorrencias!$N$8:$N$1003,"Concluído")),"Concluído","Em andamento"),"")</f>
        <v/>
      </c>
      <c r="T124" s="63"/>
      <c r="U124" s="89"/>
    </row>
    <row r="125">
      <c r="A125" s="40"/>
      <c r="B125" s="67" t="str">
        <f t="shared" si="1"/>
        <v>117</v>
      </c>
      <c r="C125" s="81"/>
      <c r="D125" s="82"/>
      <c r="E125" s="64" t="str">
        <f>IFERROR(VLOOKUP(MID(C125,7,300),'Cenários'!C:E,3,0),"")</f>
        <v/>
      </c>
      <c r="F125" s="61"/>
      <c r="G125" s="83"/>
      <c r="H125" s="83"/>
      <c r="I125" s="83"/>
      <c r="J125" s="82"/>
      <c r="K125" s="85" t="str">
        <f t="shared" si="3"/>
        <v/>
      </c>
      <c r="L125" s="62"/>
      <c r="M125" s="62"/>
      <c r="N125" s="63"/>
      <c r="O125" s="63"/>
      <c r="P125" s="63"/>
      <c r="Q125" s="86" t="str">
        <f t="shared" si="2"/>
        <v/>
      </c>
      <c r="R125" s="87">
        <f>COUNTIF(Ocorrencias!$B$8:$B$1003,(CONCATENATE(B125," - ",F125)))</f>
        <v>0</v>
      </c>
      <c r="S125" s="88" t="str">
        <f>IF(R125&lt;&gt;0,IF(R125=(COUNTIFS(Ocorrencias!$B$8:$B$1003,(CONCATENATE(B125," - ",(MID(Roteiro!C125,7,300)))),Ocorrencias!$N$8:$N$1003,"Concluído")),"Concluído","Em andamento"),"")</f>
        <v/>
      </c>
      <c r="T125" s="63"/>
      <c r="U125" s="89"/>
    </row>
    <row r="126">
      <c r="A126" s="40"/>
      <c r="B126" s="67" t="str">
        <f t="shared" si="1"/>
        <v>118</v>
      </c>
      <c r="C126" s="81"/>
      <c r="D126" s="82"/>
      <c r="E126" s="64" t="str">
        <f>IFERROR(VLOOKUP(MID(C126,7,300),'Cenários'!C:E,3,0),"")</f>
        <v/>
      </c>
      <c r="F126" s="61"/>
      <c r="G126" s="83"/>
      <c r="H126" s="83"/>
      <c r="I126" s="83"/>
      <c r="J126" s="82"/>
      <c r="K126" s="85" t="str">
        <f t="shared" si="3"/>
        <v/>
      </c>
      <c r="L126" s="62"/>
      <c r="M126" s="62"/>
      <c r="N126" s="63"/>
      <c r="O126" s="63"/>
      <c r="P126" s="63"/>
      <c r="Q126" s="86" t="str">
        <f t="shared" si="2"/>
        <v/>
      </c>
      <c r="R126" s="87">
        <f>COUNTIF(Ocorrencias!$B$8:$B$1003,(CONCATENATE(B126," - ",F126)))</f>
        <v>0</v>
      </c>
      <c r="S126" s="88" t="str">
        <f>IF(R126&lt;&gt;0,IF(R126=(COUNTIFS(Ocorrencias!$B$8:$B$1003,(CONCATENATE(B126," - ",(MID(Roteiro!C126,7,300)))),Ocorrencias!$N$8:$N$1003,"Concluído")),"Concluído","Em andamento"),"")</f>
        <v/>
      </c>
      <c r="T126" s="63"/>
      <c r="U126" s="89"/>
    </row>
    <row r="127">
      <c r="A127" s="40"/>
      <c r="B127" s="67" t="str">
        <f t="shared" si="1"/>
        <v>119</v>
      </c>
      <c r="C127" s="81"/>
      <c r="D127" s="82"/>
      <c r="E127" s="64" t="str">
        <f>IFERROR(VLOOKUP(MID(C127,7,300),'Cenários'!C:E,3,0),"")</f>
        <v/>
      </c>
      <c r="F127" s="61"/>
      <c r="G127" s="83"/>
      <c r="H127" s="83"/>
      <c r="I127" s="83"/>
      <c r="J127" s="82"/>
      <c r="K127" s="85" t="str">
        <f t="shared" si="3"/>
        <v/>
      </c>
      <c r="L127" s="62"/>
      <c r="M127" s="62"/>
      <c r="N127" s="63"/>
      <c r="O127" s="63"/>
      <c r="P127" s="63"/>
      <c r="Q127" s="86" t="str">
        <f t="shared" si="2"/>
        <v/>
      </c>
      <c r="R127" s="87">
        <f>COUNTIF(Ocorrencias!$B$8:$B$1003,(CONCATENATE(B127," - ",F127)))</f>
        <v>0</v>
      </c>
      <c r="S127" s="88" t="str">
        <f>IF(R127&lt;&gt;0,IF(R127=(COUNTIFS(Ocorrencias!$B$8:$B$1003,(CONCATENATE(B127," - ",(MID(Roteiro!C127,7,300)))),Ocorrencias!$N$8:$N$1003,"Concluído")),"Concluído","Em andamento"),"")</f>
        <v/>
      </c>
      <c r="T127" s="63"/>
      <c r="U127" s="89"/>
    </row>
    <row r="128">
      <c r="A128" s="40"/>
      <c r="B128" s="67" t="str">
        <f t="shared" si="1"/>
        <v>120</v>
      </c>
      <c r="C128" s="81"/>
      <c r="D128" s="82"/>
      <c r="E128" s="64" t="str">
        <f>IFERROR(VLOOKUP(MID(C128,7,300),'Cenários'!C:E,3,0),"")</f>
        <v/>
      </c>
      <c r="F128" s="61"/>
      <c r="G128" s="83"/>
      <c r="H128" s="83"/>
      <c r="I128" s="83"/>
      <c r="J128" s="82"/>
      <c r="K128" s="85" t="str">
        <f t="shared" si="3"/>
        <v/>
      </c>
      <c r="L128" s="62"/>
      <c r="M128" s="62"/>
      <c r="N128" s="63"/>
      <c r="O128" s="63"/>
      <c r="P128" s="63"/>
      <c r="Q128" s="86" t="str">
        <f t="shared" si="2"/>
        <v/>
      </c>
      <c r="R128" s="87">
        <f>COUNTIF(Ocorrencias!$B$8:$B$1003,(CONCATENATE(B128," - ",F128)))</f>
        <v>0</v>
      </c>
      <c r="S128" s="88" t="str">
        <f>IF(R128&lt;&gt;0,IF(R128=(COUNTIFS(Ocorrencias!$B$8:$B$1003,(CONCATENATE(B128," - ",(MID(Roteiro!C128,7,300)))),Ocorrencias!$N$8:$N$1003,"Concluído")),"Concluído","Em andamento"),"")</f>
        <v/>
      </c>
      <c r="T128" s="63"/>
      <c r="U128" s="89"/>
    </row>
    <row r="129">
      <c r="A129" s="40"/>
      <c r="B129" s="67" t="str">
        <f t="shared" si="1"/>
        <v>121</v>
      </c>
      <c r="C129" s="81"/>
      <c r="D129" s="82"/>
      <c r="E129" s="64" t="str">
        <f>IFERROR(VLOOKUP(MID(C129,7,300),'Cenários'!C:E,3,0),"")</f>
        <v/>
      </c>
      <c r="F129" s="61"/>
      <c r="G129" s="83"/>
      <c r="H129" s="83"/>
      <c r="I129" s="83"/>
      <c r="J129" s="82"/>
      <c r="K129" s="85" t="str">
        <f t="shared" si="3"/>
        <v/>
      </c>
      <c r="L129" s="62"/>
      <c r="M129" s="62"/>
      <c r="N129" s="63"/>
      <c r="O129" s="63"/>
      <c r="P129" s="63"/>
      <c r="Q129" s="86" t="str">
        <f t="shared" si="2"/>
        <v/>
      </c>
      <c r="R129" s="87">
        <f>COUNTIF(Ocorrencias!$B$8:$B$1003,(CONCATENATE(B129," - ",F129)))</f>
        <v>0</v>
      </c>
      <c r="S129" s="88" t="str">
        <f>IF(R129&lt;&gt;0,IF(R129=(COUNTIFS(Ocorrencias!$B$8:$B$1003,(CONCATENATE(B129," - ",(MID(Roteiro!C129,7,300)))),Ocorrencias!$N$8:$N$1003,"Concluído")),"Concluído","Em andamento"),"")</f>
        <v/>
      </c>
      <c r="T129" s="63"/>
      <c r="U129" s="89"/>
    </row>
    <row r="130">
      <c r="A130" s="40"/>
      <c r="B130" s="67" t="str">
        <f t="shared" si="1"/>
        <v>122</v>
      </c>
      <c r="C130" s="81"/>
      <c r="D130" s="82"/>
      <c r="E130" s="64" t="str">
        <f>IFERROR(VLOOKUP(MID(C130,7,300),'Cenários'!C:E,3,0),"")</f>
        <v/>
      </c>
      <c r="F130" s="61"/>
      <c r="G130" s="83"/>
      <c r="H130" s="83"/>
      <c r="I130" s="83"/>
      <c r="J130" s="82"/>
      <c r="K130" s="85" t="str">
        <f t="shared" si="3"/>
        <v/>
      </c>
      <c r="L130" s="62"/>
      <c r="M130" s="62"/>
      <c r="N130" s="63"/>
      <c r="O130" s="63"/>
      <c r="P130" s="63"/>
      <c r="Q130" s="86" t="str">
        <f t="shared" si="2"/>
        <v/>
      </c>
      <c r="R130" s="87">
        <f>COUNTIF(Ocorrencias!$B$8:$B$1003,(CONCATENATE(B130," - ",F130)))</f>
        <v>0</v>
      </c>
      <c r="S130" s="88" t="str">
        <f>IF(R130&lt;&gt;0,IF(R130=(COUNTIFS(Ocorrencias!$B$8:$B$1003,(CONCATENATE(B130," - ",(MID(Roteiro!C130,7,300)))),Ocorrencias!$N$8:$N$1003,"Concluído")),"Concluído","Em andamento"),"")</f>
        <v/>
      </c>
      <c r="T130" s="63"/>
      <c r="U130" s="89"/>
    </row>
    <row r="131">
      <c r="A131" s="40"/>
      <c r="B131" s="67" t="str">
        <f t="shared" si="1"/>
        <v>123</v>
      </c>
      <c r="C131" s="81"/>
      <c r="D131" s="82"/>
      <c r="E131" s="64" t="str">
        <f>IFERROR(VLOOKUP(MID(C131,7,300),'Cenários'!C:E,3,0),"")</f>
        <v/>
      </c>
      <c r="F131" s="61"/>
      <c r="G131" s="83"/>
      <c r="H131" s="83"/>
      <c r="I131" s="83"/>
      <c r="J131" s="82"/>
      <c r="K131" s="85" t="str">
        <f t="shared" si="3"/>
        <v/>
      </c>
      <c r="L131" s="62"/>
      <c r="M131" s="62"/>
      <c r="N131" s="63"/>
      <c r="O131" s="63"/>
      <c r="P131" s="63"/>
      <c r="Q131" s="86" t="str">
        <f t="shared" si="2"/>
        <v/>
      </c>
      <c r="R131" s="87">
        <f>COUNTIF(Ocorrencias!$B$8:$B$1003,(CONCATENATE(B131," - ",F131)))</f>
        <v>0</v>
      </c>
      <c r="S131" s="88" t="str">
        <f>IF(R131&lt;&gt;0,IF(R131=(COUNTIFS(Ocorrencias!$B$8:$B$1003,(CONCATENATE(B131," - ",(MID(Roteiro!C131,7,300)))),Ocorrencias!$N$8:$N$1003,"Concluído")),"Concluído","Em andamento"),"")</f>
        <v/>
      </c>
      <c r="T131" s="63"/>
      <c r="U131" s="89"/>
    </row>
    <row r="132">
      <c r="A132" s="40"/>
      <c r="B132" s="67" t="str">
        <f t="shared" si="1"/>
        <v>124</v>
      </c>
      <c r="C132" s="81"/>
      <c r="D132" s="82"/>
      <c r="E132" s="64" t="str">
        <f>IFERROR(VLOOKUP(MID(C132,7,300),'Cenários'!C:E,3,0),"")</f>
        <v/>
      </c>
      <c r="F132" s="61"/>
      <c r="G132" s="83"/>
      <c r="H132" s="83"/>
      <c r="I132" s="83"/>
      <c r="J132" s="82"/>
      <c r="K132" s="85" t="str">
        <f t="shared" si="3"/>
        <v/>
      </c>
      <c r="L132" s="62"/>
      <c r="M132" s="62"/>
      <c r="N132" s="63"/>
      <c r="O132" s="63"/>
      <c r="P132" s="63"/>
      <c r="Q132" s="86" t="str">
        <f t="shared" si="2"/>
        <v/>
      </c>
      <c r="R132" s="87">
        <f>COUNTIF(Ocorrencias!$B$8:$B$1003,(CONCATENATE(B132," - ",F132)))</f>
        <v>0</v>
      </c>
      <c r="S132" s="88" t="str">
        <f>IF(R132&lt;&gt;0,IF(R132=(COUNTIFS(Ocorrencias!$B$8:$B$1003,(CONCATENATE(B132," - ",(MID(Roteiro!C132,7,300)))),Ocorrencias!$N$8:$N$1003,"Concluído")),"Concluído","Em andamento"),"")</f>
        <v/>
      </c>
      <c r="T132" s="63"/>
      <c r="U132" s="89"/>
    </row>
    <row r="133">
      <c r="A133" s="40"/>
      <c r="B133" s="67" t="str">
        <f t="shared" si="1"/>
        <v>125</v>
      </c>
      <c r="C133" s="81"/>
      <c r="D133" s="82"/>
      <c r="E133" s="64" t="str">
        <f>IFERROR(VLOOKUP(MID(C133,7,300),'Cenários'!C:E,3,0),"")</f>
        <v/>
      </c>
      <c r="F133" s="61"/>
      <c r="G133" s="83"/>
      <c r="H133" s="83"/>
      <c r="I133" s="83"/>
      <c r="J133" s="82"/>
      <c r="K133" s="85" t="str">
        <f t="shared" si="3"/>
        <v/>
      </c>
      <c r="L133" s="62"/>
      <c r="M133" s="62"/>
      <c r="N133" s="63"/>
      <c r="O133" s="63"/>
      <c r="P133" s="63"/>
      <c r="Q133" s="86" t="str">
        <f t="shared" si="2"/>
        <v/>
      </c>
      <c r="R133" s="87">
        <f>COUNTIF(Ocorrencias!$B$8:$B$1003,(CONCATENATE(B133," - ",F133)))</f>
        <v>0</v>
      </c>
      <c r="S133" s="88" t="str">
        <f>IF(R133&lt;&gt;0,IF(R133=(COUNTIFS(Ocorrencias!$B$8:$B$1003,(CONCATENATE(B133," - ",(MID(Roteiro!C133,7,300)))),Ocorrencias!$N$8:$N$1003,"Concluído")),"Concluído","Em andamento"),"")</f>
        <v/>
      </c>
      <c r="T133" s="63"/>
      <c r="U133" s="89"/>
    </row>
    <row r="134">
      <c r="A134" s="40"/>
      <c r="B134" s="67" t="str">
        <f t="shared" si="1"/>
        <v>126</v>
      </c>
      <c r="C134" s="81"/>
      <c r="D134" s="82"/>
      <c r="E134" s="64" t="str">
        <f>IFERROR(VLOOKUP(MID(C134,7,300),'Cenários'!C:E,3,0),"")</f>
        <v/>
      </c>
      <c r="F134" s="61"/>
      <c r="G134" s="83"/>
      <c r="H134" s="83"/>
      <c r="I134" s="83"/>
      <c r="J134" s="82"/>
      <c r="K134" s="85" t="str">
        <f t="shared" si="3"/>
        <v/>
      </c>
      <c r="L134" s="62"/>
      <c r="M134" s="62"/>
      <c r="N134" s="63"/>
      <c r="O134" s="63"/>
      <c r="P134" s="63"/>
      <c r="Q134" s="86" t="str">
        <f t="shared" si="2"/>
        <v/>
      </c>
      <c r="R134" s="87">
        <f>COUNTIF(Ocorrencias!$B$8:$B$1003,(CONCATENATE(B134," - ",F134)))</f>
        <v>0</v>
      </c>
      <c r="S134" s="88" t="str">
        <f>IF(R134&lt;&gt;0,IF(R134=(COUNTIFS(Ocorrencias!$B$8:$B$1003,(CONCATENATE(B134," - ",(MID(Roteiro!C134,7,300)))),Ocorrencias!$N$8:$N$1003,"Concluído")),"Concluído","Em andamento"),"")</f>
        <v/>
      </c>
      <c r="T134" s="63"/>
      <c r="U134" s="89"/>
    </row>
    <row r="135">
      <c r="A135" s="40"/>
      <c r="B135" s="67" t="str">
        <f t="shared" si="1"/>
        <v>127</v>
      </c>
      <c r="C135" s="81"/>
      <c r="D135" s="82"/>
      <c r="E135" s="64" t="str">
        <f>IFERROR(VLOOKUP(MID(C135,7,300),'Cenários'!C:E,3,0),"")</f>
        <v/>
      </c>
      <c r="F135" s="61"/>
      <c r="G135" s="83"/>
      <c r="H135" s="83"/>
      <c r="I135" s="83"/>
      <c r="J135" s="82"/>
      <c r="K135" s="85" t="str">
        <f t="shared" si="3"/>
        <v/>
      </c>
      <c r="L135" s="62"/>
      <c r="M135" s="62"/>
      <c r="N135" s="63"/>
      <c r="O135" s="63"/>
      <c r="P135" s="63"/>
      <c r="Q135" s="86" t="str">
        <f t="shared" si="2"/>
        <v/>
      </c>
      <c r="R135" s="87">
        <f>COUNTIF(Ocorrencias!$B$8:$B$1003,(CONCATENATE(B135," - ",F135)))</f>
        <v>0</v>
      </c>
      <c r="S135" s="88" t="str">
        <f>IF(R135&lt;&gt;0,IF(R135=(COUNTIFS(Ocorrencias!$B$8:$B$1003,(CONCATENATE(B135," - ",(MID(Roteiro!C135,7,300)))),Ocorrencias!$N$8:$N$1003,"Concluído")),"Concluído","Em andamento"),"")</f>
        <v/>
      </c>
      <c r="T135" s="63"/>
      <c r="U135" s="89"/>
    </row>
    <row r="136">
      <c r="A136" s="40"/>
      <c r="B136" s="67" t="str">
        <f t="shared" si="1"/>
        <v>128</v>
      </c>
      <c r="C136" s="81"/>
      <c r="D136" s="82"/>
      <c r="E136" s="64" t="str">
        <f>IFERROR(VLOOKUP(MID(C136,7,300),'Cenários'!C:E,3,0),"")</f>
        <v/>
      </c>
      <c r="F136" s="61"/>
      <c r="G136" s="83"/>
      <c r="H136" s="83"/>
      <c r="I136" s="83"/>
      <c r="J136" s="82"/>
      <c r="K136" s="85" t="str">
        <f t="shared" si="3"/>
        <v/>
      </c>
      <c r="L136" s="62"/>
      <c r="M136" s="62"/>
      <c r="N136" s="63"/>
      <c r="O136" s="63"/>
      <c r="P136" s="63"/>
      <c r="Q136" s="86" t="str">
        <f t="shared" si="2"/>
        <v/>
      </c>
      <c r="R136" s="87">
        <f>COUNTIF(Ocorrencias!$B$8:$B$1003,(CONCATENATE(B136," - ",F136)))</f>
        <v>0</v>
      </c>
      <c r="S136" s="88" t="str">
        <f>IF(R136&lt;&gt;0,IF(R136=(COUNTIFS(Ocorrencias!$B$8:$B$1003,(CONCATENATE(B136," - ",(MID(Roteiro!C136,7,300)))),Ocorrencias!$N$8:$N$1003,"Concluído")),"Concluído","Em andamento"),"")</f>
        <v/>
      </c>
      <c r="T136" s="63"/>
      <c r="U136" s="89"/>
    </row>
    <row r="137">
      <c r="A137" s="40"/>
      <c r="B137" s="67" t="str">
        <f t="shared" si="1"/>
        <v>129</v>
      </c>
      <c r="C137" s="81"/>
      <c r="D137" s="82"/>
      <c r="E137" s="64" t="str">
        <f>IFERROR(VLOOKUP(MID(C137,7,300),'Cenários'!C:E,3,0),"")</f>
        <v/>
      </c>
      <c r="F137" s="61"/>
      <c r="G137" s="83"/>
      <c r="H137" s="83"/>
      <c r="I137" s="83"/>
      <c r="J137" s="82"/>
      <c r="K137" s="85" t="str">
        <f t="shared" si="3"/>
        <v/>
      </c>
      <c r="L137" s="62"/>
      <c r="M137" s="62"/>
      <c r="N137" s="63"/>
      <c r="O137" s="63"/>
      <c r="P137" s="63"/>
      <c r="Q137" s="86" t="str">
        <f t="shared" si="2"/>
        <v/>
      </c>
      <c r="R137" s="87">
        <f>COUNTIF(Ocorrencias!$B$8:$B$1003,(CONCATENATE(B137," - ",F137)))</f>
        <v>0</v>
      </c>
      <c r="S137" s="88" t="str">
        <f>IF(R137&lt;&gt;0,IF(R137=(COUNTIFS(Ocorrencias!$B$8:$B$1003,(CONCATENATE(B137," - ",(MID(Roteiro!C137,7,300)))),Ocorrencias!$N$8:$N$1003,"Concluído")),"Concluído","Em andamento"),"")</f>
        <v/>
      </c>
      <c r="T137" s="63"/>
      <c r="U137" s="89"/>
    </row>
    <row r="138">
      <c r="A138" s="40"/>
      <c r="B138" s="67" t="str">
        <f t="shared" si="1"/>
        <v>130</v>
      </c>
      <c r="C138" s="81"/>
      <c r="D138" s="82"/>
      <c r="E138" s="64" t="str">
        <f>IFERROR(VLOOKUP(MID(C138,7,300),'Cenários'!C:E,3,0),"")</f>
        <v/>
      </c>
      <c r="F138" s="61"/>
      <c r="G138" s="83"/>
      <c r="H138" s="83"/>
      <c r="I138" s="83"/>
      <c r="J138" s="82"/>
      <c r="K138" s="85" t="str">
        <f t="shared" si="3"/>
        <v/>
      </c>
      <c r="L138" s="62"/>
      <c r="M138" s="62"/>
      <c r="N138" s="63"/>
      <c r="O138" s="63"/>
      <c r="P138" s="63"/>
      <c r="Q138" s="86" t="str">
        <f t="shared" si="2"/>
        <v/>
      </c>
      <c r="R138" s="87">
        <f>COUNTIF(Ocorrencias!$B$8:$B$1003,(CONCATENATE(B138," - ",F138)))</f>
        <v>0</v>
      </c>
      <c r="S138" s="88" t="str">
        <f>IF(R138&lt;&gt;0,IF(R138=(COUNTIFS(Ocorrencias!$B$8:$B$1003,(CONCATENATE(B138," - ",(MID(Roteiro!C138,7,300)))),Ocorrencias!$N$8:$N$1003,"Concluído")),"Concluído","Em andamento"),"")</f>
        <v/>
      </c>
      <c r="T138" s="63"/>
      <c r="U138" s="89"/>
    </row>
    <row r="139">
      <c r="A139" s="40"/>
      <c r="B139" s="67" t="str">
        <f t="shared" si="1"/>
        <v>131</v>
      </c>
      <c r="C139" s="81"/>
      <c r="D139" s="82"/>
      <c r="E139" s="64" t="str">
        <f>IFERROR(VLOOKUP(MID(C139,7,300),'Cenários'!C:E,3,0),"")</f>
        <v/>
      </c>
      <c r="F139" s="61"/>
      <c r="G139" s="83"/>
      <c r="H139" s="83"/>
      <c r="I139" s="83"/>
      <c r="J139" s="82"/>
      <c r="K139" s="85" t="str">
        <f t="shared" si="3"/>
        <v/>
      </c>
      <c r="L139" s="62"/>
      <c r="M139" s="62"/>
      <c r="N139" s="63"/>
      <c r="O139" s="63"/>
      <c r="P139" s="63"/>
      <c r="Q139" s="86" t="str">
        <f t="shared" si="2"/>
        <v/>
      </c>
      <c r="R139" s="87">
        <f>COUNTIF(Ocorrencias!$B$8:$B$1003,(CONCATENATE(B139," - ",F139)))</f>
        <v>0</v>
      </c>
      <c r="S139" s="88" t="str">
        <f>IF(R139&lt;&gt;0,IF(R139=(COUNTIFS(Ocorrencias!$B$8:$B$1003,(CONCATENATE(B139," - ",(MID(Roteiro!C139,7,300)))),Ocorrencias!$N$8:$N$1003,"Concluído")),"Concluído","Em andamento"),"")</f>
        <v/>
      </c>
      <c r="T139" s="63"/>
      <c r="U139" s="89"/>
    </row>
    <row r="140">
      <c r="A140" s="40"/>
      <c r="B140" s="67" t="str">
        <f t="shared" si="1"/>
        <v>132</v>
      </c>
      <c r="C140" s="81"/>
      <c r="D140" s="82"/>
      <c r="E140" s="64" t="str">
        <f>IFERROR(VLOOKUP(MID(C140,7,300),'Cenários'!C:E,3,0),"")</f>
        <v/>
      </c>
      <c r="F140" s="61"/>
      <c r="G140" s="83"/>
      <c r="H140" s="83"/>
      <c r="I140" s="83"/>
      <c r="J140" s="82"/>
      <c r="K140" s="85" t="str">
        <f t="shared" si="3"/>
        <v/>
      </c>
      <c r="L140" s="62"/>
      <c r="M140" s="62"/>
      <c r="N140" s="63"/>
      <c r="O140" s="63"/>
      <c r="P140" s="63"/>
      <c r="Q140" s="86" t="str">
        <f t="shared" si="2"/>
        <v/>
      </c>
      <c r="R140" s="87">
        <f>COUNTIF(Ocorrencias!$B$8:$B$1003,(CONCATENATE(B140," - ",F140)))</f>
        <v>0</v>
      </c>
      <c r="S140" s="88" t="str">
        <f>IF(R140&lt;&gt;0,IF(R140=(COUNTIFS(Ocorrencias!$B$8:$B$1003,(CONCATENATE(B140," - ",(MID(Roteiro!C140,7,300)))),Ocorrencias!$N$8:$N$1003,"Concluído")),"Concluído","Em andamento"),"")</f>
        <v/>
      </c>
      <c r="T140" s="63"/>
      <c r="U140" s="89"/>
    </row>
    <row r="141">
      <c r="A141" s="40"/>
      <c r="B141" s="67" t="str">
        <f t="shared" si="1"/>
        <v>133</v>
      </c>
      <c r="C141" s="81"/>
      <c r="D141" s="82"/>
      <c r="E141" s="64" t="str">
        <f>IFERROR(VLOOKUP(MID(C141,7,300),'Cenários'!C:E,3,0),"")</f>
        <v/>
      </c>
      <c r="F141" s="61"/>
      <c r="G141" s="83"/>
      <c r="H141" s="83"/>
      <c r="I141" s="83"/>
      <c r="J141" s="82"/>
      <c r="K141" s="85" t="str">
        <f t="shared" si="3"/>
        <v/>
      </c>
      <c r="L141" s="62"/>
      <c r="M141" s="62"/>
      <c r="N141" s="63"/>
      <c r="O141" s="63"/>
      <c r="P141" s="63"/>
      <c r="Q141" s="86" t="str">
        <f t="shared" si="2"/>
        <v/>
      </c>
      <c r="R141" s="87">
        <f>COUNTIF(Ocorrencias!$B$8:$B$1003,(CONCATENATE(B141," - ",F141)))</f>
        <v>0</v>
      </c>
      <c r="S141" s="88" t="str">
        <f>IF(R141&lt;&gt;0,IF(R141=(COUNTIFS(Ocorrencias!$B$8:$B$1003,(CONCATENATE(B141," - ",(MID(Roteiro!C141,7,300)))),Ocorrencias!$N$8:$N$1003,"Concluído")),"Concluído","Em andamento"),"")</f>
        <v/>
      </c>
      <c r="T141" s="63"/>
      <c r="U141" s="89"/>
    </row>
    <row r="142">
      <c r="A142" s="40"/>
      <c r="B142" s="67" t="str">
        <f t="shared" si="1"/>
        <v>134</v>
      </c>
      <c r="C142" s="81"/>
      <c r="D142" s="82"/>
      <c r="E142" s="64" t="str">
        <f>IFERROR(VLOOKUP(MID(C142,7,300),'Cenários'!C:E,3,0),"")</f>
        <v/>
      </c>
      <c r="F142" s="61"/>
      <c r="G142" s="83"/>
      <c r="H142" s="83"/>
      <c r="I142" s="83"/>
      <c r="J142" s="82"/>
      <c r="K142" s="85" t="str">
        <f t="shared" si="3"/>
        <v/>
      </c>
      <c r="L142" s="62"/>
      <c r="M142" s="62"/>
      <c r="N142" s="63"/>
      <c r="O142" s="63"/>
      <c r="P142" s="63"/>
      <c r="Q142" s="86" t="str">
        <f t="shared" si="2"/>
        <v/>
      </c>
      <c r="R142" s="87">
        <f>COUNTIF(Ocorrencias!$B$8:$B$1003,(CONCATENATE(B142," - ",F142)))</f>
        <v>0</v>
      </c>
      <c r="S142" s="88" t="str">
        <f>IF(R142&lt;&gt;0,IF(R142=(COUNTIFS(Ocorrencias!$B$8:$B$1003,(CONCATENATE(B142," - ",(MID(Roteiro!C142,7,300)))),Ocorrencias!$N$8:$N$1003,"Concluído")),"Concluído","Em andamento"),"")</f>
        <v/>
      </c>
      <c r="T142" s="63"/>
      <c r="U142" s="89"/>
    </row>
    <row r="143">
      <c r="A143" s="40"/>
      <c r="B143" s="67" t="str">
        <f t="shared" si="1"/>
        <v>135</v>
      </c>
      <c r="C143" s="81"/>
      <c r="D143" s="82"/>
      <c r="E143" s="64" t="str">
        <f>IFERROR(VLOOKUP(MID(C143,7,300),'Cenários'!C:E,3,0),"")</f>
        <v/>
      </c>
      <c r="F143" s="61"/>
      <c r="G143" s="83"/>
      <c r="H143" s="83"/>
      <c r="I143" s="83"/>
      <c r="J143" s="82"/>
      <c r="K143" s="85" t="str">
        <f t="shared" si="3"/>
        <v/>
      </c>
      <c r="L143" s="62"/>
      <c r="M143" s="62"/>
      <c r="N143" s="63"/>
      <c r="O143" s="63"/>
      <c r="P143" s="63"/>
      <c r="Q143" s="86" t="str">
        <f t="shared" si="2"/>
        <v/>
      </c>
      <c r="R143" s="87">
        <f>COUNTIF(Ocorrencias!$B$8:$B$1003,(CONCATENATE(B143," - ",F143)))</f>
        <v>0</v>
      </c>
      <c r="S143" s="88" t="str">
        <f>IF(R143&lt;&gt;0,IF(R143=(COUNTIFS(Ocorrencias!$B$8:$B$1003,(CONCATENATE(B143," - ",(MID(Roteiro!C143,7,300)))),Ocorrencias!$N$8:$N$1003,"Concluído")),"Concluído","Em andamento"),"")</f>
        <v/>
      </c>
      <c r="T143" s="63"/>
      <c r="U143" s="89"/>
    </row>
    <row r="144">
      <c r="A144" s="40"/>
      <c r="B144" s="67" t="str">
        <f t="shared" si="1"/>
        <v>136</v>
      </c>
      <c r="C144" s="81"/>
      <c r="D144" s="82"/>
      <c r="E144" s="64" t="str">
        <f>IFERROR(VLOOKUP(MID(C144,7,300),'Cenários'!C:E,3,0),"")</f>
        <v/>
      </c>
      <c r="F144" s="61"/>
      <c r="G144" s="83"/>
      <c r="H144" s="83"/>
      <c r="I144" s="83"/>
      <c r="J144" s="82"/>
      <c r="K144" s="85" t="str">
        <f t="shared" si="3"/>
        <v/>
      </c>
      <c r="L144" s="62"/>
      <c r="M144" s="62"/>
      <c r="N144" s="63"/>
      <c r="O144" s="63"/>
      <c r="P144" s="63"/>
      <c r="Q144" s="86" t="str">
        <f t="shared" si="2"/>
        <v/>
      </c>
      <c r="R144" s="87">
        <f>COUNTIF(Ocorrencias!$B$8:$B$1003,(CONCATENATE(B144," - ",F144)))</f>
        <v>0</v>
      </c>
      <c r="S144" s="88" t="str">
        <f>IF(R144&lt;&gt;0,IF(R144=(COUNTIFS(Ocorrencias!$B$8:$B$1003,(CONCATENATE(B144," - ",(MID(Roteiro!C144,7,300)))),Ocorrencias!$N$8:$N$1003,"Concluído")),"Concluído","Em andamento"),"")</f>
        <v/>
      </c>
      <c r="T144" s="63"/>
      <c r="U144" s="89"/>
    </row>
    <row r="145">
      <c r="A145" s="40"/>
      <c r="B145" s="67" t="str">
        <f t="shared" si="1"/>
        <v>137</v>
      </c>
      <c r="C145" s="81"/>
      <c r="D145" s="82"/>
      <c r="E145" s="64" t="str">
        <f>IFERROR(VLOOKUP(MID(C145,7,300),'Cenários'!C:E,3,0),"")</f>
        <v/>
      </c>
      <c r="F145" s="61"/>
      <c r="G145" s="83"/>
      <c r="H145" s="83"/>
      <c r="I145" s="83"/>
      <c r="J145" s="82"/>
      <c r="K145" s="85" t="str">
        <f t="shared" si="3"/>
        <v/>
      </c>
      <c r="L145" s="62"/>
      <c r="M145" s="62"/>
      <c r="N145" s="63"/>
      <c r="O145" s="63"/>
      <c r="P145" s="63"/>
      <c r="Q145" s="86" t="str">
        <f t="shared" si="2"/>
        <v/>
      </c>
      <c r="R145" s="87">
        <f>COUNTIF(Ocorrencias!$B$8:$B$1003,(CONCATENATE(B145," - ",F145)))</f>
        <v>0</v>
      </c>
      <c r="S145" s="88" t="str">
        <f>IF(R145&lt;&gt;0,IF(R145=(COUNTIFS(Ocorrencias!$B$8:$B$1003,(CONCATENATE(B145," - ",(MID(Roteiro!C145,7,300)))),Ocorrencias!$N$8:$N$1003,"Concluído")),"Concluído","Em andamento"),"")</f>
        <v/>
      </c>
      <c r="T145" s="63"/>
      <c r="U145" s="89"/>
    </row>
    <row r="146">
      <c r="A146" s="40"/>
      <c r="B146" s="67" t="str">
        <f t="shared" si="1"/>
        <v>138</v>
      </c>
      <c r="C146" s="81"/>
      <c r="D146" s="82"/>
      <c r="E146" s="64" t="str">
        <f>IFERROR(VLOOKUP(MID(C146,7,300),'Cenários'!C:E,3,0),"")</f>
        <v/>
      </c>
      <c r="F146" s="61"/>
      <c r="G146" s="83"/>
      <c r="H146" s="83"/>
      <c r="I146" s="83"/>
      <c r="J146" s="82"/>
      <c r="K146" s="85" t="str">
        <f t="shared" si="3"/>
        <v/>
      </c>
      <c r="L146" s="62"/>
      <c r="M146" s="62"/>
      <c r="N146" s="63"/>
      <c r="O146" s="63"/>
      <c r="P146" s="63"/>
      <c r="Q146" s="86" t="str">
        <f t="shared" si="2"/>
        <v/>
      </c>
      <c r="R146" s="87">
        <f>COUNTIF(Ocorrencias!$B$8:$B$1003,(CONCATENATE(B146," - ",F146)))</f>
        <v>0</v>
      </c>
      <c r="S146" s="88" t="str">
        <f>IF(R146&lt;&gt;0,IF(R146=(COUNTIFS(Ocorrencias!$B$8:$B$1003,(CONCATENATE(B146," - ",(MID(Roteiro!C146,7,300)))),Ocorrencias!$N$8:$N$1003,"Concluído")),"Concluído","Em andamento"),"")</f>
        <v/>
      </c>
      <c r="T146" s="63"/>
      <c r="U146" s="89"/>
    </row>
    <row r="147">
      <c r="A147" s="40"/>
      <c r="B147" s="67" t="str">
        <f t="shared" si="1"/>
        <v>139</v>
      </c>
      <c r="C147" s="81"/>
      <c r="D147" s="82"/>
      <c r="E147" s="64" t="str">
        <f>IFERROR(VLOOKUP(MID(C147,7,300),'Cenários'!C:E,3,0),"")</f>
        <v/>
      </c>
      <c r="F147" s="61"/>
      <c r="G147" s="83"/>
      <c r="H147" s="83"/>
      <c r="I147" s="83"/>
      <c r="J147" s="82"/>
      <c r="K147" s="85" t="str">
        <f t="shared" si="3"/>
        <v/>
      </c>
      <c r="L147" s="62"/>
      <c r="M147" s="62"/>
      <c r="N147" s="63"/>
      <c r="O147" s="63"/>
      <c r="P147" s="63"/>
      <c r="Q147" s="86" t="str">
        <f t="shared" si="2"/>
        <v/>
      </c>
      <c r="R147" s="87">
        <f>COUNTIF(Ocorrencias!$B$8:$B$1003,(CONCATENATE(B147," - ",F147)))</f>
        <v>0</v>
      </c>
      <c r="S147" s="88" t="str">
        <f>IF(R147&lt;&gt;0,IF(R147=(COUNTIFS(Ocorrencias!$B$8:$B$1003,(CONCATENATE(B147," - ",(MID(Roteiro!C147,7,300)))),Ocorrencias!$N$8:$N$1003,"Concluído")),"Concluído","Em andamento"),"")</f>
        <v/>
      </c>
      <c r="T147" s="63"/>
      <c r="U147" s="89"/>
    </row>
    <row r="148">
      <c r="A148" s="40"/>
      <c r="B148" s="67" t="str">
        <f t="shared" si="1"/>
        <v>140</v>
      </c>
      <c r="C148" s="81"/>
      <c r="D148" s="82"/>
      <c r="E148" s="64" t="str">
        <f>IFERROR(VLOOKUP(MID(C148,7,300),'Cenários'!C:E,3,0),"")</f>
        <v/>
      </c>
      <c r="F148" s="61"/>
      <c r="G148" s="83"/>
      <c r="H148" s="83"/>
      <c r="I148" s="83"/>
      <c r="J148" s="82"/>
      <c r="K148" s="85" t="str">
        <f t="shared" si="3"/>
        <v/>
      </c>
      <c r="L148" s="62"/>
      <c r="M148" s="62"/>
      <c r="N148" s="63"/>
      <c r="O148" s="63"/>
      <c r="P148" s="63"/>
      <c r="Q148" s="86" t="str">
        <f t="shared" si="2"/>
        <v/>
      </c>
      <c r="R148" s="87">
        <f>COUNTIF(Ocorrencias!$B$8:$B$1003,(CONCATENATE(B148," - ",F148)))</f>
        <v>0</v>
      </c>
      <c r="S148" s="88" t="str">
        <f>IF(R148&lt;&gt;0,IF(R148=(COUNTIFS(Ocorrencias!$B$8:$B$1003,(CONCATENATE(B148," - ",(MID(Roteiro!C148,7,300)))),Ocorrencias!$N$8:$N$1003,"Concluído")),"Concluído","Em andamento"),"")</f>
        <v/>
      </c>
      <c r="T148" s="63"/>
      <c r="U148" s="89"/>
    </row>
    <row r="149">
      <c r="A149" s="40"/>
      <c r="B149" s="67" t="str">
        <f t="shared" si="1"/>
        <v>141</v>
      </c>
      <c r="C149" s="81"/>
      <c r="D149" s="82"/>
      <c r="E149" s="64" t="str">
        <f>IFERROR(VLOOKUP(MID(C149,7,300),'Cenários'!C:E,3,0),"")</f>
        <v/>
      </c>
      <c r="F149" s="61"/>
      <c r="G149" s="83"/>
      <c r="H149" s="83"/>
      <c r="I149" s="83"/>
      <c r="J149" s="82"/>
      <c r="K149" s="85" t="str">
        <f t="shared" si="3"/>
        <v/>
      </c>
      <c r="L149" s="62"/>
      <c r="M149" s="62"/>
      <c r="N149" s="63"/>
      <c r="O149" s="63"/>
      <c r="P149" s="63"/>
      <c r="Q149" s="86" t="str">
        <f t="shared" si="2"/>
        <v/>
      </c>
      <c r="R149" s="87">
        <f>COUNTIF(Ocorrencias!$B$8:$B$1003,(CONCATENATE(B149," - ",F149)))</f>
        <v>0</v>
      </c>
      <c r="S149" s="88" t="str">
        <f>IF(R149&lt;&gt;0,IF(R149=(COUNTIFS(Ocorrencias!$B$8:$B$1003,(CONCATENATE(B149," - ",(MID(Roteiro!C149,7,300)))),Ocorrencias!$N$8:$N$1003,"Concluído")),"Concluído","Em andamento"),"")</f>
        <v/>
      </c>
      <c r="T149" s="63"/>
      <c r="U149" s="89"/>
    </row>
    <row r="150">
      <c r="A150" s="40"/>
      <c r="B150" s="67" t="str">
        <f t="shared" si="1"/>
        <v>142</v>
      </c>
      <c r="C150" s="81"/>
      <c r="D150" s="82"/>
      <c r="E150" s="64" t="str">
        <f>IFERROR(VLOOKUP(MID(C150,7,300),'Cenários'!C:E,3,0),"")</f>
        <v/>
      </c>
      <c r="F150" s="61"/>
      <c r="G150" s="83"/>
      <c r="H150" s="83"/>
      <c r="I150" s="83"/>
      <c r="J150" s="82"/>
      <c r="K150" s="85" t="str">
        <f t="shared" si="3"/>
        <v/>
      </c>
      <c r="L150" s="62"/>
      <c r="M150" s="62"/>
      <c r="N150" s="63"/>
      <c r="O150" s="63"/>
      <c r="P150" s="63"/>
      <c r="Q150" s="86" t="str">
        <f t="shared" si="2"/>
        <v/>
      </c>
      <c r="R150" s="87">
        <f>COUNTIF(Ocorrencias!$B$8:$B$1003,(CONCATENATE(B150," - ",F150)))</f>
        <v>0</v>
      </c>
      <c r="S150" s="88" t="str">
        <f>IF(R150&lt;&gt;0,IF(R150=(COUNTIFS(Ocorrencias!$B$8:$B$1003,(CONCATENATE(B150," - ",(MID(Roteiro!C150,7,300)))),Ocorrencias!$N$8:$N$1003,"Concluído")),"Concluído","Em andamento"),"")</f>
        <v/>
      </c>
      <c r="T150" s="63"/>
      <c r="U150" s="89"/>
    </row>
    <row r="151">
      <c r="A151" s="40"/>
      <c r="B151" s="67" t="str">
        <f t="shared" si="1"/>
        <v>143</v>
      </c>
      <c r="C151" s="81"/>
      <c r="D151" s="82"/>
      <c r="E151" s="64" t="str">
        <f>IFERROR(VLOOKUP(MID(C151,7,300),'Cenários'!C:E,3,0),"")</f>
        <v/>
      </c>
      <c r="F151" s="61"/>
      <c r="G151" s="83"/>
      <c r="H151" s="83"/>
      <c r="I151" s="83"/>
      <c r="J151" s="82"/>
      <c r="K151" s="85" t="str">
        <f t="shared" si="3"/>
        <v/>
      </c>
      <c r="L151" s="62"/>
      <c r="M151" s="62"/>
      <c r="N151" s="63"/>
      <c r="O151" s="63"/>
      <c r="P151" s="63"/>
      <c r="Q151" s="86" t="str">
        <f t="shared" si="2"/>
        <v/>
      </c>
      <c r="R151" s="87">
        <f>COUNTIF(Ocorrencias!$B$8:$B$1003,(CONCATENATE(B151," - ",F151)))</f>
        <v>0</v>
      </c>
      <c r="S151" s="88" t="str">
        <f>IF(R151&lt;&gt;0,IF(R151=(COUNTIFS(Ocorrencias!$B$8:$B$1003,(CONCATENATE(B151," - ",(MID(Roteiro!C151,7,300)))),Ocorrencias!$N$8:$N$1003,"Concluído")),"Concluído","Em andamento"),"")</f>
        <v/>
      </c>
      <c r="T151" s="63"/>
      <c r="U151" s="89"/>
    </row>
    <row r="152">
      <c r="A152" s="40"/>
      <c r="B152" s="67" t="str">
        <f t="shared" si="1"/>
        <v>144</v>
      </c>
      <c r="C152" s="81"/>
      <c r="D152" s="82"/>
      <c r="E152" s="64" t="str">
        <f>IFERROR(VLOOKUP(MID(C152,7,300),'Cenários'!C:E,3,0),"")</f>
        <v/>
      </c>
      <c r="F152" s="61"/>
      <c r="G152" s="83"/>
      <c r="H152" s="83"/>
      <c r="I152" s="83"/>
      <c r="J152" s="82"/>
      <c r="K152" s="85" t="str">
        <f t="shared" si="3"/>
        <v/>
      </c>
      <c r="L152" s="62"/>
      <c r="M152" s="62"/>
      <c r="N152" s="63"/>
      <c r="O152" s="63"/>
      <c r="P152" s="63"/>
      <c r="Q152" s="86" t="str">
        <f t="shared" si="2"/>
        <v/>
      </c>
      <c r="R152" s="87">
        <f>COUNTIF(Ocorrencias!$B$8:$B$1003,(CONCATENATE(B152," - ",F152)))</f>
        <v>0</v>
      </c>
      <c r="S152" s="88" t="str">
        <f>IF(R152&lt;&gt;0,IF(R152=(COUNTIFS(Ocorrencias!$B$8:$B$1003,(CONCATENATE(B152," - ",(MID(Roteiro!C152,7,300)))),Ocorrencias!$N$8:$N$1003,"Concluído")),"Concluído","Em andamento"),"")</f>
        <v/>
      </c>
      <c r="T152" s="63"/>
      <c r="U152" s="89"/>
    </row>
    <row r="153">
      <c r="A153" s="40"/>
      <c r="B153" s="67" t="str">
        <f t="shared" si="1"/>
        <v>145</v>
      </c>
      <c r="C153" s="81"/>
      <c r="D153" s="82"/>
      <c r="E153" s="64" t="str">
        <f>IFERROR(VLOOKUP(MID(C153,7,300),'Cenários'!C:E,3,0),"")</f>
        <v/>
      </c>
      <c r="F153" s="61"/>
      <c r="G153" s="83"/>
      <c r="H153" s="83"/>
      <c r="I153" s="83"/>
      <c r="J153" s="82"/>
      <c r="K153" s="85" t="str">
        <f t="shared" si="3"/>
        <v/>
      </c>
      <c r="L153" s="62"/>
      <c r="M153" s="62"/>
      <c r="N153" s="63"/>
      <c r="O153" s="63"/>
      <c r="P153" s="63"/>
      <c r="Q153" s="86" t="str">
        <f t="shared" si="2"/>
        <v/>
      </c>
      <c r="R153" s="87">
        <f>COUNTIF(Ocorrencias!$B$8:$B$1003,(CONCATENATE(B153," - ",F153)))</f>
        <v>0</v>
      </c>
      <c r="S153" s="88" t="str">
        <f>IF(R153&lt;&gt;0,IF(R153=(COUNTIFS(Ocorrencias!$B$8:$B$1003,(CONCATENATE(B153," - ",(MID(Roteiro!C153,7,300)))),Ocorrencias!$N$8:$N$1003,"Concluído")),"Concluído","Em andamento"),"")</f>
        <v/>
      </c>
      <c r="T153" s="63"/>
      <c r="U153" s="89"/>
    </row>
    <row r="154">
      <c r="A154" s="40"/>
      <c r="B154" s="67" t="str">
        <f t="shared" si="1"/>
        <v>146</v>
      </c>
      <c r="C154" s="81"/>
      <c r="D154" s="82"/>
      <c r="E154" s="64" t="str">
        <f>IFERROR(VLOOKUP(MID(C154,7,300),'Cenários'!C:E,3,0),"")</f>
        <v/>
      </c>
      <c r="F154" s="61"/>
      <c r="G154" s="83"/>
      <c r="H154" s="83"/>
      <c r="I154" s="83"/>
      <c r="J154" s="82"/>
      <c r="K154" s="85" t="str">
        <f t="shared" si="3"/>
        <v/>
      </c>
      <c r="L154" s="62"/>
      <c r="M154" s="62"/>
      <c r="N154" s="63"/>
      <c r="O154" s="63"/>
      <c r="P154" s="63"/>
      <c r="Q154" s="86" t="str">
        <f t="shared" si="2"/>
        <v/>
      </c>
      <c r="R154" s="87">
        <f>COUNTIF(Ocorrencias!$B$8:$B$1003,(CONCATENATE(B154," - ",F154)))</f>
        <v>0</v>
      </c>
      <c r="S154" s="88" t="str">
        <f>IF(R154&lt;&gt;0,IF(R154=(COUNTIFS(Ocorrencias!$B$8:$B$1003,(CONCATENATE(B154," - ",(MID(Roteiro!C154,7,300)))),Ocorrencias!$N$8:$N$1003,"Concluído")),"Concluído","Em andamento"),"")</f>
        <v/>
      </c>
      <c r="T154" s="63"/>
      <c r="U154" s="89"/>
    </row>
    <row r="155">
      <c r="A155" s="40"/>
      <c r="B155" s="67" t="str">
        <f t="shared" si="1"/>
        <v>147</v>
      </c>
      <c r="C155" s="81"/>
      <c r="D155" s="82"/>
      <c r="E155" s="64" t="str">
        <f>IFERROR(VLOOKUP(MID(C155,7,300),'Cenários'!C:E,3,0),"")</f>
        <v/>
      </c>
      <c r="F155" s="61"/>
      <c r="G155" s="83"/>
      <c r="H155" s="83"/>
      <c r="I155" s="83"/>
      <c r="J155" s="82"/>
      <c r="K155" s="85" t="str">
        <f t="shared" si="3"/>
        <v/>
      </c>
      <c r="L155" s="62"/>
      <c r="M155" s="62"/>
      <c r="N155" s="63"/>
      <c r="O155" s="63"/>
      <c r="P155" s="63"/>
      <c r="Q155" s="86" t="str">
        <f t="shared" si="2"/>
        <v/>
      </c>
      <c r="R155" s="87">
        <f>COUNTIF(Ocorrencias!$B$8:$B$1003,(CONCATENATE(B155," - ",F155)))</f>
        <v>0</v>
      </c>
      <c r="S155" s="88" t="str">
        <f>IF(R155&lt;&gt;0,IF(R155=(COUNTIFS(Ocorrencias!$B$8:$B$1003,(CONCATENATE(B155," - ",(MID(Roteiro!C155,7,300)))),Ocorrencias!$N$8:$N$1003,"Concluído")),"Concluído","Em andamento"),"")</f>
        <v/>
      </c>
      <c r="T155" s="63"/>
      <c r="U155" s="89"/>
    </row>
    <row r="156">
      <c r="A156" s="40"/>
      <c r="B156" s="67" t="str">
        <f t="shared" si="1"/>
        <v>148</v>
      </c>
      <c r="C156" s="81"/>
      <c r="D156" s="82"/>
      <c r="E156" s="64" t="str">
        <f>IFERROR(VLOOKUP(MID(C156,7,300),'Cenários'!C:E,3,0),"")</f>
        <v/>
      </c>
      <c r="F156" s="61"/>
      <c r="G156" s="83"/>
      <c r="H156" s="83"/>
      <c r="I156" s="83"/>
      <c r="J156" s="82"/>
      <c r="K156" s="85" t="str">
        <f t="shared" si="3"/>
        <v/>
      </c>
      <c r="L156" s="62"/>
      <c r="M156" s="62"/>
      <c r="N156" s="63"/>
      <c r="O156" s="63"/>
      <c r="P156" s="63"/>
      <c r="Q156" s="86" t="str">
        <f t="shared" si="2"/>
        <v/>
      </c>
      <c r="R156" s="87">
        <f>COUNTIF(Ocorrencias!$B$8:$B$1003,(CONCATENATE(B156," - ",F156)))</f>
        <v>0</v>
      </c>
      <c r="S156" s="88" t="str">
        <f>IF(R156&lt;&gt;0,IF(R156=(COUNTIFS(Ocorrencias!$B$8:$B$1003,(CONCATENATE(B156," - ",(MID(Roteiro!C156,7,300)))),Ocorrencias!$N$8:$N$1003,"Concluído")),"Concluído","Em andamento"),"")</f>
        <v/>
      </c>
      <c r="T156" s="63"/>
      <c r="U156" s="89"/>
    </row>
    <row r="157">
      <c r="A157" s="40"/>
      <c r="B157" s="67" t="str">
        <f t="shared" si="1"/>
        <v>149</v>
      </c>
      <c r="C157" s="81"/>
      <c r="D157" s="82"/>
      <c r="E157" s="64" t="str">
        <f>IFERROR(VLOOKUP(MID(C157,7,300),'Cenários'!C:E,3,0),"")</f>
        <v/>
      </c>
      <c r="F157" s="61"/>
      <c r="G157" s="83"/>
      <c r="H157" s="83"/>
      <c r="I157" s="83"/>
      <c r="J157" s="82"/>
      <c r="K157" s="85" t="str">
        <f t="shared" si="3"/>
        <v/>
      </c>
      <c r="L157" s="62"/>
      <c r="M157" s="62"/>
      <c r="N157" s="63"/>
      <c r="O157" s="63"/>
      <c r="P157" s="63"/>
      <c r="Q157" s="86" t="str">
        <f t="shared" si="2"/>
        <v/>
      </c>
      <c r="R157" s="87">
        <f>COUNTIF(Ocorrencias!$B$8:$B$1003,(CONCATENATE(B157," - ",F157)))</f>
        <v>0</v>
      </c>
      <c r="S157" s="88" t="str">
        <f>IF(R157&lt;&gt;0,IF(R157=(COUNTIFS(Ocorrencias!$B$8:$B$1003,(CONCATENATE(B157," - ",(MID(Roteiro!C157,7,300)))),Ocorrencias!$N$8:$N$1003,"Concluído")),"Concluído","Em andamento"),"")</f>
        <v/>
      </c>
      <c r="T157" s="63"/>
      <c r="U157" s="89"/>
    </row>
    <row r="158">
      <c r="A158" s="40"/>
      <c r="B158" s="67" t="str">
        <f t="shared" si="1"/>
        <v>150</v>
      </c>
      <c r="C158" s="81"/>
      <c r="D158" s="82"/>
      <c r="E158" s="64" t="str">
        <f>IFERROR(VLOOKUP(MID(C158,7,300),'Cenários'!C:E,3,0),"")</f>
        <v/>
      </c>
      <c r="F158" s="61"/>
      <c r="G158" s="83"/>
      <c r="H158" s="83"/>
      <c r="I158" s="83"/>
      <c r="J158" s="82"/>
      <c r="K158" s="85" t="str">
        <f t="shared" si="3"/>
        <v/>
      </c>
      <c r="L158" s="62"/>
      <c r="M158" s="62"/>
      <c r="N158" s="63"/>
      <c r="O158" s="63"/>
      <c r="P158" s="63"/>
      <c r="Q158" s="86" t="str">
        <f t="shared" si="2"/>
        <v/>
      </c>
      <c r="R158" s="87">
        <f>COUNTIF(Ocorrencias!$B$8:$B$1003,(CONCATENATE(B158," - ",F158)))</f>
        <v>0</v>
      </c>
      <c r="S158" s="88" t="str">
        <f>IF(R158&lt;&gt;0,IF(R158=(COUNTIFS(Ocorrencias!$B$8:$B$1003,(CONCATENATE(B158," - ",(MID(Roteiro!C158,7,300)))),Ocorrencias!$N$8:$N$1003,"Concluído")),"Concluído","Em andamento"),"")</f>
        <v/>
      </c>
      <c r="T158" s="63"/>
      <c r="U158" s="89"/>
    </row>
    <row r="159">
      <c r="A159" s="40"/>
      <c r="B159" s="67" t="str">
        <f t="shared" si="1"/>
        <v>151</v>
      </c>
      <c r="C159" s="81"/>
      <c r="D159" s="82"/>
      <c r="E159" s="64" t="str">
        <f>IFERROR(VLOOKUP(MID(C159,7,300),'Cenários'!C:E,3,0),"")</f>
        <v/>
      </c>
      <c r="F159" s="61"/>
      <c r="G159" s="83"/>
      <c r="H159" s="83"/>
      <c r="I159" s="83"/>
      <c r="J159" s="82"/>
      <c r="K159" s="85" t="str">
        <f t="shared" si="3"/>
        <v/>
      </c>
      <c r="L159" s="62"/>
      <c r="M159" s="62"/>
      <c r="N159" s="63"/>
      <c r="O159" s="63"/>
      <c r="P159" s="63"/>
      <c r="Q159" s="86" t="str">
        <f t="shared" si="2"/>
        <v/>
      </c>
      <c r="R159" s="87">
        <f>COUNTIF(Ocorrencias!$B$8:$B$1003,(CONCATENATE(B159," - ",F159)))</f>
        <v>0</v>
      </c>
      <c r="S159" s="88" t="str">
        <f>IF(R159&lt;&gt;0,IF(R159=(COUNTIFS(Ocorrencias!$B$8:$B$1003,(CONCATENATE(B159," - ",(MID(Roteiro!C159,7,300)))),Ocorrencias!$N$8:$N$1003,"Concluído")),"Concluído","Em andamento"),"")</f>
        <v/>
      </c>
      <c r="T159" s="63"/>
      <c r="U159" s="89"/>
    </row>
    <row r="160">
      <c r="A160" s="40"/>
      <c r="B160" s="67" t="str">
        <f t="shared" si="1"/>
        <v>152</v>
      </c>
      <c r="C160" s="81"/>
      <c r="D160" s="82"/>
      <c r="E160" s="64" t="str">
        <f>IFERROR(VLOOKUP(MID(C160,7,300),'Cenários'!C:E,3,0),"")</f>
        <v/>
      </c>
      <c r="F160" s="61"/>
      <c r="G160" s="83"/>
      <c r="H160" s="83"/>
      <c r="I160" s="83"/>
      <c r="J160" s="82"/>
      <c r="K160" s="85" t="str">
        <f t="shared" si="3"/>
        <v/>
      </c>
      <c r="L160" s="62"/>
      <c r="M160" s="62"/>
      <c r="N160" s="63"/>
      <c r="O160" s="63"/>
      <c r="P160" s="63"/>
      <c r="Q160" s="86" t="str">
        <f t="shared" si="2"/>
        <v/>
      </c>
      <c r="R160" s="87">
        <f>COUNTIF(Ocorrencias!$B$8:$B$1003,(CONCATENATE(B160," - ",F160)))</f>
        <v>0</v>
      </c>
      <c r="S160" s="88" t="str">
        <f>IF(R160&lt;&gt;0,IF(R160=(COUNTIFS(Ocorrencias!$B$8:$B$1003,(CONCATENATE(B160," - ",(MID(Roteiro!C160,7,300)))),Ocorrencias!$N$8:$N$1003,"Concluído")),"Concluído","Em andamento"),"")</f>
        <v/>
      </c>
      <c r="T160" s="63"/>
      <c r="U160" s="89"/>
    </row>
    <row r="161">
      <c r="A161" s="40"/>
      <c r="B161" s="67" t="str">
        <f t="shared" si="1"/>
        <v>153</v>
      </c>
      <c r="C161" s="81"/>
      <c r="D161" s="82"/>
      <c r="E161" s="64" t="str">
        <f>IFERROR(VLOOKUP(MID(C161,7,300),'Cenários'!C:E,3,0),"")</f>
        <v/>
      </c>
      <c r="F161" s="61"/>
      <c r="G161" s="83"/>
      <c r="H161" s="83"/>
      <c r="I161" s="83"/>
      <c r="J161" s="82"/>
      <c r="K161" s="85" t="str">
        <f t="shared" si="3"/>
        <v/>
      </c>
      <c r="L161" s="62"/>
      <c r="M161" s="62"/>
      <c r="N161" s="63"/>
      <c r="O161" s="63"/>
      <c r="P161" s="63"/>
      <c r="Q161" s="86" t="str">
        <f t="shared" si="2"/>
        <v/>
      </c>
      <c r="R161" s="87">
        <f>COUNTIF(Ocorrencias!$B$8:$B$1003,(CONCATENATE(B161," - ",F161)))</f>
        <v>0</v>
      </c>
      <c r="S161" s="88" t="str">
        <f>IF(R161&lt;&gt;0,IF(R161=(COUNTIFS(Ocorrencias!$B$8:$B$1003,(CONCATENATE(B161," - ",(MID(Roteiro!C161,7,300)))),Ocorrencias!$N$8:$N$1003,"Concluído")),"Concluído","Em andamento"),"")</f>
        <v/>
      </c>
      <c r="T161" s="63"/>
      <c r="U161" s="89"/>
    </row>
    <row r="162">
      <c r="A162" s="40"/>
      <c r="B162" s="67" t="str">
        <f t="shared" si="1"/>
        <v>154</v>
      </c>
      <c r="C162" s="81"/>
      <c r="D162" s="82"/>
      <c r="E162" s="64" t="str">
        <f>IFERROR(VLOOKUP(MID(C162,7,300),'Cenários'!C:E,3,0),"")</f>
        <v/>
      </c>
      <c r="F162" s="61"/>
      <c r="G162" s="83"/>
      <c r="H162" s="83"/>
      <c r="I162" s="83"/>
      <c r="J162" s="82"/>
      <c r="K162" s="85" t="str">
        <f t="shared" si="3"/>
        <v/>
      </c>
      <c r="L162" s="62"/>
      <c r="M162" s="62"/>
      <c r="N162" s="63"/>
      <c r="O162" s="63"/>
      <c r="P162" s="63"/>
      <c r="Q162" s="86" t="str">
        <f t="shared" si="2"/>
        <v/>
      </c>
      <c r="R162" s="87">
        <f>COUNTIF(Ocorrencias!$B$8:$B$1003,(CONCATENATE(B162," - ",F162)))</f>
        <v>0</v>
      </c>
      <c r="S162" s="88" t="str">
        <f>IF(R162&lt;&gt;0,IF(R162=(COUNTIFS(Ocorrencias!$B$8:$B$1003,(CONCATENATE(B162," - ",(MID(Roteiro!C162,7,300)))),Ocorrencias!$N$8:$N$1003,"Concluído")),"Concluído","Em andamento"),"")</f>
        <v/>
      </c>
      <c r="T162" s="63"/>
      <c r="U162" s="89"/>
    </row>
    <row r="163">
      <c r="A163" s="40"/>
      <c r="B163" s="67" t="str">
        <f t="shared" si="1"/>
        <v>155</v>
      </c>
      <c r="C163" s="81"/>
      <c r="D163" s="82"/>
      <c r="E163" s="64" t="str">
        <f>IFERROR(VLOOKUP(MID(C163,7,300),'Cenários'!C:E,3,0),"")</f>
        <v/>
      </c>
      <c r="F163" s="61"/>
      <c r="G163" s="83"/>
      <c r="H163" s="83"/>
      <c r="I163" s="83"/>
      <c r="J163" s="82"/>
      <c r="K163" s="85" t="str">
        <f t="shared" si="3"/>
        <v/>
      </c>
      <c r="L163" s="62"/>
      <c r="M163" s="62"/>
      <c r="N163" s="63"/>
      <c r="O163" s="63"/>
      <c r="P163" s="63"/>
      <c r="Q163" s="86" t="str">
        <f t="shared" si="2"/>
        <v/>
      </c>
      <c r="R163" s="87">
        <f>COUNTIF(Ocorrencias!$B$8:$B$1003,(CONCATENATE(B163," - ",F163)))</f>
        <v>0</v>
      </c>
      <c r="S163" s="88" t="str">
        <f>IF(R163&lt;&gt;0,IF(R163=(COUNTIFS(Ocorrencias!$B$8:$B$1003,(CONCATENATE(B163," - ",(MID(Roteiro!C163,7,300)))),Ocorrencias!$N$8:$N$1003,"Concluído")),"Concluído","Em andamento"),"")</f>
        <v/>
      </c>
      <c r="T163" s="63"/>
      <c r="U163" s="89"/>
    </row>
    <row r="164">
      <c r="A164" s="40"/>
      <c r="B164" s="67" t="str">
        <f t="shared" si="1"/>
        <v>156</v>
      </c>
      <c r="C164" s="81"/>
      <c r="D164" s="82"/>
      <c r="E164" s="64" t="str">
        <f>IFERROR(VLOOKUP(MID(C164,7,300),'Cenários'!C:E,3,0),"")</f>
        <v/>
      </c>
      <c r="F164" s="61"/>
      <c r="G164" s="83"/>
      <c r="H164" s="83"/>
      <c r="I164" s="83"/>
      <c r="J164" s="82"/>
      <c r="K164" s="85" t="str">
        <f t="shared" si="3"/>
        <v/>
      </c>
      <c r="L164" s="62"/>
      <c r="M164" s="62"/>
      <c r="N164" s="63"/>
      <c r="O164" s="63"/>
      <c r="P164" s="63"/>
      <c r="Q164" s="86" t="str">
        <f t="shared" si="2"/>
        <v/>
      </c>
      <c r="R164" s="87">
        <f>COUNTIF(Ocorrencias!$B$8:$B$1003,(CONCATENATE(B164," - ",F164)))</f>
        <v>0</v>
      </c>
      <c r="S164" s="88" t="str">
        <f>IF(R164&lt;&gt;0,IF(R164=(COUNTIFS(Ocorrencias!$B$8:$B$1003,(CONCATENATE(B164," - ",(MID(Roteiro!C164,7,300)))),Ocorrencias!$N$8:$N$1003,"Concluído")),"Concluído","Em andamento"),"")</f>
        <v/>
      </c>
      <c r="T164" s="63"/>
      <c r="U164" s="89"/>
    </row>
    <row r="165">
      <c r="A165" s="40"/>
      <c r="B165" s="67" t="str">
        <f t="shared" si="1"/>
        <v>157</v>
      </c>
      <c r="C165" s="81"/>
      <c r="D165" s="82"/>
      <c r="E165" s="64" t="str">
        <f>IFERROR(VLOOKUP(MID(C165,7,300),'Cenários'!C:E,3,0),"")</f>
        <v/>
      </c>
      <c r="F165" s="61"/>
      <c r="G165" s="83"/>
      <c r="H165" s="83"/>
      <c r="I165" s="83"/>
      <c r="J165" s="82"/>
      <c r="K165" s="85" t="str">
        <f t="shared" si="3"/>
        <v/>
      </c>
      <c r="L165" s="62"/>
      <c r="M165" s="62"/>
      <c r="N165" s="63"/>
      <c r="O165" s="63"/>
      <c r="P165" s="63"/>
      <c r="Q165" s="86" t="str">
        <f t="shared" si="2"/>
        <v/>
      </c>
      <c r="R165" s="87">
        <f>COUNTIF(Ocorrencias!$B$8:$B$1003,(CONCATENATE(B165," - ",F165)))</f>
        <v>0</v>
      </c>
      <c r="S165" s="88" t="str">
        <f>IF(R165&lt;&gt;0,IF(R165=(COUNTIFS(Ocorrencias!$B$8:$B$1003,(CONCATENATE(B165," - ",(MID(Roteiro!C165,7,300)))),Ocorrencias!$N$8:$N$1003,"Concluído")),"Concluído","Em andamento"),"")</f>
        <v/>
      </c>
      <c r="T165" s="63"/>
      <c r="U165" s="89"/>
    </row>
    <row r="166">
      <c r="A166" s="40"/>
      <c r="B166" s="67" t="str">
        <f t="shared" si="1"/>
        <v>158</v>
      </c>
      <c r="C166" s="81"/>
      <c r="D166" s="82"/>
      <c r="E166" s="64" t="str">
        <f>IFERROR(VLOOKUP(MID(C166,7,300),'Cenários'!C:E,3,0),"")</f>
        <v/>
      </c>
      <c r="F166" s="61"/>
      <c r="G166" s="83"/>
      <c r="H166" s="83"/>
      <c r="I166" s="83"/>
      <c r="J166" s="82"/>
      <c r="K166" s="85" t="str">
        <f t="shared" si="3"/>
        <v/>
      </c>
      <c r="L166" s="62"/>
      <c r="M166" s="62"/>
      <c r="N166" s="63"/>
      <c r="O166" s="63"/>
      <c r="P166" s="63"/>
      <c r="Q166" s="86" t="str">
        <f t="shared" si="2"/>
        <v/>
      </c>
      <c r="R166" s="87">
        <f>COUNTIF(Ocorrencias!$B$8:$B$1003,(CONCATENATE(B166," - ",F166)))</f>
        <v>0</v>
      </c>
      <c r="S166" s="88" t="str">
        <f>IF(R166&lt;&gt;0,IF(R166=(COUNTIFS(Ocorrencias!$B$8:$B$1003,(CONCATENATE(B166," - ",(MID(Roteiro!C166,7,300)))),Ocorrencias!$N$8:$N$1003,"Concluído")),"Concluído","Em andamento"),"")</f>
        <v/>
      </c>
      <c r="T166" s="63"/>
      <c r="U166" s="89"/>
    </row>
    <row r="167">
      <c r="A167" s="40"/>
      <c r="B167" s="67" t="str">
        <f t="shared" si="1"/>
        <v>159</v>
      </c>
      <c r="C167" s="81"/>
      <c r="D167" s="82"/>
      <c r="E167" s="64" t="str">
        <f>IFERROR(VLOOKUP(MID(C167,7,300),'Cenários'!C:E,3,0),"")</f>
        <v/>
      </c>
      <c r="F167" s="61"/>
      <c r="G167" s="83"/>
      <c r="H167" s="83"/>
      <c r="I167" s="83"/>
      <c r="J167" s="82"/>
      <c r="K167" s="85" t="str">
        <f t="shared" si="3"/>
        <v/>
      </c>
      <c r="L167" s="62"/>
      <c r="M167" s="62"/>
      <c r="N167" s="63"/>
      <c r="O167" s="63"/>
      <c r="P167" s="63"/>
      <c r="Q167" s="86" t="str">
        <f t="shared" si="2"/>
        <v/>
      </c>
      <c r="R167" s="87">
        <f>COUNTIF(Ocorrencias!$B$8:$B$1003,(CONCATENATE(B167," - ",F167)))</f>
        <v>0</v>
      </c>
      <c r="S167" s="88" t="str">
        <f>IF(R167&lt;&gt;0,IF(R167=(COUNTIFS(Ocorrencias!$B$8:$B$1003,(CONCATENATE(B167," - ",(MID(Roteiro!C167,7,300)))),Ocorrencias!$N$8:$N$1003,"Concluído")),"Concluído","Em andamento"),"")</f>
        <v/>
      </c>
      <c r="T167" s="63"/>
      <c r="U167" s="89"/>
    </row>
    <row r="168">
      <c r="A168" s="40"/>
      <c r="B168" s="67" t="str">
        <f t="shared" si="1"/>
        <v>160</v>
      </c>
      <c r="C168" s="81"/>
      <c r="D168" s="82"/>
      <c r="E168" s="64" t="str">
        <f>IFERROR(VLOOKUP(MID(C168,7,300),'Cenários'!C:E,3,0),"")</f>
        <v/>
      </c>
      <c r="F168" s="61"/>
      <c r="G168" s="83"/>
      <c r="H168" s="83"/>
      <c r="I168" s="83"/>
      <c r="J168" s="82"/>
      <c r="K168" s="85" t="str">
        <f t="shared" si="3"/>
        <v/>
      </c>
      <c r="L168" s="62"/>
      <c r="M168" s="62"/>
      <c r="N168" s="63"/>
      <c r="O168" s="63"/>
      <c r="P168" s="63"/>
      <c r="Q168" s="86" t="str">
        <f t="shared" si="2"/>
        <v/>
      </c>
      <c r="R168" s="87">
        <f>COUNTIF(Ocorrencias!$B$8:$B$1003,(CONCATENATE(B168," - ",F168)))</f>
        <v>0</v>
      </c>
      <c r="S168" s="88" t="str">
        <f>IF(R168&lt;&gt;0,IF(R168=(COUNTIFS(Ocorrencias!$B$8:$B$1003,(CONCATENATE(B168," - ",(MID(Roteiro!C168,7,300)))),Ocorrencias!$N$8:$N$1003,"Concluído")),"Concluído","Em andamento"),"")</f>
        <v/>
      </c>
      <c r="T168" s="63"/>
      <c r="U168" s="89"/>
    </row>
    <row r="169">
      <c r="A169" s="40"/>
      <c r="B169" s="67" t="str">
        <f t="shared" si="1"/>
        <v>161</v>
      </c>
      <c r="C169" s="81"/>
      <c r="D169" s="82"/>
      <c r="E169" s="64" t="str">
        <f>IFERROR(VLOOKUP(MID(C169,7,300),'Cenários'!C:E,3,0),"")</f>
        <v/>
      </c>
      <c r="F169" s="61"/>
      <c r="G169" s="83"/>
      <c r="H169" s="83"/>
      <c r="I169" s="83"/>
      <c r="J169" s="82"/>
      <c r="K169" s="85" t="str">
        <f t="shared" si="3"/>
        <v/>
      </c>
      <c r="L169" s="62"/>
      <c r="M169" s="62"/>
      <c r="N169" s="63"/>
      <c r="O169" s="63"/>
      <c r="P169" s="63"/>
      <c r="Q169" s="86" t="str">
        <f t="shared" si="2"/>
        <v/>
      </c>
      <c r="R169" s="87">
        <f>COUNTIF(Ocorrencias!$B$8:$B$1003,(CONCATENATE(B169," - ",F169)))</f>
        <v>0</v>
      </c>
      <c r="S169" s="88" t="str">
        <f>IF(R169&lt;&gt;0,IF(R169=(COUNTIFS(Ocorrencias!$B$8:$B$1003,(CONCATENATE(B169," - ",(MID(Roteiro!C169,7,300)))),Ocorrencias!$N$8:$N$1003,"Concluído")),"Concluído","Em andamento"),"")</f>
        <v/>
      </c>
      <c r="T169" s="63"/>
      <c r="U169" s="89"/>
    </row>
    <row r="170">
      <c r="A170" s="40"/>
      <c r="B170" s="67" t="str">
        <f t="shared" si="1"/>
        <v>162</v>
      </c>
      <c r="C170" s="81"/>
      <c r="D170" s="82"/>
      <c r="E170" s="64" t="str">
        <f>IFERROR(VLOOKUP(MID(C170,7,300),'Cenários'!C:E,3,0),"")</f>
        <v/>
      </c>
      <c r="F170" s="61"/>
      <c r="G170" s="83"/>
      <c r="H170" s="83"/>
      <c r="I170" s="83"/>
      <c r="J170" s="82"/>
      <c r="K170" s="85" t="str">
        <f t="shared" si="3"/>
        <v/>
      </c>
      <c r="L170" s="62"/>
      <c r="M170" s="62"/>
      <c r="N170" s="63"/>
      <c r="O170" s="63"/>
      <c r="P170" s="63"/>
      <c r="Q170" s="86" t="str">
        <f t="shared" si="2"/>
        <v/>
      </c>
      <c r="R170" s="87">
        <f>COUNTIF(Ocorrencias!$B$8:$B$1003,(CONCATENATE(B170," - ",F170)))</f>
        <v>0</v>
      </c>
      <c r="S170" s="88" t="str">
        <f>IF(R170&lt;&gt;0,IF(R170=(COUNTIFS(Ocorrencias!$B$8:$B$1003,(CONCATENATE(B170," - ",(MID(Roteiro!C170,7,300)))),Ocorrencias!$N$8:$N$1003,"Concluído")),"Concluído","Em andamento"),"")</f>
        <v/>
      </c>
      <c r="T170" s="63"/>
      <c r="U170" s="89"/>
    </row>
    <row r="171">
      <c r="A171" s="40"/>
      <c r="B171" s="67" t="str">
        <f t="shared" si="1"/>
        <v>163</v>
      </c>
      <c r="C171" s="81"/>
      <c r="D171" s="82"/>
      <c r="E171" s="64" t="str">
        <f>IFERROR(VLOOKUP(MID(C171,7,300),'Cenários'!C:E,3,0),"")</f>
        <v/>
      </c>
      <c r="F171" s="61"/>
      <c r="G171" s="83"/>
      <c r="H171" s="83"/>
      <c r="I171" s="83"/>
      <c r="J171" s="82"/>
      <c r="K171" s="85" t="str">
        <f t="shared" si="3"/>
        <v/>
      </c>
      <c r="L171" s="62"/>
      <c r="M171" s="62"/>
      <c r="N171" s="63"/>
      <c r="O171" s="63"/>
      <c r="P171" s="63"/>
      <c r="Q171" s="86" t="str">
        <f t="shared" si="2"/>
        <v/>
      </c>
      <c r="R171" s="87">
        <f>COUNTIF(Ocorrencias!$B$8:$B$1003,(CONCATENATE(B171," - ",F171)))</f>
        <v>0</v>
      </c>
      <c r="S171" s="88" t="str">
        <f>IF(R171&lt;&gt;0,IF(R171=(COUNTIFS(Ocorrencias!$B$8:$B$1003,(CONCATENATE(B171," - ",(MID(Roteiro!C171,7,300)))),Ocorrencias!$N$8:$N$1003,"Concluído")),"Concluído","Em andamento"),"")</f>
        <v/>
      </c>
      <c r="T171" s="63"/>
      <c r="U171" s="89"/>
    </row>
    <row r="172">
      <c r="A172" s="40"/>
      <c r="B172" s="67" t="str">
        <f t="shared" si="1"/>
        <v>164</v>
      </c>
      <c r="C172" s="81"/>
      <c r="D172" s="82"/>
      <c r="E172" s="64" t="str">
        <f>IFERROR(VLOOKUP(MID(C172,7,300),'Cenários'!C:E,3,0),"")</f>
        <v/>
      </c>
      <c r="F172" s="61"/>
      <c r="G172" s="83"/>
      <c r="H172" s="83"/>
      <c r="I172" s="83"/>
      <c r="J172" s="82"/>
      <c r="K172" s="85" t="str">
        <f t="shared" si="3"/>
        <v/>
      </c>
      <c r="L172" s="62"/>
      <c r="M172" s="62"/>
      <c r="N172" s="63"/>
      <c r="O172" s="63"/>
      <c r="P172" s="63"/>
      <c r="Q172" s="86" t="str">
        <f t="shared" si="2"/>
        <v/>
      </c>
      <c r="R172" s="87">
        <f>COUNTIF(Ocorrencias!$B$8:$B$1003,(CONCATENATE(B172," - ",F172)))</f>
        <v>0</v>
      </c>
      <c r="S172" s="88" t="str">
        <f>IF(R172&lt;&gt;0,IF(R172=(COUNTIFS(Ocorrencias!$B$8:$B$1003,(CONCATENATE(B172," - ",(MID(Roteiro!C172,7,300)))),Ocorrencias!$N$8:$N$1003,"Concluído")),"Concluído","Em andamento"),"")</f>
        <v/>
      </c>
      <c r="T172" s="63"/>
      <c r="U172" s="89"/>
    </row>
    <row r="173">
      <c r="A173" s="40"/>
      <c r="B173" s="67" t="str">
        <f t="shared" si="1"/>
        <v>165</v>
      </c>
      <c r="C173" s="81"/>
      <c r="D173" s="82"/>
      <c r="E173" s="64" t="str">
        <f>IFERROR(VLOOKUP(MID(C173,7,300),'Cenários'!C:E,3,0),"")</f>
        <v/>
      </c>
      <c r="F173" s="61"/>
      <c r="G173" s="83"/>
      <c r="H173" s="83"/>
      <c r="I173" s="83"/>
      <c r="J173" s="82"/>
      <c r="K173" s="85" t="str">
        <f t="shared" si="3"/>
        <v/>
      </c>
      <c r="L173" s="62"/>
      <c r="M173" s="62"/>
      <c r="N173" s="63"/>
      <c r="O173" s="63"/>
      <c r="P173" s="63"/>
      <c r="Q173" s="86" t="str">
        <f t="shared" si="2"/>
        <v/>
      </c>
      <c r="R173" s="87">
        <f>COUNTIF(Ocorrencias!$B$8:$B$1003,(CONCATENATE(B173," - ",F173)))</f>
        <v>0</v>
      </c>
      <c r="S173" s="88" t="str">
        <f>IF(R173&lt;&gt;0,IF(R173=(COUNTIFS(Ocorrencias!$B$8:$B$1003,(CONCATENATE(B173," - ",(MID(Roteiro!C173,7,300)))),Ocorrencias!$N$8:$N$1003,"Concluído")),"Concluído","Em andamento"),"")</f>
        <v/>
      </c>
      <c r="T173" s="63"/>
      <c r="U173" s="89"/>
    </row>
    <row r="174">
      <c r="A174" s="40"/>
      <c r="B174" s="67" t="str">
        <f t="shared" si="1"/>
        <v>166</v>
      </c>
      <c r="C174" s="81"/>
      <c r="D174" s="82"/>
      <c r="E174" s="64" t="str">
        <f>IFERROR(VLOOKUP(MID(C174,7,300),'Cenários'!C:E,3,0),"")</f>
        <v/>
      </c>
      <c r="F174" s="61"/>
      <c r="G174" s="83"/>
      <c r="H174" s="83"/>
      <c r="I174" s="83"/>
      <c r="J174" s="82"/>
      <c r="K174" s="85" t="str">
        <f t="shared" si="3"/>
        <v/>
      </c>
      <c r="L174" s="62"/>
      <c r="M174" s="62"/>
      <c r="N174" s="63"/>
      <c r="O174" s="63"/>
      <c r="P174" s="63"/>
      <c r="Q174" s="86" t="str">
        <f t="shared" si="2"/>
        <v/>
      </c>
      <c r="R174" s="87">
        <f>COUNTIF(Ocorrencias!$B$8:$B$1003,(CONCATENATE(B174," - ",F174)))</f>
        <v>0</v>
      </c>
      <c r="S174" s="88" t="str">
        <f>IF(R174&lt;&gt;0,IF(R174=(COUNTIFS(Ocorrencias!$B$8:$B$1003,(CONCATENATE(B174," - ",(MID(Roteiro!C174,7,300)))),Ocorrencias!$N$8:$N$1003,"Concluído")),"Concluído","Em andamento"),"")</f>
        <v/>
      </c>
      <c r="T174" s="63"/>
      <c r="U174" s="89"/>
    </row>
    <row r="175">
      <c r="A175" s="40"/>
      <c r="B175" s="67" t="str">
        <f t="shared" si="1"/>
        <v>167</v>
      </c>
      <c r="C175" s="81"/>
      <c r="D175" s="82"/>
      <c r="E175" s="64" t="str">
        <f>IFERROR(VLOOKUP(MID(C175,7,300),'Cenários'!C:E,3,0),"")</f>
        <v/>
      </c>
      <c r="F175" s="61"/>
      <c r="G175" s="83"/>
      <c r="H175" s="83"/>
      <c r="I175" s="83"/>
      <c r="J175" s="82"/>
      <c r="K175" s="85" t="str">
        <f t="shared" si="3"/>
        <v/>
      </c>
      <c r="L175" s="62"/>
      <c r="M175" s="62"/>
      <c r="N175" s="63"/>
      <c r="O175" s="63"/>
      <c r="P175" s="63"/>
      <c r="Q175" s="86" t="str">
        <f t="shared" si="2"/>
        <v/>
      </c>
      <c r="R175" s="87">
        <f>COUNTIF(Ocorrencias!$B$8:$B$1003,(CONCATENATE(B175," - ",F175)))</f>
        <v>0</v>
      </c>
      <c r="S175" s="88" t="str">
        <f>IF(R175&lt;&gt;0,IF(R175=(COUNTIFS(Ocorrencias!$B$8:$B$1003,(CONCATENATE(B175," - ",(MID(Roteiro!C175,7,300)))),Ocorrencias!$N$8:$N$1003,"Concluído")),"Concluído","Em andamento"),"")</f>
        <v/>
      </c>
      <c r="T175" s="63"/>
      <c r="U175" s="89"/>
    </row>
    <row r="176">
      <c r="A176" s="40"/>
      <c r="B176" s="67" t="str">
        <f t="shared" si="1"/>
        <v>168</v>
      </c>
      <c r="C176" s="81"/>
      <c r="D176" s="82"/>
      <c r="E176" s="64" t="str">
        <f>IFERROR(VLOOKUP(MID(C176,7,300),'Cenários'!C:E,3,0),"")</f>
        <v/>
      </c>
      <c r="F176" s="61"/>
      <c r="G176" s="83"/>
      <c r="H176" s="83"/>
      <c r="I176" s="83"/>
      <c r="J176" s="82"/>
      <c r="K176" s="85" t="str">
        <f t="shared" si="3"/>
        <v/>
      </c>
      <c r="L176" s="62"/>
      <c r="M176" s="62"/>
      <c r="N176" s="63"/>
      <c r="O176" s="63"/>
      <c r="P176" s="63"/>
      <c r="Q176" s="86" t="str">
        <f t="shared" si="2"/>
        <v/>
      </c>
      <c r="R176" s="87">
        <f>COUNTIF(Ocorrencias!$B$8:$B$1003,(CONCATENATE(B176," - ",F176)))</f>
        <v>0</v>
      </c>
      <c r="S176" s="88" t="str">
        <f>IF(R176&lt;&gt;0,IF(R176=(COUNTIFS(Ocorrencias!$B$8:$B$1003,(CONCATENATE(B176," - ",(MID(Roteiro!C176,7,300)))),Ocorrencias!$N$8:$N$1003,"Concluído")),"Concluído","Em andamento"),"")</f>
        <v/>
      </c>
      <c r="T176" s="63"/>
      <c r="U176" s="89"/>
    </row>
    <row r="177">
      <c r="A177" s="40"/>
      <c r="B177" s="67" t="str">
        <f t="shared" si="1"/>
        <v>169</v>
      </c>
      <c r="C177" s="81"/>
      <c r="D177" s="82"/>
      <c r="E177" s="64" t="str">
        <f>IFERROR(VLOOKUP(MID(C177,7,300),'Cenários'!C:E,3,0),"")</f>
        <v/>
      </c>
      <c r="F177" s="61"/>
      <c r="G177" s="83"/>
      <c r="H177" s="83"/>
      <c r="I177" s="83"/>
      <c r="J177" s="82"/>
      <c r="K177" s="85" t="str">
        <f t="shared" si="3"/>
        <v/>
      </c>
      <c r="L177" s="62"/>
      <c r="M177" s="62"/>
      <c r="N177" s="63"/>
      <c r="O177" s="63"/>
      <c r="P177" s="63"/>
      <c r="Q177" s="86" t="str">
        <f t="shared" si="2"/>
        <v/>
      </c>
      <c r="R177" s="87">
        <f>COUNTIF(Ocorrencias!$B$8:$B$1003,(CONCATENATE(B177," - ",F177)))</f>
        <v>0</v>
      </c>
      <c r="S177" s="88" t="str">
        <f>IF(R177&lt;&gt;0,IF(R177=(COUNTIFS(Ocorrencias!$B$8:$B$1003,(CONCATENATE(B177," - ",(MID(Roteiro!C177,7,300)))),Ocorrencias!$N$8:$N$1003,"Concluído")),"Concluído","Em andamento"),"")</f>
        <v/>
      </c>
      <c r="T177" s="63"/>
      <c r="U177" s="89"/>
    </row>
    <row r="178">
      <c r="A178" s="40"/>
      <c r="B178" s="67" t="str">
        <f t="shared" si="1"/>
        <v>170</v>
      </c>
      <c r="C178" s="81"/>
      <c r="D178" s="82"/>
      <c r="E178" s="64" t="str">
        <f>IFERROR(VLOOKUP(MID(C178,7,300),'Cenários'!C:E,3,0),"")</f>
        <v/>
      </c>
      <c r="F178" s="61"/>
      <c r="G178" s="83"/>
      <c r="H178" s="83"/>
      <c r="I178" s="83"/>
      <c r="J178" s="82"/>
      <c r="K178" s="85" t="str">
        <f t="shared" si="3"/>
        <v/>
      </c>
      <c r="L178" s="62"/>
      <c r="M178" s="62"/>
      <c r="N178" s="63"/>
      <c r="O178" s="63"/>
      <c r="P178" s="63"/>
      <c r="Q178" s="86" t="str">
        <f t="shared" si="2"/>
        <v/>
      </c>
      <c r="R178" s="87">
        <f>COUNTIF(Ocorrencias!$B$8:$B$1003,(CONCATENATE(B178," - ",F178)))</f>
        <v>0</v>
      </c>
      <c r="S178" s="88" t="str">
        <f>IF(R178&lt;&gt;0,IF(R178=(COUNTIFS(Ocorrencias!$B$8:$B$1003,(CONCATENATE(B178," - ",(MID(Roteiro!C178,7,300)))),Ocorrencias!$N$8:$N$1003,"Concluído")),"Concluído","Em andamento"),"")</f>
        <v/>
      </c>
      <c r="T178" s="63"/>
      <c r="U178" s="89"/>
    </row>
    <row r="179">
      <c r="A179" s="40"/>
      <c r="B179" s="67" t="str">
        <f t="shared" si="1"/>
        <v>171</v>
      </c>
      <c r="C179" s="81"/>
      <c r="D179" s="82"/>
      <c r="E179" s="64" t="str">
        <f>IFERROR(VLOOKUP(MID(C179,7,300),'Cenários'!C:E,3,0),"")</f>
        <v/>
      </c>
      <c r="F179" s="61"/>
      <c r="G179" s="83"/>
      <c r="H179" s="83"/>
      <c r="I179" s="83"/>
      <c r="J179" s="82"/>
      <c r="K179" s="85" t="str">
        <f t="shared" si="3"/>
        <v/>
      </c>
      <c r="L179" s="62"/>
      <c r="M179" s="62"/>
      <c r="N179" s="63"/>
      <c r="O179" s="63"/>
      <c r="P179" s="63"/>
      <c r="Q179" s="86" t="str">
        <f t="shared" si="2"/>
        <v/>
      </c>
      <c r="R179" s="87">
        <f>COUNTIF(Ocorrencias!$B$8:$B$1003,(CONCATENATE(B179," - ",F179)))</f>
        <v>0</v>
      </c>
      <c r="S179" s="88" t="str">
        <f>IF(R179&lt;&gt;0,IF(R179=(COUNTIFS(Ocorrencias!$B$8:$B$1003,(CONCATENATE(B179," - ",(MID(Roteiro!C179,7,300)))),Ocorrencias!$N$8:$N$1003,"Concluído")),"Concluído","Em andamento"),"")</f>
        <v/>
      </c>
      <c r="T179" s="63"/>
      <c r="U179" s="89"/>
    </row>
    <row r="180">
      <c r="A180" s="40"/>
      <c r="B180" s="67" t="str">
        <f t="shared" si="1"/>
        <v>172</v>
      </c>
      <c r="C180" s="81"/>
      <c r="D180" s="82"/>
      <c r="E180" s="64" t="str">
        <f>IFERROR(VLOOKUP(MID(C180,7,300),'Cenários'!C:E,3,0),"")</f>
        <v/>
      </c>
      <c r="F180" s="61"/>
      <c r="G180" s="83"/>
      <c r="H180" s="83"/>
      <c r="I180" s="83"/>
      <c r="J180" s="82"/>
      <c r="K180" s="85" t="str">
        <f t="shared" si="3"/>
        <v/>
      </c>
      <c r="L180" s="62"/>
      <c r="M180" s="62"/>
      <c r="N180" s="63"/>
      <c r="O180" s="63"/>
      <c r="P180" s="63"/>
      <c r="Q180" s="86" t="str">
        <f t="shared" si="2"/>
        <v/>
      </c>
      <c r="R180" s="87">
        <f>COUNTIF(Ocorrencias!$B$8:$B$1003,(CONCATENATE(B180," - ",F180)))</f>
        <v>0</v>
      </c>
      <c r="S180" s="88" t="str">
        <f>IF(R180&lt;&gt;0,IF(R180=(COUNTIFS(Ocorrencias!$B$8:$B$1003,(CONCATENATE(B180," - ",(MID(Roteiro!C180,7,300)))),Ocorrencias!$N$8:$N$1003,"Concluído")),"Concluído","Em andamento"),"")</f>
        <v/>
      </c>
      <c r="T180" s="63"/>
      <c r="U180" s="89"/>
    </row>
    <row r="181">
      <c r="A181" s="40"/>
      <c r="B181" s="67" t="str">
        <f t="shared" si="1"/>
        <v>173</v>
      </c>
      <c r="C181" s="81"/>
      <c r="D181" s="82"/>
      <c r="E181" s="64" t="str">
        <f>IFERROR(VLOOKUP(MID(C181,7,300),'Cenários'!C:E,3,0),"")</f>
        <v/>
      </c>
      <c r="F181" s="61"/>
      <c r="G181" s="83"/>
      <c r="H181" s="83"/>
      <c r="I181" s="83"/>
      <c r="J181" s="82"/>
      <c r="K181" s="85" t="str">
        <f t="shared" si="3"/>
        <v/>
      </c>
      <c r="L181" s="62"/>
      <c r="M181" s="62"/>
      <c r="N181" s="63"/>
      <c r="O181" s="63"/>
      <c r="P181" s="63"/>
      <c r="Q181" s="86" t="str">
        <f t="shared" si="2"/>
        <v/>
      </c>
      <c r="R181" s="87">
        <f>COUNTIF(Ocorrencias!$B$8:$B$1003,(CONCATENATE(B181," - ",F181)))</f>
        <v>0</v>
      </c>
      <c r="S181" s="88" t="str">
        <f>IF(R181&lt;&gt;0,IF(R181=(COUNTIFS(Ocorrencias!$B$8:$B$1003,(CONCATENATE(B181," - ",(MID(Roteiro!C181,7,300)))),Ocorrencias!$N$8:$N$1003,"Concluído")),"Concluído","Em andamento"),"")</f>
        <v/>
      </c>
      <c r="T181" s="63"/>
      <c r="U181" s="89"/>
    </row>
    <row r="182">
      <c r="A182" s="40"/>
      <c r="B182" s="67" t="str">
        <f t="shared" si="1"/>
        <v>174</v>
      </c>
      <c r="C182" s="81"/>
      <c r="D182" s="82"/>
      <c r="E182" s="64" t="str">
        <f>IFERROR(VLOOKUP(MID(C182,7,300),'Cenários'!C:E,3,0),"")</f>
        <v/>
      </c>
      <c r="F182" s="61"/>
      <c r="G182" s="83"/>
      <c r="H182" s="83"/>
      <c r="I182" s="83"/>
      <c r="J182" s="82"/>
      <c r="K182" s="85" t="str">
        <f t="shared" si="3"/>
        <v/>
      </c>
      <c r="L182" s="62"/>
      <c r="M182" s="62"/>
      <c r="N182" s="63"/>
      <c r="O182" s="63"/>
      <c r="P182" s="63"/>
      <c r="Q182" s="86" t="str">
        <f t="shared" si="2"/>
        <v/>
      </c>
      <c r="R182" s="87">
        <f>COUNTIF(Ocorrencias!$B$8:$B$1003,(CONCATENATE(B182," - ",F182)))</f>
        <v>0</v>
      </c>
      <c r="S182" s="88" t="str">
        <f>IF(R182&lt;&gt;0,IF(R182=(COUNTIFS(Ocorrencias!$B$8:$B$1003,(CONCATENATE(B182," - ",(MID(Roteiro!C182,7,300)))),Ocorrencias!$N$8:$N$1003,"Concluído")),"Concluído","Em andamento"),"")</f>
        <v/>
      </c>
      <c r="T182" s="63"/>
      <c r="U182" s="89"/>
    </row>
    <row r="183">
      <c r="A183" s="40"/>
      <c r="B183" s="67" t="str">
        <f t="shared" si="1"/>
        <v>175</v>
      </c>
      <c r="C183" s="81"/>
      <c r="D183" s="82"/>
      <c r="E183" s="64" t="str">
        <f>IFERROR(VLOOKUP(MID(C183,7,300),'Cenários'!C:E,3,0),"")</f>
        <v/>
      </c>
      <c r="F183" s="61"/>
      <c r="G183" s="83"/>
      <c r="H183" s="83"/>
      <c r="I183" s="83"/>
      <c r="J183" s="82"/>
      <c r="K183" s="85" t="str">
        <f t="shared" si="3"/>
        <v/>
      </c>
      <c r="L183" s="62"/>
      <c r="M183" s="62"/>
      <c r="N183" s="63"/>
      <c r="O183" s="63"/>
      <c r="P183" s="63"/>
      <c r="Q183" s="86" t="str">
        <f t="shared" si="2"/>
        <v/>
      </c>
      <c r="R183" s="87">
        <f>COUNTIF(Ocorrencias!$B$8:$B$1003,(CONCATENATE(B183," - ",F183)))</f>
        <v>0</v>
      </c>
      <c r="S183" s="88" t="str">
        <f>IF(R183&lt;&gt;0,IF(R183=(COUNTIFS(Ocorrencias!$B$8:$B$1003,(CONCATENATE(B183," - ",(MID(Roteiro!C183,7,300)))),Ocorrencias!$N$8:$N$1003,"Concluído")),"Concluído","Em andamento"),"")</f>
        <v/>
      </c>
      <c r="T183" s="63"/>
      <c r="U183" s="89"/>
    </row>
    <row r="184">
      <c r="A184" s="40"/>
      <c r="B184" s="67" t="str">
        <f t="shared" si="1"/>
        <v>176</v>
      </c>
      <c r="C184" s="81"/>
      <c r="D184" s="82"/>
      <c r="E184" s="64" t="str">
        <f>IFERROR(VLOOKUP(MID(C184,7,300),'Cenários'!C:E,3,0),"")</f>
        <v/>
      </c>
      <c r="F184" s="61"/>
      <c r="G184" s="83"/>
      <c r="H184" s="83"/>
      <c r="I184" s="83"/>
      <c r="J184" s="82"/>
      <c r="K184" s="85" t="str">
        <f t="shared" si="3"/>
        <v/>
      </c>
      <c r="L184" s="62"/>
      <c r="M184" s="62"/>
      <c r="N184" s="63"/>
      <c r="O184" s="63"/>
      <c r="P184" s="63"/>
      <c r="Q184" s="86" t="str">
        <f t="shared" si="2"/>
        <v/>
      </c>
      <c r="R184" s="87">
        <f>COUNTIF(Ocorrencias!$B$8:$B$1003,(CONCATENATE(B184," - ",F184)))</f>
        <v>0</v>
      </c>
      <c r="S184" s="88" t="str">
        <f>IF(R184&lt;&gt;0,IF(R184=(COUNTIFS(Ocorrencias!$B$8:$B$1003,(CONCATENATE(B184," - ",(MID(Roteiro!C184,7,300)))),Ocorrencias!$N$8:$N$1003,"Concluído")),"Concluído","Em andamento"),"")</f>
        <v/>
      </c>
      <c r="T184" s="63"/>
      <c r="U184" s="89"/>
    </row>
    <row r="185">
      <c r="A185" s="40"/>
      <c r="B185" s="67" t="str">
        <f t="shared" si="1"/>
        <v>177</v>
      </c>
      <c r="C185" s="81"/>
      <c r="D185" s="82"/>
      <c r="E185" s="64" t="str">
        <f>IFERROR(VLOOKUP(MID(C185,7,300),'Cenários'!C:E,3,0),"")</f>
        <v/>
      </c>
      <c r="F185" s="61"/>
      <c r="G185" s="83"/>
      <c r="H185" s="83"/>
      <c r="I185" s="83"/>
      <c r="J185" s="82"/>
      <c r="K185" s="85" t="str">
        <f t="shared" si="3"/>
        <v/>
      </c>
      <c r="L185" s="62"/>
      <c r="M185" s="62"/>
      <c r="N185" s="63"/>
      <c r="O185" s="63"/>
      <c r="P185" s="63"/>
      <c r="Q185" s="86" t="str">
        <f t="shared" si="2"/>
        <v/>
      </c>
      <c r="R185" s="87">
        <f>COUNTIF(Ocorrencias!$B$8:$B$1003,(CONCATENATE(B185," - ",F185)))</f>
        <v>0</v>
      </c>
      <c r="S185" s="88" t="str">
        <f>IF(R185&lt;&gt;0,IF(R185=(COUNTIFS(Ocorrencias!$B$8:$B$1003,(CONCATENATE(B185," - ",(MID(Roteiro!C185,7,300)))),Ocorrencias!$N$8:$N$1003,"Concluído")),"Concluído","Em andamento"),"")</f>
        <v/>
      </c>
      <c r="T185" s="63"/>
      <c r="U185" s="89"/>
    </row>
    <row r="186">
      <c r="A186" s="40"/>
      <c r="B186" s="67" t="str">
        <f t="shared" si="1"/>
        <v>178</v>
      </c>
      <c r="C186" s="81"/>
      <c r="D186" s="82"/>
      <c r="E186" s="64" t="str">
        <f>IFERROR(VLOOKUP(MID(C186,7,300),'Cenários'!C:E,3,0),"")</f>
        <v/>
      </c>
      <c r="F186" s="61"/>
      <c r="G186" s="83"/>
      <c r="H186" s="83"/>
      <c r="I186" s="83"/>
      <c r="J186" s="82"/>
      <c r="K186" s="85" t="str">
        <f t="shared" si="3"/>
        <v/>
      </c>
      <c r="L186" s="62"/>
      <c r="M186" s="62"/>
      <c r="N186" s="63"/>
      <c r="O186" s="63"/>
      <c r="P186" s="63"/>
      <c r="Q186" s="86" t="str">
        <f t="shared" si="2"/>
        <v/>
      </c>
      <c r="R186" s="87">
        <f>COUNTIF(Ocorrencias!$B$8:$B$1003,(CONCATENATE(B186," - ",F186)))</f>
        <v>0</v>
      </c>
      <c r="S186" s="88" t="str">
        <f>IF(R186&lt;&gt;0,IF(R186=(COUNTIFS(Ocorrencias!$B$8:$B$1003,(CONCATENATE(B186," - ",(MID(Roteiro!C186,7,300)))),Ocorrencias!$N$8:$N$1003,"Concluído")),"Concluído","Em andamento"),"")</f>
        <v/>
      </c>
      <c r="T186" s="63"/>
      <c r="U186" s="89"/>
    </row>
    <row r="187">
      <c r="A187" s="40"/>
      <c r="B187" s="67" t="str">
        <f t="shared" si="1"/>
        <v>179</v>
      </c>
      <c r="C187" s="81"/>
      <c r="D187" s="82"/>
      <c r="E187" s="64" t="str">
        <f>IFERROR(VLOOKUP(MID(C187,7,300),'Cenários'!C:E,3,0),"")</f>
        <v/>
      </c>
      <c r="F187" s="61"/>
      <c r="G187" s="83"/>
      <c r="H187" s="83"/>
      <c r="I187" s="83"/>
      <c r="J187" s="82"/>
      <c r="K187" s="85" t="str">
        <f t="shared" si="3"/>
        <v/>
      </c>
      <c r="L187" s="62"/>
      <c r="M187" s="62"/>
      <c r="N187" s="63"/>
      <c r="O187" s="63"/>
      <c r="P187" s="63"/>
      <c r="Q187" s="86" t="str">
        <f t="shared" si="2"/>
        <v/>
      </c>
      <c r="R187" s="87">
        <f>COUNTIF(Ocorrencias!$B$8:$B$1003,(CONCATENATE(B187," - ",F187)))</f>
        <v>0</v>
      </c>
      <c r="S187" s="88" t="str">
        <f>IF(R187&lt;&gt;0,IF(R187=(COUNTIFS(Ocorrencias!$B$8:$B$1003,(CONCATENATE(B187," - ",(MID(Roteiro!C187,7,300)))),Ocorrencias!$N$8:$N$1003,"Concluído")),"Concluído","Em andamento"),"")</f>
        <v/>
      </c>
      <c r="T187" s="63"/>
      <c r="U187" s="89"/>
    </row>
    <row r="188">
      <c r="A188" s="40"/>
      <c r="B188" s="67" t="str">
        <f t="shared" si="1"/>
        <v>180</v>
      </c>
      <c r="C188" s="81"/>
      <c r="D188" s="82"/>
      <c r="E188" s="64" t="str">
        <f>IFERROR(VLOOKUP(MID(C188,7,300),'Cenários'!C:E,3,0),"")</f>
        <v/>
      </c>
      <c r="F188" s="61"/>
      <c r="G188" s="83"/>
      <c r="H188" s="83"/>
      <c r="I188" s="83"/>
      <c r="J188" s="82"/>
      <c r="K188" s="85" t="str">
        <f t="shared" si="3"/>
        <v/>
      </c>
      <c r="L188" s="62"/>
      <c r="M188" s="62"/>
      <c r="N188" s="63"/>
      <c r="O188" s="63"/>
      <c r="P188" s="63"/>
      <c r="Q188" s="86" t="str">
        <f t="shared" si="2"/>
        <v/>
      </c>
      <c r="R188" s="87">
        <f>COUNTIF(Ocorrencias!$B$8:$B$1003,(CONCATENATE(B188," - ",F188)))</f>
        <v>0</v>
      </c>
      <c r="S188" s="88" t="str">
        <f>IF(R188&lt;&gt;0,IF(R188=(COUNTIFS(Ocorrencias!$B$8:$B$1003,(CONCATENATE(B188," - ",(MID(Roteiro!C188,7,300)))),Ocorrencias!$N$8:$N$1003,"Concluído")),"Concluído","Em andamento"),"")</f>
        <v/>
      </c>
      <c r="T188" s="63"/>
      <c r="U188" s="89"/>
    </row>
    <row r="189">
      <c r="A189" s="40"/>
      <c r="B189" s="67" t="str">
        <f t="shared" si="1"/>
        <v>181</v>
      </c>
      <c r="C189" s="81"/>
      <c r="D189" s="82"/>
      <c r="E189" s="64" t="str">
        <f>IFERROR(VLOOKUP(MID(C189,7,300),'Cenários'!C:E,3,0),"")</f>
        <v/>
      </c>
      <c r="F189" s="61"/>
      <c r="G189" s="83"/>
      <c r="H189" s="83"/>
      <c r="I189" s="83"/>
      <c r="J189" s="82"/>
      <c r="K189" s="85" t="str">
        <f t="shared" si="3"/>
        <v/>
      </c>
      <c r="L189" s="62"/>
      <c r="M189" s="62"/>
      <c r="N189" s="63"/>
      <c r="O189" s="63"/>
      <c r="P189" s="63"/>
      <c r="Q189" s="86" t="str">
        <f t="shared" si="2"/>
        <v/>
      </c>
      <c r="R189" s="87">
        <f>COUNTIF(Ocorrencias!$B$8:$B$1003,(CONCATENATE(B189," - ",F189)))</f>
        <v>0</v>
      </c>
      <c r="S189" s="88" t="str">
        <f>IF(R189&lt;&gt;0,IF(R189=(COUNTIFS(Ocorrencias!$B$8:$B$1003,(CONCATENATE(B189," - ",(MID(Roteiro!C189,7,300)))),Ocorrencias!$N$8:$N$1003,"Concluído")),"Concluído","Em andamento"),"")</f>
        <v/>
      </c>
      <c r="T189" s="63"/>
      <c r="U189" s="89"/>
    </row>
    <row r="190">
      <c r="A190" s="40"/>
      <c r="B190" s="67" t="str">
        <f t="shared" si="1"/>
        <v>182</v>
      </c>
      <c r="C190" s="81"/>
      <c r="D190" s="82"/>
      <c r="E190" s="64" t="str">
        <f>IFERROR(VLOOKUP(MID(C190,7,300),'Cenários'!C:E,3,0),"")</f>
        <v/>
      </c>
      <c r="F190" s="61"/>
      <c r="G190" s="83"/>
      <c r="H190" s="83"/>
      <c r="I190" s="83"/>
      <c r="J190" s="82"/>
      <c r="K190" s="85" t="str">
        <f t="shared" si="3"/>
        <v/>
      </c>
      <c r="L190" s="62"/>
      <c r="M190" s="62"/>
      <c r="N190" s="63"/>
      <c r="O190" s="63"/>
      <c r="P190" s="63"/>
      <c r="Q190" s="86" t="str">
        <f t="shared" si="2"/>
        <v/>
      </c>
      <c r="R190" s="87">
        <f>COUNTIF(Ocorrencias!$B$8:$B$1003,(CONCATENATE(B190," - ",F190)))</f>
        <v>0</v>
      </c>
      <c r="S190" s="88" t="str">
        <f>IF(R190&lt;&gt;0,IF(R190=(COUNTIFS(Ocorrencias!$B$8:$B$1003,(CONCATENATE(B190," - ",(MID(Roteiro!C190,7,300)))),Ocorrencias!$N$8:$N$1003,"Concluído")),"Concluído","Em andamento"),"")</f>
        <v/>
      </c>
      <c r="T190" s="63"/>
      <c r="U190" s="89"/>
    </row>
    <row r="191">
      <c r="A191" s="40"/>
      <c r="B191" s="67" t="str">
        <f t="shared" si="1"/>
        <v>183</v>
      </c>
      <c r="C191" s="81"/>
      <c r="D191" s="82"/>
      <c r="E191" s="64" t="str">
        <f>IFERROR(VLOOKUP(MID(C191,7,300),'Cenários'!C:E,3,0),"")</f>
        <v/>
      </c>
      <c r="F191" s="61"/>
      <c r="G191" s="83"/>
      <c r="H191" s="83"/>
      <c r="I191" s="83"/>
      <c r="J191" s="82"/>
      <c r="K191" s="85" t="str">
        <f t="shared" si="3"/>
        <v/>
      </c>
      <c r="L191" s="62"/>
      <c r="M191" s="62"/>
      <c r="N191" s="63"/>
      <c r="O191" s="63"/>
      <c r="P191" s="63"/>
      <c r="Q191" s="86" t="str">
        <f t="shared" si="2"/>
        <v/>
      </c>
      <c r="R191" s="87">
        <f>COUNTIF(Ocorrencias!$B$8:$B$1003,(CONCATENATE(B191," - ",F191)))</f>
        <v>0</v>
      </c>
      <c r="S191" s="88" t="str">
        <f>IF(R191&lt;&gt;0,IF(R191=(COUNTIFS(Ocorrencias!$B$8:$B$1003,(CONCATENATE(B191," - ",(MID(Roteiro!C191,7,300)))),Ocorrencias!$N$8:$N$1003,"Concluído")),"Concluído","Em andamento"),"")</f>
        <v/>
      </c>
      <c r="T191" s="63"/>
      <c r="U191" s="89"/>
    </row>
    <row r="192">
      <c r="A192" s="40"/>
      <c r="B192" s="67" t="str">
        <f t="shared" si="1"/>
        <v>184</v>
      </c>
      <c r="C192" s="81"/>
      <c r="D192" s="82"/>
      <c r="E192" s="64" t="str">
        <f>IFERROR(VLOOKUP(MID(C192,7,300),'Cenários'!C:E,3,0),"")</f>
        <v/>
      </c>
      <c r="F192" s="61"/>
      <c r="G192" s="83"/>
      <c r="H192" s="83"/>
      <c r="I192" s="83"/>
      <c r="J192" s="82"/>
      <c r="K192" s="85" t="str">
        <f t="shared" si="3"/>
        <v/>
      </c>
      <c r="L192" s="62"/>
      <c r="M192" s="62"/>
      <c r="N192" s="63"/>
      <c r="O192" s="63"/>
      <c r="P192" s="63"/>
      <c r="Q192" s="86" t="str">
        <f t="shared" si="2"/>
        <v/>
      </c>
      <c r="R192" s="87">
        <f>COUNTIF(Ocorrencias!$B$8:$B$1003,(CONCATENATE(B192," - ",F192)))</f>
        <v>0</v>
      </c>
      <c r="S192" s="88" t="str">
        <f>IF(R192&lt;&gt;0,IF(R192=(COUNTIFS(Ocorrencias!$B$8:$B$1003,(CONCATENATE(B192," - ",(MID(Roteiro!C192,7,300)))),Ocorrencias!$N$8:$N$1003,"Concluído")),"Concluído","Em andamento"),"")</f>
        <v/>
      </c>
      <c r="T192" s="63"/>
      <c r="U192" s="89"/>
    </row>
    <row r="193">
      <c r="A193" s="40"/>
      <c r="B193" s="67" t="str">
        <f t="shared" si="1"/>
        <v>185</v>
      </c>
      <c r="C193" s="81"/>
      <c r="D193" s="82"/>
      <c r="E193" s="64" t="str">
        <f>IFERROR(VLOOKUP(MID(C193,7,300),'Cenários'!C:E,3,0),"")</f>
        <v/>
      </c>
      <c r="F193" s="61"/>
      <c r="G193" s="83"/>
      <c r="H193" s="83"/>
      <c r="I193" s="83"/>
      <c r="J193" s="82"/>
      <c r="K193" s="85" t="str">
        <f t="shared" si="3"/>
        <v/>
      </c>
      <c r="L193" s="62"/>
      <c r="M193" s="62"/>
      <c r="N193" s="63"/>
      <c r="O193" s="63"/>
      <c r="P193" s="63"/>
      <c r="Q193" s="86" t="str">
        <f t="shared" si="2"/>
        <v/>
      </c>
      <c r="R193" s="87">
        <f>COUNTIF(Ocorrencias!$B$8:$B$1003,(CONCATENATE(B193," - ",F193)))</f>
        <v>0</v>
      </c>
      <c r="S193" s="88" t="str">
        <f>IF(R193&lt;&gt;0,IF(R193=(COUNTIFS(Ocorrencias!$B$8:$B$1003,(CONCATENATE(B193," - ",(MID(Roteiro!C193,7,300)))),Ocorrencias!$N$8:$N$1003,"Concluído")),"Concluído","Em andamento"),"")</f>
        <v/>
      </c>
      <c r="T193" s="63"/>
      <c r="U193" s="89"/>
    </row>
    <row r="194">
      <c r="A194" s="40"/>
      <c r="B194" s="67" t="str">
        <f t="shared" si="1"/>
        <v>186</v>
      </c>
      <c r="C194" s="81"/>
      <c r="D194" s="82"/>
      <c r="E194" s="64" t="str">
        <f>IFERROR(VLOOKUP(MID(C194,7,300),'Cenários'!C:E,3,0),"")</f>
        <v/>
      </c>
      <c r="F194" s="61"/>
      <c r="G194" s="83"/>
      <c r="H194" s="83"/>
      <c r="I194" s="83"/>
      <c r="J194" s="82"/>
      <c r="K194" s="85" t="str">
        <f t="shared" si="3"/>
        <v/>
      </c>
      <c r="L194" s="62"/>
      <c r="M194" s="62"/>
      <c r="N194" s="63"/>
      <c r="O194" s="63"/>
      <c r="P194" s="63"/>
      <c r="Q194" s="86" t="str">
        <f t="shared" si="2"/>
        <v/>
      </c>
      <c r="R194" s="87">
        <f>COUNTIF(Ocorrencias!$B$8:$B$1003,(CONCATENATE(B194," - ",F194)))</f>
        <v>0</v>
      </c>
      <c r="S194" s="88" t="str">
        <f>IF(R194&lt;&gt;0,IF(R194=(COUNTIFS(Ocorrencias!$B$8:$B$1003,(CONCATENATE(B194," - ",(MID(Roteiro!C194,7,300)))),Ocorrencias!$N$8:$N$1003,"Concluído")),"Concluído","Em andamento"),"")</f>
        <v/>
      </c>
      <c r="T194" s="63"/>
      <c r="U194" s="89"/>
    </row>
    <row r="195">
      <c r="A195" s="40"/>
      <c r="B195" s="67" t="str">
        <f t="shared" si="1"/>
        <v>187</v>
      </c>
      <c r="C195" s="81"/>
      <c r="D195" s="82"/>
      <c r="E195" s="64" t="str">
        <f>IFERROR(VLOOKUP(MID(C195,7,300),'Cenários'!C:E,3,0),"")</f>
        <v/>
      </c>
      <c r="F195" s="61"/>
      <c r="G195" s="83"/>
      <c r="H195" s="83"/>
      <c r="I195" s="83"/>
      <c r="J195" s="82"/>
      <c r="K195" s="85" t="str">
        <f t="shared" si="3"/>
        <v/>
      </c>
      <c r="L195" s="62"/>
      <c r="M195" s="62"/>
      <c r="N195" s="63"/>
      <c r="O195" s="63"/>
      <c r="P195" s="63"/>
      <c r="Q195" s="86" t="str">
        <f t="shared" si="2"/>
        <v/>
      </c>
      <c r="R195" s="87">
        <f>COUNTIF(Ocorrencias!$B$8:$B$1003,(CONCATENATE(B195," - ",F195)))</f>
        <v>0</v>
      </c>
      <c r="S195" s="88" t="str">
        <f>IF(R195&lt;&gt;0,IF(R195=(COUNTIFS(Ocorrencias!$B$8:$B$1003,(CONCATENATE(B195," - ",(MID(Roteiro!C195,7,300)))),Ocorrencias!$N$8:$N$1003,"Concluído")),"Concluído","Em andamento"),"")</f>
        <v/>
      </c>
      <c r="T195" s="63"/>
      <c r="U195" s="89"/>
    </row>
    <row r="196">
      <c r="A196" s="40"/>
      <c r="B196" s="67" t="str">
        <f t="shared" si="1"/>
        <v>188</v>
      </c>
      <c r="C196" s="81"/>
      <c r="D196" s="82"/>
      <c r="E196" s="64" t="str">
        <f>IFERROR(VLOOKUP(MID(C196,7,300),'Cenários'!C:E,3,0),"")</f>
        <v/>
      </c>
      <c r="F196" s="61"/>
      <c r="G196" s="83"/>
      <c r="H196" s="83"/>
      <c r="I196" s="83"/>
      <c r="J196" s="82"/>
      <c r="K196" s="85" t="str">
        <f t="shared" si="3"/>
        <v/>
      </c>
      <c r="L196" s="62"/>
      <c r="M196" s="62"/>
      <c r="N196" s="63"/>
      <c r="O196" s="63"/>
      <c r="P196" s="63"/>
      <c r="Q196" s="86" t="str">
        <f t="shared" si="2"/>
        <v/>
      </c>
      <c r="R196" s="87">
        <f>COUNTIF(Ocorrencias!$B$8:$B$1003,(CONCATENATE(B196," - ",F196)))</f>
        <v>0</v>
      </c>
      <c r="S196" s="88" t="str">
        <f>IF(R196&lt;&gt;0,IF(R196=(COUNTIFS(Ocorrencias!$B$8:$B$1003,(CONCATENATE(B196," - ",(MID(Roteiro!C196,7,300)))),Ocorrencias!$N$8:$N$1003,"Concluído")),"Concluído","Em andamento"),"")</f>
        <v/>
      </c>
      <c r="T196" s="63"/>
      <c r="U196" s="89"/>
    </row>
    <row r="197">
      <c r="A197" s="40"/>
      <c r="B197" s="67" t="str">
        <f t="shared" si="1"/>
        <v>189</v>
      </c>
      <c r="C197" s="81"/>
      <c r="D197" s="82"/>
      <c r="E197" s="64" t="str">
        <f>IFERROR(VLOOKUP(MID(C197,7,300),'Cenários'!C:E,3,0),"")</f>
        <v/>
      </c>
      <c r="F197" s="61"/>
      <c r="G197" s="83"/>
      <c r="H197" s="83"/>
      <c r="I197" s="83"/>
      <c r="J197" s="82"/>
      <c r="K197" s="85" t="str">
        <f t="shared" si="3"/>
        <v/>
      </c>
      <c r="L197" s="62"/>
      <c r="M197" s="62"/>
      <c r="N197" s="63"/>
      <c r="O197" s="63"/>
      <c r="P197" s="63"/>
      <c r="Q197" s="86" t="str">
        <f t="shared" si="2"/>
        <v/>
      </c>
      <c r="R197" s="87">
        <f>COUNTIF(Ocorrencias!$B$8:$B$1003,(CONCATENATE(B197," - ",F197)))</f>
        <v>0</v>
      </c>
      <c r="S197" s="88" t="str">
        <f>IF(R197&lt;&gt;0,IF(R197=(COUNTIFS(Ocorrencias!$B$8:$B$1003,(CONCATENATE(B197," - ",(MID(Roteiro!C197,7,300)))),Ocorrencias!$N$8:$N$1003,"Concluído")),"Concluído","Em andamento"),"")</f>
        <v/>
      </c>
      <c r="T197" s="63"/>
      <c r="U197" s="89"/>
    </row>
    <row r="198">
      <c r="A198" s="40"/>
      <c r="B198" s="67" t="str">
        <f t="shared" si="1"/>
        <v>190</v>
      </c>
      <c r="C198" s="81"/>
      <c r="D198" s="82"/>
      <c r="E198" s="64" t="str">
        <f>IFERROR(VLOOKUP(MID(C198,7,300),'Cenários'!C:E,3,0),"")</f>
        <v/>
      </c>
      <c r="F198" s="61"/>
      <c r="G198" s="83"/>
      <c r="H198" s="83"/>
      <c r="I198" s="83"/>
      <c r="J198" s="82"/>
      <c r="K198" s="85" t="str">
        <f t="shared" si="3"/>
        <v/>
      </c>
      <c r="L198" s="62"/>
      <c r="M198" s="62"/>
      <c r="N198" s="63"/>
      <c r="O198" s="63"/>
      <c r="P198" s="63"/>
      <c r="Q198" s="86" t="str">
        <f t="shared" si="2"/>
        <v/>
      </c>
      <c r="R198" s="87">
        <f>COUNTIF(Ocorrencias!$B$8:$B$1003,(CONCATENATE(B198," - ",F198)))</f>
        <v>0</v>
      </c>
      <c r="S198" s="88" t="str">
        <f>IF(R198&lt;&gt;0,IF(R198=(COUNTIFS(Ocorrencias!$B$8:$B$1003,(CONCATENATE(B198," - ",(MID(Roteiro!C198,7,300)))),Ocorrencias!$N$8:$N$1003,"Concluído")),"Concluído","Em andamento"),"")</f>
        <v/>
      </c>
      <c r="T198" s="63"/>
      <c r="U198" s="89"/>
    </row>
    <row r="199">
      <c r="A199" s="40"/>
      <c r="B199" s="67" t="str">
        <f t="shared" si="1"/>
        <v>191</v>
      </c>
      <c r="C199" s="81"/>
      <c r="D199" s="82"/>
      <c r="E199" s="64" t="str">
        <f>IFERROR(VLOOKUP(MID(C199,7,300),'Cenários'!C:E,3,0),"")</f>
        <v/>
      </c>
      <c r="F199" s="61"/>
      <c r="G199" s="83"/>
      <c r="H199" s="83"/>
      <c r="I199" s="83"/>
      <c r="J199" s="82"/>
      <c r="K199" s="85" t="str">
        <f t="shared" si="3"/>
        <v/>
      </c>
      <c r="L199" s="62"/>
      <c r="M199" s="62"/>
      <c r="N199" s="63"/>
      <c r="O199" s="63"/>
      <c r="P199" s="63"/>
      <c r="Q199" s="86" t="str">
        <f t="shared" si="2"/>
        <v/>
      </c>
      <c r="R199" s="87">
        <f>COUNTIF(Ocorrencias!$B$8:$B$1003,(CONCATENATE(B199," - ",F199)))</f>
        <v>0</v>
      </c>
      <c r="S199" s="88" t="str">
        <f>IF(R199&lt;&gt;0,IF(R199=(COUNTIFS(Ocorrencias!$B$8:$B$1003,(CONCATENATE(B199," - ",(MID(Roteiro!C199,7,300)))),Ocorrencias!$N$8:$N$1003,"Concluído")),"Concluído","Em andamento"),"")</f>
        <v/>
      </c>
      <c r="T199" s="63"/>
      <c r="U199" s="89"/>
    </row>
    <row r="200">
      <c r="A200" s="40"/>
      <c r="B200" s="67" t="str">
        <f t="shared" si="1"/>
        <v>192</v>
      </c>
      <c r="C200" s="81"/>
      <c r="D200" s="82"/>
      <c r="E200" s="64" t="str">
        <f>IFERROR(VLOOKUP(MID(C200,7,300),'Cenários'!C:E,3,0),"")</f>
        <v/>
      </c>
      <c r="F200" s="61"/>
      <c r="G200" s="83"/>
      <c r="H200" s="83"/>
      <c r="I200" s="83"/>
      <c r="J200" s="82"/>
      <c r="K200" s="85" t="str">
        <f t="shared" si="3"/>
        <v/>
      </c>
      <c r="L200" s="62"/>
      <c r="M200" s="62"/>
      <c r="N200" s="63"/>
      <c r="O200" s="63"/>
      <c r="P200" s="63"/>
      <c r="Q200" s="86" t="str">
        <f t="shared" si="2"/>
        <v/>
      </c>
      <c r="R200" s="87">
        <f>COUNTIF(Ocorrencias!$B$8:$B$1003,(CONCATENATE(B200," - ",F200)))</f>
        <v>0</v>
      </c>
      <c r="S200" s="88" t="str">
        <f>IF(R200&lt;&gt;0,IF(R200=(COUNTIFS(Ocorrencias!$B$8:$B$1003,(CONCATENATE(B200," - ",(MID(Roteiro!C200,7,300)))),Ocorrencias!$N$8:$N$1003,"Concluído")),"Concluído","Em andamento"),"")</f>
        <v/>
      </c>
      <c r="T200" s="63"/>
      <c r="U200" s="89"/>
    </row>
    <row r="201">
      <c r="A201" s="40"/>
      <c r="B201" s="67" t="str">
        <f t="shared" si="1"/>
        <v>193</v>
      </c>
      <c r="C201" s="81"/>
      <c r="D201" s="82"/>
      <c r="E201" s="64" t="str">
        <f>IFERROR(VLOOKUP(MID(C201,7,300),'Cenários'!C:E,3,0),"")</f>
        <v/>
      </c>
      <c r="F201" s="61"/>
      <c r="G201" s="83"/>
      <c r="H201" s="83"/>
      <c r="I201" s="83"/>
      <c r="J201" s="82"/>
      <c r="K201" s="85" t="str">
        <f t="shared" si="3"/>
        <v/>
      </c>
      <c r="L201" s="62"/>
      <c r="M201" s="62"/>
      <c r="N201" s="63"/>
      <c r="O201" s="63"/>
      <c r="P201" s="63"/>
      <c r="Q201" s="86" t="str">
        <f t="shared" si="2"/>
        <v/>
      </c>
      <c r="R201" s="87">
        <f>COUNTIF(Ocorrencias!$B$8:$B$1003,(CONCATENATE(B201," - ",F201)))</f>
        <v>0</v>
      </c>
      <c r="S201" s="88" t="str">
        <f>IF(R201&lt;&gt;0,IF(R201=(COUNTIFS(Ocorrencias!$B$8:$B$1003,(CONCATENATE(B201," - ",(MID(Roteiro!C201,7,300)))),Ocorrencias!$N$8:$N$1003,"Concluído")),"Concluído","Em andamento"),"")</f>
        <v/>
      </c>
      <c r="T201" s="63"/>
      <c r="U201" s="89"/>
    </row>
    <row r="202">
      <c r="A202" s="40"/>
      <c r="B202" s="67" t="str">
        <f t="shared" si="1"/>
        <v>194</v>
      </c>
      <c r="C202" s="81"/>
      <c r="D202" s="82"/>
      <c r="E202" s="64" t="str">
        <f>IFERROR(VLOOKUP(MID(C202,7,300),'Cenários'!C:E,3,0),"")</f>
        <v/>
      </c>
      <c r="F202" s="61"/>
      <c r="G202" s="83"/>
      <c r="H202" s="83"/>
      <c r="I202" s="83"/>
      <c r="J202" s="82"/>
      <c r="K202" s="85" t="str">
        <f t="shared" si="3"/>
        <v/>
      </c>
      <c r="L202" s="62"/>
      <c r="M202" s="62"/>
      <c r="N202" s="63"/>
      <c r="O202" s="63"/>
      <c r="P202" s="63"/>
      <c r="Q202" s="86" t="str">
        <f t="shared" si="2"/>
        <v/>
      </c>
      <c r="R202" s="87">
        <f>COUNTIF(Ocorrencias!$B$8:$B$1003,(CONCATENATE(B202," - ",F202)))</f>
        <v>0</v>
      </c>
      <c r="S202" s="88" t="str">
        <f>IF(R202&lt;&gt;0,IF(R202=(COUNTIFS(Ocorrencias!$B$8:$B$1003,(CONCATENATE(B202," - ",(MID(Roteiro!C202,7,300)))),Ocorrencias!$N$8:$N$1003,"Concluído")),"Concluído","Em andamento"),"")</f>
        <v/>
      </c>
      <c r="T202" s="63"/>
      <c r="U202" s="89"/>
    </row>
    <row r="203">
      <c r="A203" s="40"/>
      <c r="B203" s="67" t="str">
        <f t="shared" si="1"/>
        <v>195</v>
      </c>
      <c r="C203" s="81"/>
      <c r="D203" s="82"/>
      <c r="E203" s="64" t="str">
        <f>IFERROR(VLOOKUP(MID(C203,7,300),'Cenários'!C:E,3,0),"")</f>
        <v/>
      </c>
      <c r="F203" s="61"/>
      <c r="G203" s="83"/>
      <c r="H203" s="83"/>
      <c r="I203" s="83"/>
      <c r="J203" s="82"/>
      <c r="K203" s="85" t="str">
        <f t="shared" si="3"/>
        <v/>
      </c>
      <c r="L203" s="62"/>
      <c r="M203" s="62"/>
      <c r="N203" s="63"/>
      <c r="O203" s="63"/>
      <c r="P203" s="63"/>
      <c r="Q203" s="86" t="str">
        <f t="shared" si="2"/>
        <v/>
      </c>
      <c r="R203" s="87">
        <f>COUNTIF(Ocorrencias!$B$8:$B$1003,(CONCATENATE(B203," - ",F203)))</f>
        <v>0</v>
      </c>
      <c r="S203" s="88" t="str">
        <f>IF(R203&lt;&gt;0,IF(R203=(COUNTIFS(Ocorrencias!$B$8:$B$1003,(CONCATENATE(B203," - ",(MID(Roteiro!C203,7,300)))),Ocorrencias!$N$8:$N$1003,"Concluído")),"Concluído","Em andamento"),"")</f>
        <v/>
      </c>
      <c r="T203" s="63"/>
      <c r="U203" s="89"/>
    </row>
    <row r="204">
      <c r="A204" s="40"/>
      <c r="B204" s="67" t="str">
        <f t="shared" si="1"/>
        <v>196</v>
      </c>
      <c r="C204" s="81"/>
      <c r="D204" s="82"/>
      <c r="E204" s="64" t="str">
        <f>IFERROR(VLOOKUP(MID(C204,7,300),'Cenários'!C:E,3,0),"")</f>
        <v/>
      </c>
      <c r="F204" s="61"/>
      <c r="G204" s="83"/>
      <c r="H204" s="83"/>
      <c r="I204" s="83"/>
      <c r="J204" s="82"/>
      <c r="K204" s="85" t="str">
        <f t="shared" si="3"/>
        <v/>
      </c>
      <c r="L204" s="62"/>
      <c r="M204" s="62"/>
      <c r="N204" s="63"/>
      <c r="O204" s="63"/>
      <c r="P204" s="63"/>
      <c r="Q204" s="86" t="str">
        <f t="shared" si="2"/>
        <v/>
      </c>
      <c r="R204" s="87">
        <f>COUNTIF(Ocorrencias!$B$8:$B$1003,(CONCATENATE(B204," - ",F204)))</f>
        <v>0</v>
      </c>
      <c r="S204" s="88" t="str">
        <f>IF(R204&lt;&gt;0,IF(R204=(COUNTIFS(Ocorrencias!$B$8:$B$1003,(CONCATENATE(B204," - ",(MID(Roteiro!C204,7,300)))),Ocorrencias!$N$8:$N$1003,"Concluído")),"Concluído","Em andamento"),"")</f>
        <v/>
      </c>
      <c r="T204" s="63"/>
      <c r="U204" s="89"/>
    </row>
    <row r="205">
      <c r="A205" s="40"/>
      <c r="B205" s="67" t="str">
        <f t="shared" si="1"/>
        <v>197</v>
      </c>
      <c r="C205" s="81"/>
      <c r="D205" s="82"/>
      <c r="E205" s="64" t="str">
        <f>IFERROR(VLOOKUP(MID(C205,7,300),'Cenários'!C:E,3,0),"")</f>
        <v/>
      </c>
      <c r="F205" s="61"/>
      <c r="G205" s="83"/>
      <c r="H205" s="83"/>
      <c r="I205" s="83"/>
      <c r="J205" s="82"/>
      <c r="K205" s="85" t="str">
        <f t="shared" si="3"/>
        <v/>
      </c>
      <c r="L205" s="62"/>
      <c r="M205" s="62"/>
      <c r="N205" s="63"/>
      <c r="O205" s="63"/>
      <c r="P205" s="63"/>
      <c r="Q205" s="86" t="str">
        <f t="shared" si="2"/>
        <v/>
      </c>
      <c r="R205" s="87">
        <f>COUNTIF(Ocorrencias!$B$8:$B$1003,(CONCATENATE(B205," - ",F205)))</f>
        <v>0</v>
      </c>
      <c r="S205" s="88" t="str">
        <f>IF(R205&lt;&gt;0,IF(R205=(COUNTIFS(Ocorrencias!$B$8:$B$1003,(CONCATENATE(B205," - ",(MID(Roteiro!C205,7,300)))),Ocorrencias!$N$8:$N$1003,"Concluído")),"Concluído","Em andamento"),"")</f>
        <v/>
      </c>
      <c r="T205" s="63"/>
      <c r="U205" s="89"/>
    </row>
    <row r="206">
      <c r="A206" s="40"/>
      <c r="B206" s="67" t="str">
        <f t="shared" si="1"/>
        <v>198</v>
      </c>
      <c r="C206" s="81"/>
      <c r="D206" s="82"/>
      <c r="E206" s="64" t="str">
        <f>IFERROR(VLOOKUP(MID(C206,7,300),'Cenários'!C:E,3,0),"")</f>
        <v/>
      </c>
      <c r="F206" s="61"/>
      <c r="G206" s="83"/>
      <c r="H206" s="83"/>
      <c r="I206" s="83"/>
      <c r="J206" s="82"/>
      <c r="K206" s="85" t="str">
        <f t="shared" si="3"/>
        <v/>
      </c>
      <c r="L206" s="62"/>
      <c r="M206" s="62"/>
      <c r="N206" s="63"/>
      <c r="O206" s="63"/>
      <c r="P206" s="63"/>
      <c r="Q206" s="86" t="str">
        <f t="shared" si="2"/>
        <v/>
      </c>
      <c r="R206" s="87">
        <f>COUNTIF(Ocorrencias!$B$8:$B$1003,(CONCATENATE(B206," - ",F206)))</f>
        <v>0</v>
      </c>
      <c r="S206" s="88" t="str">
        <f>IF(R206&lt;&gt;0,IF(R206=(COUNTIFS(Ocorrencias!$B$8:$B$1003,(CONCATENATE(B206," - ",(MID(Roteiro!C206,7,300)))),Ocorrencias!$N$8:$N$1003,"Concluído")),"Concluído","Em andamento"),"")</f>
        <v/>
      </c>
      <c r="T206" s="63"/>
      <c r="U206" s="89"/>
    </row>
    <row r="207">
      <c r="A207" s="40"/>
      <c r="B207" s="67" t="str">
        <f t="shared" si="1"/>
        <v>199</v>
      </c>
      <c r="C207" s="81"/>
      <c r="D207" s="82"/>
      <c r="E207" s="64" t="str">
        <f>IFERROR(VLOOKUP(MID(C207,7,300),'Cenários'!C:E,3,0),"")</f>
        <v/>
      </c>
      <c r="F207" s="61"/>
      <c r="G207" s="83"/>
      <c r="H207" s="83"/>
      <c r="I207" s="83"/>
      <c r="J207" s="82"/>
      <c r="K207" s="85" t="str">
        <f t="shared" si="3"/>
        <v/>
      </c>
      <c r="L207" s="62"/>
      <c r="M207" s="62"/>
      <c r="N207" s="63"/>
      <c r="O207" s="63"/>
      <c r="P207" s="63"/>
      <c r="Q207" s="86" t="str">
        <f t="shared" si="2"/>
        <v/>
      </c>
      <c r="R207" s="87">
        <f>COUNTIF(Ocorrencias!$B$8:$B$1003,(CONCATENATE(B207," - ",F207)))</f>
        <v>0</v>
      </c>
      <c r="S207" s="88" t="str">
        <f>IF(R207&lt;&gt;0,IF(R207=(COUNTIFS(Ocorrencias!$B$8:$B$1003,(CONCATENATE(B207," - ",(MID(Roteiro!C207,7,300)))),Ocorrencias!$N$8:$N$1003,"Concluído")),"Concluído","Em andamento"),"")</f>
        <v/>
      </c>
      <c r="T207" s="63"/>
      <c r="U207" s="89"/>
    </row>
    <row r="208">
      <c r="A208" s="40"/>
      <c r="B208" s="67" t="str">
        <f t="shared" si="1"/>
        <v>200</v>
      </c>
      <c r="C208" s="81"/>
      <c r="D208" s="82"/>
      <c r="E208" s="64" t="str">
        <f>IFERROR(VLOOKUP(MID(C208,7,300),'Cenários'!C:E,3,0),"")</f>
        <v/>
      </c>
      <c r="F208" s="61"/>
      <c r="G208" s="83"/>
      <c r="H208" s="83"/>
      <c r="I208" s="83"/>
      <c r="J208" s="82"/>
      <c r="K208" s="85" t="str">
        <f t="shared" si="3"/>
        <v/>
      </c>
      <c r="L208" s="62"/>
      <c r="M208" s="62"/>
      <c r="N208" s="63"/>
      <c r="O208" s="63"/>
      <c r="P208" s="63"/>
      <c r="Q208" s="86" t="str">
        <f t="shared" si="2"/>
        <v/>
      </c>
      <c r="R208" s="87">
        <f>COUNTIF(Ocorrencias!$B$8:$B$1003,(CONCATENATE(B208," - ",F208)))</f>
        <v>0</v>
      </c>
      <c r="S208" s="88" t="str">
        <f>IF(R208&lt;&gt;0,IF(R208=(COUNTIFS(Ocorrencias!$B$8:$B$1003,(CONCATENATE(B208," - ",(MID(Roteiro!C208,7,300)))),Ocorrencias!$N$8:$N$1003,"Concluído")),"Concluído","Em andamento"),"")</f>
        <v/>
      </c>
      <c r="T208" s="63"/>
      <c r="U208" s="89"/>
    </row>
    <row r="209">
      <c r="A209" s="40"/>
      <c r="B209" s="67" t="str">
        <f t="shared" si="1"/>
        <v>201</v>
      </c>
      <c r="C209" s="81"/>
      <c r="D209" s="82"/>
      <c r="E209" s="64" t="str">
        <f>IFERROR(VLOOKUP(MID(C209,7,300),'Cenários'!C:E,3,0),"")</f>
        <v/>
      </c>
      <c r="F209" s="61"/>
      <c r="G209" s="83"/>
      <c r="H209" s="83"/>
      <c r="I209" s="83"/>
      <c r="J209" s="82"/>
      <c r="K209" s="85" t="str">
        <f t="shared" si="3"/>
        <v/>
      </c>
      <c r="L209" s="62"/>
      <c r="M209" s="62"/>
      <c r="N209" s="63"/>
      <c r="O209" s="63"/>
      <c r="P209" s="63"/>
      <c r="Q209" s="86" t="str">
        <f t="shared" si="2"/>
        <v/>
      </c>
      <c r="R209" s="87">
        <f>COUNTIF(Ocorrencias!$B$8:$B$1003,(CONCATENATE(B209," - ",F209)))</f>
        <v>0</v>
      </c>
      <c r="S209" s="88" t="str">
        <f>IF(R209&lt;&gt;0,IF(R209=(COUNTIFS(Ocorrencias!$B$8:$B$1003,(CONCATENATE(B209," - ",(MID(Roteiro!C209,7,300)))),Ocorrencias!$N$8:$N$1003,"Concluído")),"Concluído","Em andamento"),"")</f>
        <v/>
      </c>
      <c r="T209" s="63"/>
      <c r="U209" s="89"/>
    </row>
    <row r="210">
      <c r="A210" s="40"/>
      <c r="B210" s="67" t="str">
        <f t="shared" si="1"/>
        <v>202</v>
      </c>
      <c r="C210" s="81"/>
      <c r="D210" s="82"/>
      <c r="E210" s="64" t="str">
        <f>IFERROR(VLOOKUP(MID(C210,7,300),'Cenários'!C:E,3,0),"")</f>
        <v/>
      </c>
      <c r="F210" s="61"/>
      <c r="G210" s="83"/>
      <c r="H210" s="83"/>
      <c r="I210" s="83"/>
      <c r="J210" s="82"/>
      <c r="K210" s="85" t="str">
        <f t="shared" si="3"/>
        <v/>
      </c>
      <c r="L210" s="62"/>
      <c r="M210" s="62"/>
      <c r="N210" s="63"/>
      <c r="O210" s="63"/>
      <c r="P210" s="63"/>
      <c r="Q210" s="86" t="str">
        <f t="shared" si="2"/>
        <v/>
      </c>
      <c r="R210" s="87">
        <f>COUNTIF(Ocorrencias!$B$8:$B$1003,(CONCATENATE(B210," - ",F210)))</f>
        <v>0</v>
      </c>
      <c r="S210" s="88" t="str">
        <f>IF(R210&lt;&gt;0,IF(R210=(COUNTIFS(Ocorrencias!$B$8:$B$1003,(CONCATENATE(B210," - ",(MID(Roteiro!C210,7,300)))),Ocorrencias!$N$8:$N$1003,"Concluído")),"Concluído","Em andamento"),"")</f>
        <v/>
      </c>
      <c r="T210" s="63"/>
      <c r="U210" s="89"/>
    </row>
    <row r="211">
      <c r="A211" s="40"/>
      <c r="B211" s="67" t="str">
        <f t="shared" si="1"/>
        <v>203</v>
      </c>
      <c r="C211" s="81"/>
      <c r="D211" s="82"/>
      <c r="E211" s="64" t="str">
        <f>IFERROR(VLOOKUP(MID(C211,7,300),'Cenários'!C:E,3,0),"")</f>
        <v/>
      </c>
      <c r="F211" s="61"/>
      <c r="G211" s="83"/>
      <c r="H211" s="83"/>
      <c r="I211" s="83"/>
      <c r="J211" s="82"/>
      <c r="K211" s="85" t="str">
        <f t="shared" si="3"/>
        <v/>
      </c>
      <c r="L211" s="62"/>
      <c r="M211" s="62"/>
      <c r="N211" s="63"/>
      <c r="O211" s="63"/>
      <c r="P211" s="63"/>
      <c r="Q211" s="86" t="str">
        <f t="shared" si="2"/>
        <v/>
      </c>
      <c r="R211" s="87">
        <f>COUNTIF(Ocorrencias!$B$8:$B$1003,(CONCATENATE(B211," - ",F211)))</f>
        <v>0</v>
      </c>
      <c r="S211" s="88" t="str">
        <f>IF(R211&lt;&gt;0,IF(R211=(COUNTIFS(Ocorrencias!$B$8:$B$1003,(CONCATENATE(B211," - ",(MID(Roteiro!C211,7,300)))),Ocorrencias!$N$8:$N$1003,"Concluído")),"Concluído","Em andamento"),"")</f>
        <v/>
      </c>
      <c r="T211" s="63"/>
      <c r="U211" s="89"/>
    </row>
    <row r="212">
      <c r="A212" s="40"/>
      <c r="B212" s="67" t="str">
        <f t="shared" si="1"/>
        <v>204</v>
      </c>
      <c r="C212" s="81"/>
      <c r="D212" s="82"/>
      <c r="E212" s="64" t="str">
        <f>IFERROR(VLOOKUP(MID(C212,7,300),'Cenários'!C:E,3,0),"")</f>
        <v/>
      </c>
      <c r="F212" s="61"/>
      <c r="G212" s="83"/>
      <c r="H212" s="83"/>
      <c r="I212" s="83"/>
      <c r="J212" s="82"/>
      <c r="K212" s="85" t="str">
        <f t="shared" si="3"/>
        <v/>
      </c>
      <c r="L212" s="62"/>
      <c r="M212" s="62"/>
      <c r="N212" s="63"/>
      <c r="O212" s="63"/>
      <c r="P212" s="63"/>
      <c r="Q212" s="86" t="str">
        <f t="shared" si="2"/>
        <v/>
      </c>
      <c r="R212" s="87">
        <f>COUNTIF(Ocorrencias!$B$8:$B$1003,(CONCATENATE(B212," - ",F212)))</f>
        <v>0</v>
      </c>
      <c r="S212" s="88" t="str">
        <f>IF(R212&lt;&gt;0,IF(R212=(COUNTIFS(Ocorrencias!$B$8:$B$1003,(CONCATENATE(B212," - ",(MID(Roteiro!C212,7,300)))),Ocorrencias!$N$8:$N$1003,"Concluído")),"Concluído","Em andamento"),"")</f>
        <v/>
      </c>
      <c r="T212" s="63"/>
      <c r="U212" s="89"/>
    </row>
    <row r="213">
      <c r="A213" s="40"/>
      <c r="B213" s="67" t="str">
        <f t="shared" si="1"/>
        <v>205</v>
      </c>
      <c r="C213" s="81"/>
      <c r="D213" s="82"/>
      <c r="E213" s="64" t="str">
        <f>IFERROR(VLOOKUP(MID(C213,7,300),'Cenários'!C:E,3,0),"")</f>
        <v/>
      </c>
      <c r="F213" s="61"/>
      <c r="G213" s="83"/>
      <c r="H213" s="83"/>
      <c r="I213" s="83"/>
      <c r="J213" s="82"/>
      <c r="K213" s="85" t="str">
        <f t="shared" si="3"/>
        <v/>
      </c>
      <c r="L213" s="62"/>
      <c r="M213" s="62"/>
      <c r="N213" s="63"/>
      <c r="O213" s="63"/>
      <c r="P213" s="63"/>
      <c r="Q213" s="86" t="str">
        <f t="shared" si="2"/>
        <v/>
      </c>
      <c r="R213" s="87">
        <f>COUNTIF(Ocorrencias!$B$8:$B$1003,(CONCATENATE(B213," - ",F213)))</f>
        <v>0</v>
      </c>
      <c r="S213" s="88" t="str">
        <f>IF(R213&lt;&gt;0,IF(R213=(COUNTIFS(Ocorrencias!$B$8:$B$1003,(CONCATENATE(B213," - ",(MID(Roteiro!C213,7,300)))),Ocorrencias!$N$8:$N$1003,"Concluído")),"Concluído","Em andamento"),"")</f>
        <v/>
      </c>
      <c r="T213" s="63"/>
      <c r="U213" s="89"/>
    </row>
    <row r="214">
      <c r="A214" s="40"/>
      <c r="B214" s="67" t="str">
        <f t="shared" si="1"/>
        <v>206</v>
      </c>
      <c r="C214" s="81"/>
      <c r="D214" s="82"/>
      <c r="E214" s="64" t="str">
        <f>IFERROR(VLOOKUP(MID(C214,7,300),'Cenários'!C:E,3,0),"")</f>
        <v/>
      </c>
      <c r="F214" s="61"/>
      <c r="G214" s="83"/>
      <c r="H214" s="83"/>
      <c r="I214" s="83"/>
      <c r="J214" s="82"/>
      <c r="K214" s="85" t="str">
        <f t="shared" si="3"/>
        <v/>
      </c>
      <c r="L214" s="62"/>
      <c r="M214" s="62"/>
      <c r="N214" s="63"/>
      <c r="O214" s="63"/>
      <c r="P214" s="63"/>
      <c r="Q214" s="86" t="str">
        <f t="shared" si="2"/>
        <v/>
      </c>
      <c r="R214" s="87">
        <f>COUNTIF(Ocorrencias!$B$8:$B$1003,(CONCATENATE(B214," - ",F214)))</f>
        <v>0</v>
      </c>
      <c r="S214" s="88" t="str">
        <f>IF(R214&lt;&gt;0,IF(R214=(COUNTIFS(Ocorrencias!$B$8:$B$1003,(CONCATENATE(B214," - ",(MID(Roteiro!C214,7,300)))),Ocorrencias!$N$8:$N$1003,"Concluído")),"Concluído","Em andamento"),"")</f>
        <v/>
      </c>
      <c r="T214" s="63"/>
      <c r="U214" s="89"/>
    </row>
    <row r="215">
      <c r="A215" s="40"/>
      <c r="B215" s="67" t="str">
        <f t="shared" si="1"/>
        <v>207</v>
      </c>
      <c r="C215" s="81"/>
      <c r="D215" s="82"/>
      <c r="E215" s="64" t="str">
        <f>IFERROR(VLOOKUP(MID(C215,7,300),'Cenários'!C:E,3,0),"")</f>
        <v/>
      </c>
      <c r="F215" s="61"/>
      <c r="G215" s="83"/>
      <c r="H215" s="83"/>
      <c r="I215" s="83"/>
      <c r="J215" s="82"/>
      <c r="K215" s="85" t="str">
        <f t="shared" si="3"/>
        <v/>
      </c>
      <c r="L215" s="62"/>
      <c r="M215" s="62"/>
      <c r="N215" s="63"/>
      <c r="O215" s="63"/>
      <c r="P215" s="63"/>
      <c r="Q215" s="86" t="str">
        <f t="shared" si="2"/>
        <v/>
      </c>
      <c r="R215" s="87">
        <f>COUNTIF(Ocorrencias!$B$8:$B$1003,(CONCATENATE(B215," - ",F215)))</f>
        <v>0</v>
      </c>
      <c r="S215" s="88" t="str">
        <f>IF(R215&lt;&gt;0,IF(R215=(COUNTIFS(Ocorrencias!$B$8:$B$1003,(CONCATENATE(B215," - ",(MID(Roteiro!C215,7,300)))),Ocorrencias!$N$8:$N$1003,"Concluído")),"Concluído","Em andamento"),"")</f>
        <v/>
      </c>
      <c r="T215" s="63"/>
      <c r="U215" s="89"/>
    </row>
    <row r="216">
      <c r="A216" s="40"/>
      <c r="B216" s="67" t="str">
        <f t="shared" si="1"/>
        <v>208</v>
      </c>
      <c r="C216" s="81"/>
      <c r="D216" s="82"/>
      <c r="E216" s="64" t="str">
        <f>IFERROR(VLOOKUP(MID(C216,7,300),'Cenários'!C:E,3,0),"")</f>
        <v/>
      </c>
      <c r="F216" s="61"/>
      <c r="G216" s="83"/>
      <c r="H216" s="83"/>
      <c r="I216" s="83"/>
      <c r="J216" s="82"/>
      <c r="K216" s="85" t="str">
        <f t="shared" si="3"/>
        <v/>
      </c>
      <c r="L216" s="62"/>
      <c r="M216" s="62"/>
      <c r="N216" s="63"/>
      <c r="O216" s="63"/>
      <c r="P216" s="63"/>
      <c r="Q216" s="86" t="str">
        <f t="shared" si="2"/>
        <v/>
      </c>
      <c r="R216" s="87">
        <f>COUNTIF(Ocorrencias!$B$8:$B$1003,(CONCATENATE(B216," - ",F216)))</f>
        <v>0</v>
      </c>
      <c r="S216" s="88" t="str">
        <f>IF(R216&lt;&gt;0,IF(R216=(COUNTIFS(Ocorrencias!$B$8:$B$1003,(CONCATENATE(B216," - ",(MID(Roteiro!C216,7,300)))),Ocorrencias!$N$8:$N$1003,"Concluído")),"Concluído","Em andamento"),"")</f>
        <v/>
      </c>
      <c r="T216" s="63"/>
      <c r="U216" s="89"/>
    </row>
    <row r="217">
      <c r="A217" s="40"/>
      <c r="B217" s="67" t="str">
        <f t="shared" si="1"/>
        <v>209</v>
      </c>
      <c r="C217" s="81"/>
      <c r="D217" s="82"/>
      <c r="E217" s="64" t="str">
        <f>IFERROR(VLOOKUP(MID(C217,7,300),'Cenários'!C:E,3,0),"")</f>
        <v/>
      </c>
      <c r="F217" s="61"/>
      <c r="G217" s="83"/>
      <c r="H217" s="83"/>
      <c r="I217" s="83"/>
      <c r="J217" s="82"/>
      <c r="K217" s="85" t="str">
        <f t="shared" si="3"/>
        <v/>
      </c>
      <c r="L217" s="62"/>
      <c r="M217" s="62"/>
      <c r="N217" s="63"/>
      <c r="O217" s="63"/>
      <c r="P217" s="63"/>
      <c r="Q217" s="86" t="str">
        <f t="shared" si="2"/>
        <v/>
      </c>
      <c r="R217" s="87">
        <f>COUNTIF(Ocorrencias!$B$8:$B$1003,(CONCATENATE(B217," - ",F217)))</f>
        <v>0</v>
      </c>
      <c r="S217" s="88" t="str">
        <f>IF(R217&lt;&gt;0,IF(R217=(COUNTIFS(Ocorrencias!$B$8:$B$1003,(CONCATENATE(B217," - ",(MID(Roteiro!C217,7,300)))),Ocorrencias!$N$8:$N$1003,"Concluído")),"Concluído","Em andamento"),"")</f>
        <v/>
      </c>
      <c r="T217" s="63"/>
      <c r="U217" s="89"/>
    </row>
    <row r="218">
      <c r="A218" s="40"/>
      <c r="B218" s="67" t="str">
        <f t="shared" si="1"/>
        <v>210</v>
      </c>
      <c r="C218" s="81"/>
      <c r="D218" s="82"/>
      <c r="E218" s="64" t="str">
        <f>IFERROR(VLOOKUP(MID(C218,7,300),'Cenários'!C:E,3,0),"")</f>
        <v/>
      </c>
      <c r="F218" s="61"/>
      <c r="G218" s="83"/>
      <c r="H218" s="83"/>
      <c r="I218" s="83"/>
      <c r="J218" s="82"/>
      <c r="K218" s="85" t="str">
        <f t="shared" si="3"/>
        <v/>
      </c>
      <c r="L218" s="62"/>
      <c r="M218" s="62"/>
      <c r="N218" s="63"/>
      <c r="O218" s="63"/>
      <c r="P218" s="63"/>
      <c r="Q218" s="86" t="str">
        <f t="shared" si="2"/>
        <v/>
      </c>
      <c r="R218" s="87">
        <f>COUNTIF(Ocorrencias!$B$8:$B$1003,(CONCATENATE(B218," - ",F218)))</f>
        <v>0</v>
      </c>
      <c r="S218" s="88" t="str">
        <f>IF(R218&lt;&gt;0,IF(R218=(COUNTIFS(Ocorrencias!$B$8:$B$1003,(CONCATENATE(B218," - ",(MID(Roteiro!C218,7,300)))),Ocorrencias!$N$8:$N$1003,"Concluído")),"Concluído","Em andamento"),"")</f>
        <v/>
      </c>
      <c r="T218" s="63"/>
      <c r="U218" s="89"/>
    </row>
    <row r="219">
      <c r="A219" s="40"/>
      <c r="B219" s="67" t="str">
        <f t="shared" si="1"/>
        <v>211</v>
      </c>
      <c r="C219" s="81"/>
      <c r="D219" s="82"/>
      <c r="E219" s="64" t="str">
        <f>IFERROR(VLOOKUP(MID(C219,7,300),'Cenários'!C:E,3,0),"")</f>
        <v/>
      </c>
      <c r="F219" s="61"/>
      <c r="G219" s="83"/>
      <c r="H219" s="83"/>
      <c r="I219" s="83"/>
      <c r="J219" s="82"/>
      <c r="K219" s="85" t="str">
        <f t="shared" si="3"/>
        <v/>
      </c>
      <c r="L219" s="62"/>
      <c r="M219" s="62"/>
      <c r="N219" s="63"/>
      <c r="O219" s="63"/>
      <c r="P219" s="63"/>
      <c r="Q219" s="86" t="str">
        <f t="shared" si="2"/>
        <v/>
      </c>
      <c r="R219" s="87">
        <f>COUNTIF(Ocorrencias!$B$8:$B$1003,(CONCATENATE(B219," - ",F219)))</f>
        <v>0</v>
      </c>
      <c r="S219" s="88" t="str">
        <f>IF(R219&lt;&gt;0,IF(R219=(COUNTIFS(Ocorrencias!$B$8:$B$1003,(CONCATENATE(B219," - ",(MID(Roteiro!C219,7,300)))),Ocorrencias!$N$8:$N$1003,"Concluído")),"Concluído","Em andamento"),"")</f>
        <v/>
      </c>
      <c r="T219" s="63"/>
      <c r="U219" s="89"/>
    </row>
    <row r="220">
      <c r="A220" s="40"/>
      <c r="B220" s="67" t="str">
        <f t="shared" si="1"/>
        <v>212</v>
      </c>
      <c r="C220" s="81"/>
      <c r="D220" s="82"/>
      <c r="E220" s="64" t="str">
        <f>IFERROR(VLOOKUP(MID(C220,7,300),'Cenários'!C:E,3,0),"")</f>
        <v/>
      </c>
      <c r="F220" s="61"/>
      <c r="G220" s="83"/>
      <c r="H220" s="83"/>
      <c r="I220" s="83"/>
      <c r="J220" s="82"/>
      <c r="K220" s="85" t="str">
        <f t="shared" si="3"/>
        <v/>
      </c>
      <c r="L220" s="62"/>
      <c r="M220" s="62"/>
      <c r="N220" s="63"/>
      <c r="O220" s="63"/>
      <c r="P220" s="63"/>
      <c r="Q220" s="86" t="str">
        <f t="shared" si="2"/>
        <v/>
      </c>
      <c r="R220" s="87">
        <f>COUNTIF(Ocorrencias!$B$8:$B$1003,(CONCATENATE(B220," - ",F220)))</f>
        <v>0</v>
      </c>
      <c r="S220" s="88" t="str">
        <f>IF(R220&lt;&gt;0,IF(R220=(COUNTIFS(Ocorrencias!$B$8:$B$1003,(CONCATENATE(B220," - ",(MID(Roteiro!C220,7,300)))),Ocorrencias!$N$8:$N$1003,"Concluído")),"Concluído","Em andamento"),"")</f>
        <v/>
      </c>
      <c r="T220" s="63"/>
      <c r="U220" s="89"/>
    </row>
    <row r="221">
      <c r="A221" s="40"/>
      <c r="B221" s="67" t="str">
        <f t="shared" si="1"/>
        <v>213</v>
      </c>
      <c r="C221" s="81"/>
      <c r="D221" s="82"/>
      <c r="E221" s="64" t="str">
        <f>IFERROR(VLOOKUP(MID(C221,7,300),'Cenários'!C:E,3,0),"")</f>
        <v/>
      </c>
      <c r="F221" s="61"/>
      <c r="G221" s="83"/>
      <c r="H221" s="83"/>
      <c r="I221" s="83"/>
      <c r="J221" s="82"/>
      <c r="K221" s="85" t="str">
        <f t="shared" si="3"/>
        <v/>
      </c>
      <c r="L221" s="62"/>
      <c r="M221" s="62"/>
      <c r="N221" s="63"/>
      <c r="O221" s="63"/>
      <c r="P221" s="63"/>
      <c r="Q221" s="86" t="str">
        <f t="shared" si="2"/>
        <v/>
      </c>
      <c r="R221" s="87">
        <f>COUNTIF(Ocorrencias!$B$8:$B$1003,(CONCATENATE(B221," - ",F221)))</f>
        <v>0</v>
      </c>
      <c r="S221" s="88" t="str">
        <f>IF(R221&lt;&gt;0,IF(R221=(COUNTIFS(Ocorrencias!$B$8:$B$1003,(CONCATENATE(B221," - ",(MID(Roteiro!C221,7,300)))),Ocorrencias!$N$8:$N$1003,"Concluído")),"Concluído","Em andamento"),"")</f>
        <v/>
      </c>
      <c r="T221" s="63"/>
      <c r="U221" s="89"/>
    </row>
    <row r="222">
      <c r="A222" s="40"/>
      <c r="B222" s="67" t="str">
        <f t="shared" si="1"/>
        <v>214</v>
      </c>
      <c r="C222" s="81"/>
      <c r="D222" s="82"/>
      <c r="E222" s="64" t="str">
        <f>IFERROR(VLOOKUP(MID(C222,7,300),'Cenários'!C:E,3,0),"")</f>
        <v/>
      </c>
      <c r="F222" s="61"/>
      <c r="G222" s="83"/>
      <c r="H222" s="83"/>
      <c r="I222" s="83"/>
      <c r="J222" s="82"/>
      <c r="K222" s="85" t="str">
        <f t="shared" si="3"/>
        <v/>
      </c>
      <c r="L222" s="62"/>
      <c r="M222" s="62"/>
      <c r="N222" s="63"/>
      <c r="O222" s="63"/>
      <c r="P222" s="63"/>
      <c r="Q222" s="86" t="str">
        <f t="shared" si="2"/>
        <v/>
      </c>
      <c r="R222" s="87">
        <f>COUNTIF(Ocorrencias!$B$8:$B$1003,(CONCATENATE(B222," - ",F222)))</f>
        <v>0</v>
      </c>
      <c r="S222" s="88" t="str">
        <f>IF(R222&lt;&gt;0,IF(R222=(COUNTIFS(Ocorrencias!$B$8:$B$1003,(CONCATENATE(B222," - ",(MID(Roteiro!C222,7,300)))),Ocorrencias!$N$8:$N$1003,"Concluído")),"Concluído","Em andamento"),"")</f>
        <v/>
      </c>
      <c r="T222" s="63"/>
      <c r="U222" s="89"/>
    </row>
    <row r="223">
      <c r="A223" s="40"/>
      <c r="B223" s="67" t="str">
        <f t="shared" si="1"/>
        <v>215</v>
      </c>
      <c r="C223" s="81"/>
      <c r="D223" s="82"/>
      <c r="E223" s="64" t="str">
        <f>IFERROR(VLOOKUP(MID(C223,7,300),'Cenários'!C:E,3,0),"")</f>
        <v/>
      </c>
      <c r="F223" s="61"/>
      <c r="G223" s="83"/>
      <c r="H223" s="83"/>
      <c r="I223" s="83"/>
      <c r="J223" s="82"/>
      <c r="K223" s="85" t="str">
        <f t="shared" si="3"/>
        <v/>
      </c>
      <c r="L223" s="62"/>
      <c r="M223" s="62"/>
      <c r="N223" s="63"/>
      <c r="O223" s="63"/>
      <c r="P223" s="63"/>
      <c r="Q223" s="86" t="str">
        <f t="shared" si="2"/>
        <v/>
      </c>
      <c r="R223" s="87">
        <f>COUNTIF(Ocorrencias!$B$8:$B$1003,(CONCATENATE(B223," - ",F223)))</f>
        <v>0</v>
      </c>
      <c r="S223" s="88" t="str">
        <f>IF(R223&lt;&gt;0,IF(R223=(COUNTIFS(Ocorrencias!$B$8:$B$1003,(CONCATENATE(B223," - ",(MID(Roteiro!C223,7,300)))),Ocorrencias!$N$8:$N$1003,"Concluído")),"Concluído","Em andamento"),"")</f>
        <v/>
      </c>
      <c r="T223" s="63"/>
      <c r="U223" s="89"/>
    </row>
    <row r="224">
      <c r="A224" s="40"/>
      <c r="B224" s="67" t="str">
        <f t="shared" si="1"/>
        <v>216</v>
      </c>
      <c r="C224" s="81"/>
      <c r="D224" s="82"/>
      <c r="E224" s="64" t="str">
        <f>IFERROR(VLOOKUP(MID(C224,7,300),'Cenários'!C:E,3,0),"")</f>
        <v/>
      </c>
      <c r="F224" s="61"/>
      <c r="G224" s="83"/>
      <c r="H224" s="83"/>
      <c r="I224" s="83"/>
      <c r="J224" s="82"/>
      <c r="K224" s="85" t="str">
        <f t="shared" si="3"/>
        <v/>
      </c>
      <c r="L224" s="62"/>
      <c r="M224" s="62"/>
      <c r="N224" s="63"/>
      <c r="O224" s="63"/>
      <c r="P224" s="63"/>
      <c r="Q224" s="86" t="str">
        <f t="shared" si="2"/>
        <v/>
      </c>
      <c r="R224" s="87">
        <f>COUNTIF(Ocorrencias!$B$8:$B$1003,(CONCATENATE(B224," - ",F224)))</f>
        <v>0</v>
      </c>
      <c r="S224" s="88" t="str">
        <f>IF(R224&lt;&gt;0,IF(R224=(COUNTIFS(Ocorrencias!$B$8:$B$1003,(CONCATENATE(B224," - ",(MID(Roteiro!C224,7,300)))),Ocorrencias!$N$8:$N$1003,"Concluído")),"Concluído","Em andamento"),"")</f>
        <v/>
      </c>
      <c r="T224" s="63"/>
      <c r="U224" s="89"/>
    </row>
    <row r="225">
      <c r="A225" s="40"/>
      <c r="B225" s="67" t="str">
        <f t="shared" si="1"/>
        <v>217</v>
      </c>
      <c r="C225" s="81"/>
      <c r="D225" s="82"/>
      <c r="E225" s="64" t="str">
        <f>IFERROR(VLOOKUP(MID(C225,7,300),'Cenários'!C:E,3,0),"")</f>
        <v/>
      </c>
      <c r="F225" s="61"/>
      <c r="G225" s="83"/>
      <c r="H225" s="83"/>
      <c r="I225" s="83"/>
      <c r="J225" s="82"/>
      <c r="K225" s="85" t="str">
        <f t="shared" si="3"/>
        <v/>
      </c>
      <c r="L225" s="62"/>
      <c r="M225" s="62"/>
      <c r="N225" s="63"/>
      <c r="O225" s="63"/>
      <c r="P225" s="63"/>
      <c r="Q225" s="86" t="str">
        <f t="shared" si="2"/>
        <v/>
      </c>
      <c r="R225" s="87">
        <f>COUNTIF(Ocorrencias!$B$8:$B$1003,(CONCATENATE(B225," - ",F225)))</f>
        <v>0</v>
      </c>
      <c r="S225" s="88" t="str">
        <f>IF(R225&lt;&gt;0,IF(R225=(COUNTIFS(Ocorrencias!$B$8:$B$1003,(CONCATENATE(B225," - ",(MID(Roteiro!C225,7,300)))),Ocorrencias!$N$8:$N$1003,"Concluído")),"Concluído","Em andamento"),"")</f>
        <v/>
      </c>
      <c r="T225" s="63"/>
      <c r="U225" s="89"/>
    </row>
    <row r="226">
      <c r="A226" s="40"/>
      <c r="B226" s="67" t="str">
        <f t="shared" si="1"/>
        <v>218</v>
      </c>
      <c r="C226" s="81"/>
      <c r="D226" s="82"/>
      <c r="E226" s="64" t="str">
        <f>IFERROR(VLOOKUP(MID(C226,7,300),'Cenários'!C:E,3,0),"")</f>
        <v/>
      </c>
      <c r="F226" s="61"/>
      <c r="G226" s="83"/>
      <c r="H226" s="83"/>
      <c r="I226" s="83"/>
      <c r="J226" s="82"/>
      <c r="K226" s="85" t="str">
        <f t="shared" si="3"/>
        <v/>
      </c>
      <c r="L226" s="62"/>
      <c r="M226" s="62"/>
      <c r="N226" s="63"/>
      <c r="O226" s="63"/>
      <c r="P226" s="63"/>
      <c r="Q226" s="86" t="str">
        <f t="shared" si="2"/>
        <v/>
      </c>
      <c r="R226" s="87">
        <f>COUNTIF(Ocorrencias!$B$8:$B$1003,(CONCATENATE(B226," - ",F226)))</f>
        <v>0</v>
      </c>
      <c r="S226" s="88" t="str">
        <f>IF(R226&lt;&gt;0,IF(R226=(COUNTIFS(Ocorrencias!$B$8:$B$1003,(CONCATENATE(B226," - ",(MID(Roteiro!C226,7,300)))),Ocorrencias!$N$8:$N$1003,"Concluído")),"Concluído","Em andamento"),"")</f>
        <v/>
      </c>
      <c r="T226" s="63"/>
      <c r="U226" s="89"/>
    </row>
    <row r="227">
      <c r="A227" s="40"/>
      <c r="B227" s="67" t="str">
        <f t="shared" si="1"/>
        <v>219</v>
      </c>
      <c r="C227" s="81"/>
      <c r="D227" s="82"/>
      <c r="E227" s="64" t="str">
        <f>IFERROR(VLOOKUP(MID(C227,7,300),'Cenários'!C:E,3,0),"")</f>
        <v/>
      </c>
      <c r="F227" s="61"/>
      <c r="G227" s="83"/>
      <c r="H227" s="83"/>
      <c r="I227" s="83"/>
      <c r="J227" s="82"/>
      <c r="K227" s="85" t="str">
        <f t="shared" si="3"/>
        <v/>
      </c>
      <c r="L227" s="62"/>
      <c r="M227" s="62"/>
      <c r="N227" s="63"/>
      <c r="O227" s="63"/>
      <c r="P227" s="63"/>
      <c r="Q227" s="86" t="str">
        <f t="shared" si="2"/>
        <v/>
      </c>
      <c r="R227" s="87">
        <f>COUNTIF(Ocorrencias!$B$8:$B$1003,(CONCATENATE(B227," - ",F227)))</f>
        <v>0</v>
      </c>
      <c r="S227" s="88" t="str">
        <f>IF(R227&lt;&gt;0,IF(R227=(COUNTIFS(Ocorrencias!$B$8:$B$1003,(CONCATENATE(B227," - ",(MID(Roteiro!C227,7,300)))),Ocorrencias!$N$8:$N$1003,"Concluído")),"Concluído","Em andamento"),"")</f>
        <v/>
      </c>
      <c r="T227" s="63"/>
      <c r="U227" s="89"/>
    </row>
    <row r="228">
      <c r="A228" s="40"/>
      <c r="B228" s="67" t="str">
        <f t="shared" si="1"/>
        <v>220</v>
      </c>
      <c r="C228" s="81"/>
      <c r="D228" s="82"/>
      <c r="E228" s="64" t="str">
        <f>IFERROR(VLOOKUP(MID(C228,7,300),'Cenários'!C:E,3,0),"")</f>
        <v/>
      </c>
      <c r="F228" s="61"/>
      <c r="G228" s="83"/>
      <c r="H228" s="83"/>
      <c r="I228" s="83"/>
      <c r="J228" s="82"/>
      <c r="K228" s="85" t="str">
        <f t="shared" si="3"/>
        <v/>
      </c>
      <c r="L228" s="62"/>
      <c r="M228" s="62"/>
      <c r="N228" s="63"/>
      <c r="O228" s="63"/>
      <c r="P228" s="63"/>
      <c r="Q228" s="86" t="str">
        <f t="shared" si="2"/>
        <v/>
      </c>
      <c r="R228" s="87">
        <f>COUNTIF(Ocorrencias!$B$8:$B$1003,(CONCATENATE(B228," - ",F228)))</f>
        <v>0</v>
      </c>
      <c r="S228" s="88" t="str">
        <f>IF(R228&lt;&gt;0,IF(R228=(COUNTIFS(Ocorrencias!$B$8:$B$1003,(CONCATENATE(B228," - ",(MID(Roteiro!C228,7,300)))),Ocorrencias!$N$8:$N$1003,"Concluído")),"Concluído","Em andamento"),"")</f>
        <v/>
      </c>
      <c r="T228" s="63"/>
      <c r="U228" s="89"/>
    </row>
    <row r="229">
      <c r="A229" s="40"/>
      <c r="B229" s="67" t="str">
        <f t="shared" si="1"/>
        <v>221</v>
      </c>
      <c r="C229" s="81"/>
      <c r="D229" s="82"/>
      <c r="E229" s="64" t="str">
        <f>IFERROR(VLOOKUP(MID(C229,7,300),'Cenários'!C:E,3,0),"")</f>
        <v/>
      </c>
      <c r="F229" s="61"/>
      <c r="G229" s="83"/>
      <c r="H229" s="83"/>
      <c r="I229" s="83"/>
      <c r="J229" s="82"/>
      <c r="K229" s="85" t="str">
        <f t="shared" si="3"/>
        <v/>
      </c>
      <c r="L229" s="62"/>
      <c r="M229" s="62"/>
      <c r="N229" s="63"/>
      <c r="O229" s="63"/>
      <c r="P229" s="63"/>
      <c r="Q229" s="86" t="str">
        <f t="shared" si="2"/>
        <v/>
      </c>
      <c r="R229" s="87">
        <f>COUNTIF(Ocorrencias!$B$8:$B$1003,(CONCATENATE(B229," - ",F229)))</f>
        <v>0</v>
      </c>
      <c r="S229" s="88" t="str">
        <f>IF(R229&lt;&gt;0,IF(R229=(COUNTIFS(Ocorrencias!$B$8:$B$1003,(CONCATENATE(B229," - ",(MID(Roteiro!C229,7,300)))),Ocorrencias!$N$8:$N$1003,"Concluído")),"Concluído","Em andamento"),"")</f>
        <v/>
      </c>
      <c r="T229" s="63"/>
      <c r="U229" s="89"/>
    </row>
    <row r="230">
      <c r="A230" s="40"/>
      <c r="B230" s="67" t="str">
        <f t="shared" si="1"/>
        <v>222</v>
      </c>
      <c r="C230" s="81"/>
      <c r="D230" s="82"/>
      <c r="E230" s="64" t="str">
        <f>IFERROR(VLOOKUP(MID(C230,7,300),'Cenários'!C:E,3,0),"")</f>
        <v/>
      </c>
      <c r="F230" s="61"/>
      <c r="G230" s="83"/>
      <c r="H230" s="83"/>
      <c r="I230" s="83"/>
      <c r="J230" s="82"/>
      <c r="K230" s="85" t="str">
        <f t="shared" si="3"/>
        <v/>
      </c>
      <c r="L230" s="62"/>
      <c r="M230" s="62"/>
      <c r="N230" s="63"/>
      <c r="O230" s="63"/>
      <c r="P230" s="63"/>
      <c r="Q230" s="86" t="str">
        <f t="shared" si="2"/>
        <v/>
      </c>
      <c r="R230" s="87">
        <f>COUNTIF(Ocorrencias!$B$8:$B$1003,(CONCATENATE(B230," - ",F230)))</f>
        <v>0</v>
      </c>
      <c r="S230" s="88" t="str">
        <f>IF(R230&lt;&gt;0,IF(R230=(COUNTIFS(Ocorrencias!$B$8:$B$1003,(CONCATENATE(B230," - ",(MID(Roteiro!C230,7,300)))),Ocorrencias!$N$8:$N$1003,"Concluído")),"Concluído","Em andamento"),"")</f>
        <v/>
      </c>
      <c r="T230" s="63"/>
      <c r="U230" s="89"/>
    </row>
    <row r="231">
      <c r="A231" s="40"/>
      <c r="B231" s="67" t="str">
        <f t="shared" si="1"/>
        <v>223</v>
      </c>
      <c r="C231" s="81"/>
      <c r="D231" s="82"/>
      <c r="E231" s="64" t="str">
        <f>IFERROR(VLOOKUP(MID(C231,7,300),'Cenários'!C:E,3,0),"")</f>
        <v/>
      </c>
      <c r="F231" s="61"/>
      <c r="G231" s="83"/>
      <c r="H231" s="83"/>
      <c r="I231" s="83"/>
      <c r="J231" s="82"/>
      <c r="K231" s="85" t="str">
        <f t="shared" si="3"/>
        <v/>
      </c>
      <c r="L231" s="62"/>
      <c r="M231" s="62"/>
      <c r="N231" s="63"/>
      <c r="O231" s="63"/>
      <c r="P231" s="63"/>
      <c r="Q231" s="86" t="str">
        <f t="shared" si="2"/>
        <v/>
      </c>
      <c r="R231" s="87">
        <f>COUNTIF(Ocorrencias!$B$8:$B$1003,(CONCATENATE(B231," - ",F231)))</f>
        <v>0</v>
      </c>
      <c r="S231" s="88" t="str">
        <f>IF(R231&lt;&gt;0,IF(R231=(COUNTIFS(Ocorrencias!$B$8:$B$1003,(CONCATENATE(B231," - ",(MID(Roteiro!C231,7,300)))),Ocorrencias!$N$8:$N$1003,"Concluído")),"Concluído","Em andamento"),"")</f>
        <v/>
      </c>
      <c r="T231" s="63"/>
      <c r="U231" s="89"/>
    </row>
    <row r="232">
      <c r="A232" s="40"/>
      <c r="B232" s="67" t="str">
        <f t="shared" si="1"/>
        <v>224</v>
      </c>
      <c r="C232" s="81"/>
      <c r="D232" s="82"/>
      <c r="E232" s="64" t="str">
        <f>IFERROR(VLOOKUP(MID(C232,7,300),'Cenários'!C:E,3,0),"")</f>
        <v/>
      </c>
      <c r="F232" s="61"/>
      <c r="G232" s="83"/>
      <c r="H232" s="83"/>
      <c r="I232" s="83"/>
      <c r="J232" s="82"/>
      <c r="K232" s="85" t="str">
        <f t="shared" si="3"/>
        <v/>
      </c>
      <c r="L232" s="62"/>
      <c r="M232" s="62"/>
      <c r="N232" s="63"/>
      <c r="O232" s="63"/>
      <c r="P232" s="63"/>
      <c r="Q232" s="86" t="str">
        <f t="shared" si="2"/>
        <v/>
      </c>
      <c r="R232" s="87">
        <f>COUNTIF(Ocorrencias!$B$8:$B$1003,(CONCATENATE(B232," - ",F232)))</f>
        <v>0</v>
      </c>
      <c r="S232" s="88" t="str">
        <f>IF(R232&lt;&gt;0,IF(R232=(COUNTIFS(Ocorrencias!$B$8:$B$1003,(CONCATENATE(B232," - ",(MID(Roteiro!C232,7,300)))),Ocorrencias!$N$8:$N$1003,"Concluído")),"Concluído","Em andamento"),"")</f>
        <v/>
      </c>
      <c r="T232" s="63"/>
      <c r="U232" s="89"/>
    </row>
    <row r="233">
      <c r="A233" s="40"/>
      <c r="B233" s="67" t="str">
        <f t="shared" si="1"/>
        <v>225</v>
      </c>
      <c r="C233" s="81"/>
      <c r="D233" s="82"/>
      <c r="E233" s="64" t="str">
        <f>IFERROR(VLOOKUP(MID(C233,7,300),'Cenários'!C:E,3,0),"")</f>
        <v/>
      </c>
      <c r="F233" s="61"/>
      <c r="G233" s="83"/>
      <c r="H233" s="83"/>
      <c r="I233" s="83"/>
      <c r="J233" s="82"/>
      <c r="K233" s="85" t="str">
        <f t="shared" si="3"/>
        <v/>
      </c>
      <c r="L233" s="62"/>
      <c r="M233" s="62"/>
      <c r="N233" s="63"/>
      <c r="O233" s="63"/>
      <c r="P233" s="63"/>
      <c r="Q233" s="86" t="str">
        <f t="shared" si="2"/>
        <v/>
      </c>
      <c r="R233" s="87">
        <f>COUNTIF(Ocorrencias!$B$8:$B$1003,(CONCATENATE(B233," - ",F233)))</f>
        <v>0</v>
      </c>
      <c r="S233" s="88" t="str">
        <f>IF(R233&lt;&gt;0,IF(R233=(COUNTIFS(Ocorrencias!$B$8:$B$1003,(CONCATENATE(B233," - ",(MID(Roteiro!C233,7,300)))),Ocorrencias!$N$8:$N$1003,"Concluído")),"Concluído","Em andamento"),"")</f>
        <v/>
      </c>
      <c r="T233" s="63"/>
      <c r="U233" s="89"/>
    </row>
    <row r="234">
      <c r="A234" s="40"/>
      <c r="B234" s="67" t="str">
        <f t="shared" si="1"/>
        <v>226</v>
      </c>
      <c r="C234" s="81"/>
      <c r="D234" s="82"/>
      <c r="E234" s="64" t="str">
        <f>IFERROR(VLOOKUP(MID(C234,7,300),'Cenários'!C:E,3,0),"")</f>
        <v/>
      </c>
      <c r="F234" s="61"/>
      <c r="G234" s="83"/>
      <c r="H234" s="83"/>
      <c r="I234" s="83"/>
      <c r="J234" s="82"/>
      <c r="K234" s="85" t="str">
        <f t="shared" si="3"/>
        <v/>
      </c>
      <c r="L234" s="62"/>
      <c r="M234" s="62"/>
      <c r="N234" s="63"/>
      <c r="O234" s="63"/>
      <c r="P234" s="63"/>
      <c r="Q234" s="86" t="str">
        <f t="shared" si="2"/>
        <v/>
      </c>
      <c r="R234" s="87">
        <f>COUNTIF(Ocorrencias!$B$8:$B$1003,(CONCATENATE(B234," - ",F234)))</f>
        <v>0</v>
      </c>
      <c r="S234" s="88" t="str">
        <f>IF(R234&lt;&gt;0,IF(R234=(COUNTIFS(Ocorrencias!$B$8:$B$1003,(CONCATENATE(B234," - ",(MID(Roteiro!C234,7,300)))),Ocorrencias!$N$8:$N$1003,"Concluído")),"Concluído","Em andamento"),"")</f>
        <v/>
      </c>
      <c r="T234" s="63"/>
      <c r="U234" s="89"/>
    </row>
    <row r="235">
      <c r="A235" s="40"/>
      <c r="B235" s="67" t="str">
        <f t="shared" si="1"/>
        <v>227</v>
      </c>
      <c r="C235" s="81"/>
      <c r="D235" s="82"/>
      <c r="E235" s="64" t="str">
        <f>IFERROR(VLOOKUP(MID(C235,7,300),'Cenários'!C:E,3,0),"")</f>
        <v/>
      </c>
      <c r="F235" s="61"/>
      <c r="G235" s="83"/>
      <c r="H235" s="83"/>
      <c r="I235" s="83"/>
      <c r="J235" s="82"/>
      <c r="K235" s="85" t="str">
        <f t="shared" si="3"/>
        <v/>
      </c>
      <c r="L235" s="62"/>
      <c r="M235" s="62"/>
      <c r="N235" s="63"/>
      <c r="O235" s="63"/>
      <c r="P235" s="63"/>
      <c r="Q235" s="86" t="str">
        <f t="shared" si="2"/>
        <v/>
      </c>
      <c r="R235" s="87">
        <f>COUNTIF(Ocorrencias!$B$8:$B$1003,(CONCATENATE(B235," - ",F235)))</f>
        <v>0</v>
      </c>
      <c r="S235" s="88" t="str">
        <f>IF(R235&lt;&gt;0,IF(R235=(COUNTIFS(Ocorrencias!$B$8:$B$1003,(CONCATENATE(B235," - ",(MID(Roteiro!C235,7,300)))),Ocorrencias!$N$8:$N$1003,"Concluído")),"Concluído","Em andamento"),"")</f>
        <v/>
      </c>
      <c r="T235" s="63"/>
      <c r="U235" s="89"/>
    </row>
    <row r="236">
      <c r="A236" s="40"/>
      <c r="B236" s="67" t="str">
        <f t="shared" si="1"/>
        <v>228</v>
      </c>
      <c r="C236" s="81"/>
      <c r="D236" s="82"/>
      <c r="E236" s="64" t="str">
        <f>IFERROR(VLOOKUP(MID(C236,7,300),'Cenários'!C:E,3,0),"")</f>
        <v/>
      </c>
      <c r="F236" s="61"/>
      <c r="G236" s="83"/>
      <c r="H236" s="83"/>
      <c r="I236" s="83"/>
      <c r="J236" s="82"/>
      <c r="K236" s="85" t="str">
        <f t="shared" si="3"/>
        <v/>
      </c>
      <c r="L236" s="62"/>
      <c r="M236" s="62"/>
      <c r="N236" s="63"/>
      <c r="O236" s="63"/>
      <c r="P236" s="63"/>
      <c r="Q236" s="86" t="str">
        <f t="shared" si="2"/>
        <v/>
      </c>
      <c r="R236" s="87">
        <f>COUNTIF(Ocorrencias!$B$8:$B$1003,(CONCATENATE(B236," - ",F236)))</f>
        <v>0</v>
      </c>
      <c r="S236" s="88" t="str">
        <f>IF(R236&lt;&gt;0,IF(R236=(COUNTIFS(Ocorrencias!$B$8:$B$1003,(CONCATENATE(B236," - ",(MID(Roteiro!C236,7,300)))),Ocorrencias!$N$8:$N$1003,"Concluído")),"Concluído","Em andamento"),"")</f>
        <v/>
      </c>
      <c r="T236" s="63"/>
      <c r="U236" s="89"/>
    </row>
    <row r="237">
      <c r="A237" s="40"/>
      <c r="B237" s="67" t="str">
        <f t="shared" si="1"/>
        <v>229</v>
      </c>
      <c r="C237" s="81"/>
      <c r="D237" s="82"/>
      <c r="E237" s="64" t="str">
        <f>IFERROR(VLOOKUP(MID(C237,7,300),'Cenários'!C:E,3,0),"")</f>
        <v/>
      </c>
      <c r="F237" s="61"/>
      <c r="G237" s="83"/>
      <c r="H237" s="83"/>
      <c r="I237" s="83"/>
      <c r="J237" s="82"/>
      <c r="K237" s="85" t="str">
        <f t="shared" si="3"/>
        <v/>
      </c>
      <c r="L237" s="62"/>
      <c r="M237" s="62"/>
      <c r="N237" s="63"/>
      <c r="O237" s="63"/>
      <c r="P237" s="63"/>
      <c r="Q237" s="86" t="str">
        <f t="shared" si="2"/>
        <v/>
      </c>
      <c r="R237" s="87">
        <f>COUNTIF(Ocorrencias!$B$8:$B$1003,(CONCATENATE(B237," - ",F237)))</f>
        <v>0</v>
      </c>
      <c r="S237" s="88" t="str">
        <f>IF(R237&lt;&gt;0,IF(R237=(COUNTIFS(Ocorrencias!$B$8:$B$1003,(CONCATENATE(B237," - ",(MID(Roteiro!C237,7,300)))),Ocorrencias!$N$8:$N$1003,"Concluído")),"Concluído","Em andamento"),"")</f>
        <v/>
      </c>
      <c r="T237" s="63"/>
      <c r="U237" s="89"/>
    </row>
    <row r="238">
      <c r="A238" s="40"/>
      <c r="B238" s="67" t="str">
        <f t="shared" si="1"/>
        <v>230</v>
      </c>
      <c r="C238" s="81"/>
      <c r="D238" s="82"/>
      <c r="E238" s="64" t="str">
        <f>IFERROR(VLOOKUP(MID(C238,7,300),'Cenários'!C:E,3,0),"")</f>
        <v/>
      </c>
      <c r="F238" s="61"/>
      <c r="G238" s="83"/>
      <c r="H238" s="83"/>
      <c r="I238" s="83"/>
      <c r="J238" s="82"/>
      <c r="K238" s="85" t="str">
        <f t="shared" si="3"/>
        <v/>
      </c>
      <c r="L238" s="62"/>
      <c r="M238" s="62"/>
      <c r="N238" s="63"/>
      <c r="O238" s="63"/>
      <c r="P238" s="63"/>
      <c r="Q238" s="86" t="str">
        <f t="shared" si="2"/>
        <v/>
      </c>
      <c r="R238" s="87">
        <f>COUNTIF(Ocorrencias!$B$8:$B$1003,(CONCATENATE(B238," - ",F238)))</f>
        <v>0</v>
      </c>
      <c r="S238" s="88" t="str">
        <f>IF(R238&lt;&gt;0,IF(R238=(COUNTIFS(Ocorrencias!$B$8:$B$1003,(CONCATENATE(B238," - ",(MID(Roteiro!C238,7,300)))),Ocorrencias!$N$8:$N$1003,"Concluído")),"Concluído","Em andamento"),"")</f>
        <v/>
      </c>
      <c r="T238" s="63"/>
      <c r="U238" s="89"/>
    </row>
    <row r="239">
      <c r="A239" s="40"/>
      <c r="B239" s="67" t="str">
        <f t="shared" si="1"/>
        <v>231</v>
      </c>
      <c r="C239" s="81"/>
      <c r="D239" s="82"/>
      <c r="E239" s="64" t="str">
        <f>IFERROR(VLOOKUP(MID(C239,7,300),'Cenários'!C:E,3,0),"")</f>
        <v/>
      </c>
      <c r="F239" s="61"/>
      <c r="G239" s="83"/>
      <c r="H239" s="83"/>
      <c r="I239" s="83"/>
      <c r="J239" s="82"/>
      <c r="K239" s="85" t="str">
        <f t="shared" si="3"/>
        <v/>
      </c>
      <c r="L239" s="62"/>
      <c r="M239" s="62"/>
      <c r="N239" s="63"/>
      <c r="O239" s="63"/>
      <c r="P239" s="63"/>
      <c r="Q239" s="86" t="str">
        <f t="shared" si="2"/>
        <v/>
      </c>
      <c r="R239" s="87">
        <f>COUNTIF(Ocorrencias!$B$8:$B$1003,(CONCATENATE(B239," - ",F239)))</f>
        <v>0</v>
      </c>
      <c r="S239" s="88" t="str">
        <f>IF(R239&lt;&gt;0,IF(R239=(COUNTIFS(Ocorrencias!$B$8:$B$1003,(CONCATENATE(B239," - ",(MID(Roteiro!C239,7,300)))),Ocorrencias!$N$8:$N$1003,"Concluído")),"Concluído","Em andamento"),"")</f>
        <v/>
      </c>
      <c r="T239" s="63"/>
      <c r="U239" s="89"/>
    </row>
    <row r="240">
      <c r="A240" s="40"/>
      <c r="B240" s="67" t="str">
        <f t="shared" si="1"/>
        <v>232</v>
      </c>
      <c r="C240" s="81"/>
      <c r="D240" s="82"/>
      <c r="E240" s="64" t="str">
        <f>IFERROR(VLOOKUP(MID(C240,7,300),'Cenários'!C:E,3,0),"")</f>
        <v/>
      </c>
      <c r="F240" s="61"/>
      <c r="G240" s="83"/>
      <c r="H240" s="83"/>
      <c r="I240" s="83"/>
      <c r="J240" s="82"/>
      <c r="K240" s="85" t="str">
        <f t="shared" si="3"/>
        <v/>
      </c>
      <c r="L240" s="62"/>
      <c r="M240" s="62"/>
      <c r="N240" s="63"/>
      <c r="O240" s="63"/>
      <c r="P240" s="63"/>
      <c r="Q240" s="86" t="str">
        <f t="shared" si="2"/>
        <v/>
      </c>
      <c r="R240" s="87">
        <f>COUNTIF(Ocorrencias!$B$8:$B$1003,(CONCATENATE(B240," - ",F240)))</f>
        <v>0</v>
      </c>
      <c r="S240" s="88" t="str">
        <f>IF(R240&lt;&gt;0,IF(R240=(COUNTIFS(Ocorrencias!$B$8:$B$1003,(CONCATENATE(B240," - ",(MID(Roteiro!C240,7,300)))),Ocorrencias!$N$8:$N$1003,"Concluído")),"Concluído","Em andamento"),"")</f>
        <v/>
      </c>
      <c r="T240" s="63"/>
      <c r="U240" s="89"/>
    </row>
    <row r="241">
      <c r="A241" s="40"/>
      <c r="B241" s="67" t="str">
        <f t="shared" si="1"/>
        <v>233</v>
      </c>
      <c r="C241" s="81"/>
      <c r="D241" s="82"/>
      <c r="E241" s="64" t="str">
        <f>IFERROR(VLOOKUP(MID(C241,7,300),'Cenários'!C:E,3,0),"")</f>
        <v/>
      </c>
      <c r="F241" s="61"/>
      <c r="G241" s="83"/>
      <c r="H241" s="83"/>
      <c r="I241" s="83"/>
      <c r="J241" s="82"/>
      <c r="K241" s="85" t="str">
        <f t="shared" si="3"/>
        <v/>
      </c>
      <c r="L241" s="62"/>
      <c r="M241" s="62"/>
      <c r="N241" s="63"/>
      <c r="O241" s="63"/>
      <c r="P241" s="63"/>
      <c r="Q241" s="86" t="str">
        <f t="shared" si="2"/>
        <v/>
      </c>
      <c r="R241" s="87">
        <f>COUNTIF(Ocorrencias!$B$8:$B$1003,(CONCATENATE(B241," - ",F241)))</f>
        <v>0</v>
      </c>
      <c r="S241" s="88" t="str">
        <f>IF(R241&lt;&gt;0,IF(R241=(COUNTIFS(Ocorrencias!$B$8:$B$1003,(CONCATENATE(B241," - ",(MID(Roteiro!C241,7,300)))),Ocorrencias!$N$8:$N$1003,"Concluído")),"Concluído","Em andamento"),"")</f>
        <v/>
      </c>
      <c r="T241" s="63"/>
      <c r="U241" s="89"/>
    </row>
    <row r="242">
      <c r="A242" s="40"/>
      <c r="B242" s="67" t="str">
        <f t="shared" si="1"/>
        <v>234</v>
      </c>
      <c r="C242" s="81"/>
      <c r="D242" s="82"/>
      <c r="E242" s="64" t="str">
        <f>IFERROR(VLOOKUP(MID(C242,7,300),'Cenários'!C:E,3,0),"")</f>
        <v/>
      </c>
      <c r="F242" s="61"/>
      <c r="G242" s="83"/>
      <c r="H242" s="83"/>
      <c r="I242" s="83"/>
      <c r="J242" s="82"/>
      <c r="K242" s="85" t="str">
        <f t="shared" si="3"/>
        <v/>
      </c>
      <c r="L242" s="62"/>
      <c r="M242" s="62"/>
      <c r="N242" s="63"/>
      <c r="O242" s="63"/>
      <c r="P242" s="63"/>
      <c r="Q242" s="86" t="str">
        <f t="shared" si="2"/>
        <v/>
      </c>
      <c r="R242" s="87">
        <f>COUNTIF(Ocorrencias!$B$8:$B$1003,(CONCATENATE(B242," - ",F242)))</f>
        <v>0</v>
      </c>
      <c r="S242" s="88" t="str">
        <f>IF(R242&lt;&gt;0,IF(R242=(COUNTIFS(Ocorrencias!$B$8:$B$1003,(CONCATENATE(B242," - ",(MID(Roteiro!C242,7,300)))),Ocorrencias!$N$8:$N$1003,"Concluído")),"Concluído","Em andamento"),"")</f>
        <v/>
      </c>
      <c r="T242" s="63"/>
      <c r="U242" s="89"/>
    </row>
    <row r="243">
      <c r="A243" s="40"/>
      <c r="B243" s="67" t="str">
        <f t="shared" si="1"/>
        <v>235</v>
      </c>
      <c r="C243" s="81"/>
      <c r="D243" s="82"/>
      <c r="E243" s="64" t="str">
        <f>IFERROR(VLOOKUP(MID(C243,7,300),'Cenários'!C:E,3,0),"")</f>
        <v/>
      </c>
      <c r="F243" s="61"/>
      <c r="G243" s="83"/>
      <c r="H243" s="83"/>
      <c r="I243" s="83"/>
      <c r="J243" s="82"/>
      <c r="K243" s="85" t="str">
        <f t="shared" si="3"/>
        <v/>
      </c>
      <c r="L243" s="62"/>
      <c r="M243" s="62"/>
      <c r="N243" s="63"/>
      <c r="O243" s="63"/>
      <c r="P243" s="63"/>
      <c r="Q243" s="86" t="str">
        <f t="shared" si="2"/>
        <v/>
      </c>
      <c r="R243" s="87">
        <f>COUNTIF(Ocorrencias!$B$8:$B$1003,(CONCATENATE(B243," - ",F243)))</f>
        <v>0</v>
      </c>
      <c r="S243" s="88" t="str">
        <f>IF(R243&lt;&gt;0,IF(R243=(COUNTIFS(Ocorrencias!$B$8:$B$1003,(CONCATENATE(B243," - ",(MID(Roteiro!C243,7,300)))),Ocorrencias!$N$8:$N$1003,"Concluído")),"Concluído","Em andamento"),"")</f>
        <v/>
      </c>
      <c r="T243" s="63"/>
      <c r="U243" s="89"/>
    </row>
    <row r="244">
      <c r="A244" s="40"/>
      <c r="B244" s="67" t="str">
        <f t="shared" si="1"/>
        <v>236</v>
      </c>
      <c r="C244" s="81"/>
      <c r="D244" s="82"/>
      <c r="E244" s="64" t="str">
        <f>IFERROR(VLOOKUP(MID(C244,7,300),'Cenários'!C:E,3,0),"")</f>
        <v/>
      </c>
      <c r="F244" s="61"/>
      <c r="G244" s="83"/>
      <c r="H244" s="83"/>
      <c r="I244" s="83"/>
      <c r="J244" s="82"/>
      <c r="K244" s="85" t="str">
        <f t="shared" si="3"/>
        <v/>
      </c>
      <c r="L244" s="62"/>
      <c r="M244" s="62"/>
      <c r="N244" s="63"/>
      <c r="O244" s="63"/>
      <c r="P244" s="63"/>
      <c r="Q244" s="86" t="str">
        <f t="shared" si="2"/>
        <v/>
      </c>
      <c r="R244" s="87">
        <f>COUNTIF(Ocorrencias!$B$8:$B$1003,(CONCATENATE(B244," - ",F244)))</f>
        <v>0</v>
      </c>
      <c r="S244" s="88" t="str">
        <f>IF(R244&lt;&gt;0,IF(R244=(COUNTIFS(Ocorrencias!$B$8:$B$1003,(CONCATENATE(B244," - ",(MID(Roteiro!C244,7,300)))),Ocorrencias!$N$8:$N$1003,"Concluído")),"Concluído","Em andamento"),"")</f>
        <v/>
      </c>
      <c r="T244" s="63"/>
      <c r="U244" s="89"/>
    </row>
    <row r="245">
      <c r="A245" s="40"/>
      <c r="B245" s="67" t="str">
        <f t="shared" si="1"/>
        <v>237</v>
      </c>
      <c r="C245" s="81"/>
      <c r="D245" s="82"/>
      <c r="E245" s="64" t="str">
        <f>IFERROR(VLOOKUP(MID(C245,7,300),'Cenários'!C:E,3,0),"")</f>
        <v/>
      </c>
      <c r="F245" s="61"/>
      <c r="G245" s="83"/>
      <c r="H245" s="83"/>
      <c r="I245" s="83"/>
      <c r="J245" s="82"/>
      <c r="K245" s="85" t="str">
        <f t="shared" si="3"/>
        <v/>
      </c>
      <c r="L245" s="62"/>
      <c r="M245" s="62"/>
      <c r="N245" s="63"/>
      <c r="O245" s="63"/>
      <c r="P245" s="63"/>
      <c r="Q245" s="86" t="str">
        <f t="shared" si="2"/>
        <v/>
      </c>
      <c r="R245" s="87">
        <f>COUNTIF(Ocorrencias!$B$8:$B$1003,(CONCATENATE(B245," - ",F245)))</f>
        <v>0</v>
      </c>
      <c r="S245" s="88" t="str">
        <f>IF(R245&lt;&gt;0,IF(R245=(COUNTIFS(Ocorrencias!$B$8:$B$1003,(CONCATENATE(B245," - ",(MID(Roteiro!C245,7,300)))),Ocorrencias!$N$8:$N$1003,"Concluído")),"Concluído","Em andamento"),"")</f>
        <v/>
      </c>
      <c r="T245" s="63"/>
      <c r="U245" s="89"/>
    </row>
    <row r="246">
      <c r="A246" s="40"/>
      <c r="B246" s="67" t="str">
        <f t="shared" si="1"/>
        <v>238</v>
      </c>
      <c r="C246" s="81"/>
      <c r="D246" s="82"/>
      <c r="E246" s="64" t="str">
        <f>IFERROR(VLOOKUP(MID(C246,7,300),'Cenários'!C:E,3,0),"")</f>
        <v/>
      </c>
      <c r="F246" s="61"/>
      <c r="G246" s="83"/>
      <c r="H246" s="83"/>
      <c r="I246" s="83"/>
      <c r="J246" s="82"/>
      <c r="K246" s="85" t="str">
        <f t="shared" si="3"/>
        <v/>
      </c>
      <c r="L246" s="62"/>
      <c r="M246" s="62"/>
      <c r="N246" s="63"/>
      <c r="O246" s="63"/>
      <c r="P246" s="63"/>
      <c r="Q246" s="86" t="str">
        <f t="shared" si="2"/>
        <v/>
      </c>
      <c r="R246" s="87">
        <f>COUNTIF(Ocorrencias!$B$8:$B$1003,(CONCATENATE(B246," - ",F246)))</f>
        <v>0</v>
      </c>
      <c r="S246" s="88" t="str">
        <f>IF(R246&lt;&gt;0,IF(R246=(COUNTIFS(Ocorrencias!$B$8:$B$1003,(CONCATENATE(B246," - ",(MID(Roteiro!C246,7,300)))),Ocorrencias!$N$8:$N$1003,"Concluído")),"Concluído","Em andamento"),"")</f>
        <v/>
      </c>
      <c r="T246" s="63"/>
      <c r="U246" s="89"/>
    </row>
    <row r="247">
      <c r="A247" s="40"/>
      <c r="B247" s="67" t="str">
        <f t="shared" si="1"/>
        <v>239</v>
      </c>
      <c r="C247" s="81"/>
      <c r="D247" s="82"/>
      <c r="E247" s="64" t="str">
        <f>IFERROR(VLOOKUP(MID(C247,7,300),'Cenários'!C:E,3,0),"")</f>
        <v/>
      </c>
      <c r="F247" s="61"/>
      <c r="G247" s="83"/>
      <c r="H247" s="83"/>
      <c r="I247" s="83"/>
      <c r="J247" s="82"/>
      <c r="K247" s="85" t="str">
        <f t="shared" si="3"/>
        <v/>
      </c>
      <c r="L247" s="62"/>
      <c r="M247" s="62"/>
      <c r="N247" s="63"/>
      <c r="O247" s="63"/>
      <c r="P247" s="63"/>
      <c r="Q247" s="86" t="str">
        <f t="shared" si="2"/>
        <v/>
      </c>
      <c r="R247" s="87">
        <f>COUNTIF(Ocorrencias!$B$8:$B$1003,(CONCATENATE(B247," - ",F247)))</f>
        <v>0</v>
      </c>
      <c r="S247" s="88" t="str">
        <f>IF(R247&lt;&gt;0,IF(R247=(COUNTIFS(Ocorrencias!$B$8:$B$1003,(CONCATENATE(B247," - ",(MID(Roteiro!C247,7,300)))),Ocorrencias!$N$8:$N$1003,"Concluído")),"Concluído","Em andamento"),"")</f>
        <v/>
      </c>
      <c r="T247" s="63"/>
      <c r="U247" s="89"/>
    </row>
    <row r="248">
      <c r="A248" s="40"/>
      <c r="B248" s="67" t="str">
        <f t="shared" si="1"/>
        <v>240</v>
      </c>
      <c r="C248" s="81"/>
      <c r="D248" s="82"/>
      <c r="E248" s="64" t="str">
        <f>IFERROR(VLOOKUP(MID(C248,7,300),'Cenários'!C:E,3,0),"")</f>
        <v/>
      </c>
      <c r="F248" s="61"/>
      <c r="G248" s="83"/>
      <c r="H248" s="83"/>
      <c r="I248" s="83"/>
      <c r="J248" s="82"/>
      <c r="K248" s="85" t="str">
        <f t="shared" si="3"/>
        <v/>
      </c>
      <c r="L248" s="62"/>
      <c r="M248" s="62"/>
      <c r="N248" s="63"/>
      <c r="O248" s="63"/>
      <c r="P248" s="63"/>
      <c r="Q248" s="86" t="str">
        <f t="shared" si="2"/>
        <v/>
      </c>
      <c r="R248" s="87">
        <f>COUNTIF(Ocorrencias!$B$8:$B$1003,(CONCATENATE(B248," - ",F248)))</f>
        <v>0</v>
      </c>
      <c r="S248" s="88" t="str">
        <f>IF(R248&lt;&gt;0,IF(R248=(COUNTIFS(Ocorrencias!$B$8:$B$1003,(CONCATENATE(B248," - ",(MID(Roteiro!C248,7,300)))),Ocorrencias!$N$8:$N$1003,"Concluído")),"Concluído","Em andamento"),"")</f>
        <v/>
      </c>
      <c r="T248" s="63"/>
      <c r="U248" s="89"/>
    </row>
    <row r="249">
      <c r="A249" s="40"/>
      <c r="B249" s="67" t="str">
        <f t="shared" si="1"/>
        <v>241</v>
      </c>
      <c r="C249" s="81"/>
      <c r="D249" s="82"/>
      <c r="E249" s="64" t="str">
        <f>IFERROR(VLOOKUP(MID(C249,7,300),'Cenários'!C:E,3,0),"")</f>
        <v/>
      </c>
      <c r="F249" s="61"/>
      <c r="G249" s="83"/>
      <c r="H249" s="83"/>
      <c r="I249" s="83"/>
      <c r="J249" s="82"/>
      <c r="K249" s="85" t="str">
        <f t="shared" si="3"/>
        <v/>
      </c>
      <c r="L249" s="62"/>
      <c r="M249" s="62"/>
      <c r="N249" s="63"/>
      <c r="O249" s="63"/>
      <c r="P249" s="63"/>
      <c r="Q249" s="86" t="str">
        <f t="shared" si="2"/>
        <v/>
      </c>
      <c r="R249" s="87">
        <f>COUNTIF(Ocorrencias!$B$8:$B$1003,(CONCATENATE(B249," - ",F249)))</f>
        <v>0</v>
      </c>
      <c r="S249" s="88" t="str">
        <f>IF(R249&lt;&gt;0,IF(R249=(COUNTIFS(Ocorrencias!$B$8:$B$1003,(CONCATENATE(B249," - ",(MID(Roteiro!C249,7,300)))),Ocorrencias!$N$8:$N$1003,"Concluído")),"Concluído","Em andamento"),"")</f>
        <v/>
      </c>
      <c r="T249" s="63"/>
      <c r="U249" s="89"/>
    </row>
    <row r="250">
      <c r="A250" s="40"/>
      <c r="B250" s="67" t="str">
        <f t="shared" si="1"/>
        <v>242</v>
      </c>
      <c r="C250" s="81"/>
      <c r="D250" s="82"/>
      <c r="E250" s="64" t="str">
        <f>IFERROR(VLOOKUP(MID(C250,7,300),'Cenários'!C:E,3,0),"")</f>
        <v/>
      </c>
      <c r="F250" s="61"/>
      <c r="G250" s="83"/>
      <c r="H250" s="83"/>
      <c r="I250" s="83"/>
      <c r="J250" s="82"/>
      <c r="K250" s="85" t="str">
        <f t="shared" si="3"/>
        <v/>
      </c>
      <c r="L250" s="62"/>
      <c r="M250" s="62"/>
      <c r="N250" s="63"/>
      <c r="O250" s="63"/>
      <c r="P250" s="63"/>
      <c r="Q250" s="86" t="str">
        <f t="shared" si="2"/>
        <v/>
      </c>
      <c r="R250" s="87">
        <f>COUNTIF(Ocorrencias!$B$8:$B$1003,(CONCATENATE(B250," - ",F250)))</f>
        <v>0</v>
      </c>
      <c r="S250" s="88" t="str">
        <f>IF(R250&lt;&gt;0,IF(R250=(COUNTIFS(Ocorrencias!$B$8:$B$1003,(CONCATENATE(B250," - ",(MID(Roteiro!C250,7,300)))),Ocorrencias!$N$8:$N$1003,"Concluído")),"Concluído","Em andamento"),"")</f>
        <v/>
      </c>
      <c r="T250" s="63"/>
      <c r="U250" s="89"/>
    </row>
    <row r="251">
      <c r="A251" s="40"/>
      <c r="B251" s="67" t="str">
        <f t="shared" si="1"/>
        <v>243</v>
      </c>
      <c r="C251" s="81"/>
      <c r="D251" s="82"/>
      <c r="E251" s="64" t="str">
        <f>IFERROR(VLOOKUP(MID(C251,7,300),'Cenários'!C:E,3,0),"")</f>
        <v/>
      </c>
      <c r="F251" s="61"/>
      <c r="G251" s="83"/>
      <c r="H251" s="83"/>
      <c r="I251" s="83"/>
      <c r="J251" s="82"/>
      <c r="K251" s="85" t="str">
        <f t="shared" si="3"/>
        <v/>
      </c>
      <c r="L251" s="62"/>
      <c r="M251" s="62"/>
      <c r="N251" s="63"/>
      <c r="O251" s="63"/>
      <c r="P251" s="63"/>
      <c r="Q251" s="86" t="str">
        <f t="shared" si="2"/>
        <v/>
      </c>
      <c r="R251" s="87">
        <f>COUNTIF(Ocorrencias!$B$8:$B$1003,(CONCATENATE(B251," - ",F251)))</f>
        <v>0</v>
      </c>
      <c r="S251" s="88" t="str">
        <f>IF(R251&lt;&gt;0,IF(R251=(COUNTIFS(Ocorrencias!$B$8:$B$1003,(CONCATENATE(B251," - ",(MID(Roteiro!C251,7,300)))),Ocorrencias!$N$8:$N$1003,"Concluído")),"Concluído","Em andamento"),"")</f>
        <v/>
      </c>
      <c r="T251" s="63"/>
      <c r="U251" s="89"/>
    </row>
    <row r="252">
      <c r="A252" s="40"/>
      <c r="B252" s="67" t="str">
        <f t="shared" si="1"/>
        <v>244</v>
      </c>
      <c r="C252" s="81"/>
      <c r="D252" s="82"/>
      <c r="E252" s="64" t="str">
        <f>IFERROR(VLOOKUP(MID(C252,7,300),'Cenários'!C:E,3,0),"")</f>
        <v/>
      </c>
      <c r="F252" s="61"/>
      <c r="G252" s="83"/>
      <c r="H252" s="83"/>
      <c r="I252" s="83"/>
      <c r="J252" s="82"/>
      <c r="K252" s="85" t="str">
        <f t="shared" si="3"/>
        <v/>
      </c>
      <c r="L252" s="62"/>
      <c r="M252" s="62"/>
      <c r="N252" s="63"/>
      <c r="O252" s="63"/>
      <c r="P252" s="63"/>
      <c r="Q252" s="86" t="str">
        <f t="shared" si="2"/>
        <v/>
      </c>
      <c r="R252" s="87">
        <f>COUNTIF(Ocorrencias!$B$8:$B$1003,(CONCATENATE(B252," - ",F252)))</f>
        <v>0</v>
      </c>
      <c r="S252" s="88" t="str">
        <f>IF(R252&lt;&gt;0,IF(R252=(COUNTIFS(Ocorrencias!$B$8:$B$1003,(CONCATENATE(B252," - ",(MID(Roteiro!C252,7,300)))),Ocorrencias!$N$8:$N$1003,"Concluído")),"Concluído","Em andamento"),"")</f>
        <v/>
      </c>
      <c r="T252" s="63"/>
      <c r="U252" s="89"/>
    </row>
    <row r="253">
      <c r="A253" s="40"/>
      <c r="B253" s="67" t="str">
        <f t="shared" si="1"/>
        <v>245</v>
      </c>
      <c r="C253" s="81"/>
      <c r="D253" s="82"/>
      <c r="E253" s="64" t="str">
        <f>IFERROR(VLOOKUP(MID(C253,7,300),'Cenários'!C:E,3,0),"")</f>
        <v/>
      </c>
      <c r="F253" s="61"/>
      <c r="G253" s="83"/>
      <c r="H253" s="83"/>
      <c r="I253" s="83"/>
      <c r="J253" s="82"/>
      <c r="K253" s="85" t="str">
        <f t="shared" si="3"/>
        <v/>
      </c>
      <c r="L253" s="62"/>
      <c r="M253" s="62"/>
      <c r="N253" s="63"/>
      <c r="O253" s="63"/>
      <c r="P253" s="63"/>
      <c r="Q253" s="86" t="str">
        <f t="shared" si="2"/>
        <v/>
      </c>
      <c r="R253" s="87">
        <f>COUNTIF(Ocorrencias!$B$8:$B$1003,(CONCATENATE(B253," - ",F253)))</f>
        <v>0</v>
      </c>
      <c r="S253" s="88" t="str">
        <f>IF(R253&lt;&gt;0,IF(R253=(COUNTIFS(Ocorrencias!$B$8:$B$1003,(CONCATENATE(B253," - ",(MID(Roteiro!C253,7,300)))),Ocorrencias!$N$8:$N$1003,"Concluído")),"Concluído","Em andamento"),"")</f>
        <v/>
      </c>
      <c r="T253" s="63"/>
      <c r="U253" s="89"/>
    </row>
    <row r="254">
      <c r="A254" s="40"/>
      <c r="B254" s="67" t="str">
        <f t="shared" si="1"/>
        <v>246</v>
      </c>
      <c r="C254" s="81"/>
      <c r="D254" s="82"/>
      <c r="E254" s="64" t="str">
        <f>IFERROR(VLOOKUP(MID(C254,7,300),'Cenários'!C:E,3,0),"")</f>
        <v/>
      </c>
      <c r="F254" s="61"/>
      <c r="G254" s="83"/>
      <c r="H254" s="83"/>
      <c r="I254" s="83"/>
      <c r="J254" s="82"/>
      <c r="K254" s="85" t="str">
        <f t="shared" si="3"/>
        <v/>
      </c>
      <c r="L254" s="62"/>
      <c r="M254" s="62"/>
      <c r="N254" s="63"/>
      <c r="O254" s="63"/>
      <c r="P254" s="63"/>
      <c r="Q254" s="86" t="str">
        <f t="shared" si="2"/>
        <v/>
      </c>
      <c r="R254" s="87">
        <f>COUNTIF(Ocorrencias!$B$8:$B$1003,(CONCATENATE(B254," - ",F254)))</f>
        <v>0</v>
      </c>
      <c r="S254" s="88" t="str">
        <f>IF(R254&lt;&gt;0,IF(R254=(COUNTIFS(Ocorrencias!$B$8:$B$1003,(CONCATENATE(B254," - ",(MID(Roteiro!C254,7,300)))),Ocorrencias!$N$8:$N$1003,"Concluído")),"Concluído","Em andamento"),"")</f>
        <v/>
      </c>
      <c r="T254" s="63"/>
      <c r="U254" s="89"/>
    </row>
    <row r="255">
      <c r="A255" s="40"/>
      <c r="B255" s="67" t="str">
        <f t="shared" si="1"/>
        <v>247</v>
      </c>
      <c r="C255" s="81"/>
      <c r="D255" s="82"/>
      <c r="E255" s="64" t="str">
        <f>IFERROR(VLOOKUP(MID(C255,7,300),'Cenários'!C:E,3,0),"")</f>
        <v/>
      </c>
      <c r="F255" s="61"/>
      <c r="G255" s="83"/>
      <c r="H255" s="83"/>
      <c r="I255" s="83"/>
      <c r="J255" s="82"/>
      <c r="K255" s="85" t="str">
        <f t="shared" si="3"/>
        <v/>
      </c>
      <c r="L255" s="62"/>
      <c r="M255" s="62"/>
      <c r="N255" s="63"/>
      <c r="O255" s="63"/>
      <c r="P255" s="63"/>
      <c r="Q255" s="86" t="str">
        <f t="shared" si="2"/>
        <v/>
      </c>
      <c r="R255" s="87">
        <f>COUNTIF(Ocorrencias!$B$8:$B$1003,(CONCATENATE(B255," - ",F255)))</f>
        <v>0</v>
      </c>
      <c r="S255" s="88" t="str">
        <f>IF(R255&lt;&gt;0,IF(R255=(COUNTIFS(Ocorrencias!$B$8:$B$1003,(CONCATENATE(B255," - ",(MID(Roteiro!C255,7,300)))),Ocorrencias!$N$8:$N$1003,"Concluído")),"Concluído","Em andamento"),"")</f>
        <v/>
      </c>
      <c r="T255" s="63"/>
      <c r="U255" s="89"/>
    </row>
    <row r="256">
      <c r="A256" s="40"/>
      <c r="B256" s="67" t="str">
        <f t="shared" si="1"/>
        <v>248</v>
      </c>
      <c r="C256" s="81"/>
      <c r="D256" s="82"/>
      <c r="E256" s="64" t="str">
        <f>IFERROR(VLOOKUP(MID(C256,7,300),'Cenários'!C:E,3,0),"")</f>
        <v/>
      </c>
      <c r="F256" s="61"/>
      <c r="G256" s="83"/>
      <c r="H256" s="83"/>
      <c r="I256" s="83"/>
      <c r="J256" s="82"/>
      <c r="K256" s="85" t="str">
        <f t="shared" si="3"/>
        <v/>
      </c>
      <c r="L256" s="62"/>
      <c r="M256" s="62"/>
      <c r="N256" s="63"/>
      <c r="O256" s="63"/>
      <c r="P256" s="63"/>
      <c r="Q256" s="86" t="str">
        <f t="shared" si="2"/>
        <v/>
      </c>
      <c r="R256" s="87">
        <f>COUNTIF(Ocorrencias!$B$8:$B$1003,(CONCATENATE(B256," - ",F256)))</f>
        <v>0</v>
      </c>
      <c r="S256" s="88" t="str">
        <f>IF(R256&lt;&gt;0,IF(R256=(COUNTIFS(Ocorrencias!$B$8:$B$1003,(CONCATENATE(B256," - ",(MID(Roteiro!C256,7,300)))),Ocorrencias!$N$8:$N$1003,"Concluído")),"Concluído","Em andamento"),"")</f>
        <v/>
      </c>
      <c r="T256" s="63"/>
      <c r="U256" s="89"/>
    </row>
    <row r="257">
      <c r="A257" s="40"/>
      <c r="B257" s="67" t="str">
        <f t="shared" si="1"/>
        <v>249</v>
      </c>
      <c r="C257" s="81"/>
      <c r="D257" s="82"/>
      <c r="E257" s="64" t="str">
        <f>IFERROR(VLOOKUP(MID(C257,7,300),'Cenários'!C:E,3,0),"")</f>
        <v/>
      </c>
      <c r="F257" s="61"/>
      <c r="G257" s="83"/>
      <c r="H257" s="83"/>
      <c r="I257" s="83"/>
      <c r="J257" s="82"/>
      <c r="K257" s="85" t="str">
        <f t="shared" si="3"/>
        <v/>
      </c>
      <c r="L257" s="62"/>
      <c r="M257" s="62"/>
      <c r="N257" s="63"/>
      <c r="O257" s="63"/>
      <c r="P257" s="63"/>
      <c r="Q257" s="86" t="str">
        <f t="shared" si="2"/>
        <v/>
      </c>
      <c r="R257" s="87">
        <f>COUNTIF(Ocorrencias!$B$8:$B$1003,(CONCATENATE(B257," - ",F257)))</f>
        <v>0</v>
      </c>
      <c r="S257" s="88" t="str">
        <f>IF(R257&lt;&gt;0,IF(R257=(COUNTIFS(Ocorrencias!$B$8:$B$1003,(CONCATENATE(B257," - ",(MID(Roteiro!C257,7,300)))),Ocorrencias!$N$8:$N$1003,"Concluído")),"Concluído","Em andamento"),"")</f>
        <v/>
      </c>
      <c r="T257" s="63"/>
      <c r="U257" s="89"/>
    </row>
    <row r="258">
      <c r="A258" s="40"/>
      <c r="B258" s="67" t="str">
        <f t="shared" si="1"/>
        <v>250</v>
      </c>
      <c r="C258" s="81"/>
      <c r="D258" s="82"/>
      <c r="E258" s="64" t="str">
        <f>IFERROR(VLOOKUP(MID(C258,7,300),'Cenários'!C:E,3,0),"")</f>
        <v/>
      </c>
      <c r="F258" s="61"/>
      <c r="G258" s="83"/>
      <c r="H258" s="83"/>
      <c r="I258" s="83"/>
      <c r="J258" s="82"/>
      <c r="K258" s="85" t="str">
        <f t="shared" si="3"/>
        <v/>
      </c>
      <c r="L258" s="62"/>
      <c r="M258" s="62"/>
      <c r="N258" s="63"/>
      <c r="O258" s="63"/>
      <c r="P258" s="63"/>
      <c r="Q258" s="86" t="str">
        <f t="shared" si="2"/>
        <v/>
      </c>
      <c r="R258" s="87">
        <f>COUNTIF(Ocorrencias!$B$8:$B$1003,(CONCATENATE(B258," - ",F258)))</f>
        <v>0</v>
      </c>
      <c r="S258" s="88" t="str">
        <f>IF(R258&lt;&gt;0,IF(R258=(COUNTIFS(Ocorrencias!$B$8:$B$1003,(CONCATENATE(B258," - ",(MID(Roteiro!C258,7,300)))),Ocorrencias!$N$8:$N$1003,"Concluído")),"Concluído","Em andamento"),"")</f>
        <v/>
      </c>
      <c r="T258" s="63"/>
      <c r="U258" s="89"/>
    </row>
    <row r="259">
      <c r="A259" s="40"/>
      <c r="B259" s="67" t="str">
        <f t="shared" si="1"/>
        <v>251</v>
      </c>
      <c r="C259" s="81"/>
      <c r="D259" s="82"/>
      <c r="E259" s="64" t="str">
        <f>IFERROR(VLOOKUP(MID(C259,7,300),'Cenários'!C:E,3,0),"")</f>
        <v/>
      </c>
      <c r="F259" s="61"/>
      <c r="G259" s="83"/>
      <c r="H259" s="83"/>
      <c r="I259" s="83"/>
      <c r="J259" s="82"/>
      <c r="K259" s="85" t="str">
        <f t="shared" si="3"/>
        <v/>
      </c>
      <c r="L259" s="62"/>
      <c r="M259" s="62"/>
      <c r="N259" s="63"/>
      <c r="O259" s="63"/>
      <c r="P259" s="63"/>
      <c r="Q259" s="86" t="str">
        <f t="shared" si="2"/>
        <v/>
      </c>
      <c r="R259" s="87">
        <f>COUNTIF(Ocorrencias!$B$8:$B$1003,(CONCATENATE(B259," - ",F259)))</f>
        <v>0</v>
      </c>
      <c r="S259" s="88" t="str">
        <f>IF(R259&lt;&gt;0,IF(R259=(COUNTIFS(Ocorrencias!$B$8:$B$1003,(CONCATENATE(B259," - ",(MID(Roteiro!C259,7,300)))),Ocorrencias!$N$8:$N$1003,"Concluído")),"Concluído","Em andamento"),"")</f>
        <v/>
      </c>
      <c r="T259" s="63"/>
      <c r="U259" s="89"/>
    </row>
    <row r="260">
      <c r="A260" s="40"/>
      <c r="B260" s="67" t="str">
        <f t="shared" si="1"/>
        <v>252</v>
      </c>
      <c r="C260" s="81"/>
      <c r="D260" s="82"/>
      <c r="E260" s="64" t="str">
        <f>IFERROR(VLOOKUP(MID(C260,7,300),'Cenários'!C:E,3,0),"")</f>
        <v/>
      </c>
      <c r="F260" s="61"/>
      <c r="G260" s="83"/>
      <c r="H260" s="83"/>
      <c r="I260" s="83"/>
      <c r="J260" s="82"/>
      <c r="K260" s="85" t="str">
        <f t="shared" si="3"/>
        <v/>
      </c>
      <c r="L260" s="62"/>
      <c r="M260" s="62"/>
      <c r="N260" s="63"/>
      <c r="O260" s="63"/>
      <c r="P260" s="63"/>
      <c r="Q260" s="86" t="str">
        <f t="shared" si="2"/>
        <v/>
      </c>
      <c r="R260" s="87">
        <f>COUNTIF(Ocorrencias!$B$8:$B$1003,(CONCATENATE(B260," - ",F260)))</f>
        <v>0</v>
      </c>
      <c r="S260" s="88" t="str">
        <f>IF(R260&lt;&gt;0,IF(R260=(COUNTIFS(Ocorrencias!$B$8:$B$1003,(CONCATENATE(B260," - ",(MID(Roteiro!C260,7,300)))),Ocorrencias!$N$8:$N$1003,"Concluído")),"Concluído","Em andamento"),"")</f>
        <v/>
      </c>
      <c r="T260" s="63"/>
      <c r="U260" s="89"/>
    </row>
    <row r="261">
      <c r="A261" s="40"/>
      <c r="B261" s="67" t="str">
        <f t="shared" si="1"/>
        <v>253</v>
      </c>
      <c r="C261" s="81"/>
      <c r="D261" s="82"/>
      <c r="E261" s="64" t="str">
        <f>IFERROR(VLOOKUP(MID(C261,7,300),'Cenários'!C:E,3,0),"")</f>
        <v/>
      </c>
      <c r="F261" s="61"/>
      <c r="G261" s="83"/>
      <c r="H261" s="83"/>
      <c r="I261" s="83"/>
      <c r="J261" s="82"/>
      <c r="K261" s="85" t="str">
        <f t="shared" si="3"/>
        <v/>
      </c>
      <c r="L261" s="62"/>
      <c r="M261" s="62"/>
      <c r="N261" s="63"/>
      <c r="O261" s="63"/>
      <c r="P261" s="63"/>
      <c r="Q261" s="86" t="str">
        <f t="shared" si="2"/>
        <v/>
      </c>
      <c r="R261" s="87">
        <f>COUNTIF(Ocorrencias!$B$8:$B$1003,(CONCATENATE(B261," - ",F261)))</f>
        <v>0</v>
      </c>
      <c r="S261" s="88" t="str">
        <f>IF(R261&lt;&gt;0,IF(R261=(COUNTIFS(Ocorrencias!$B$8:$B$1003,(CONCATENATE(B261," - ",(MID(Roteiro!C261,7,300)))),Ocorrencias!$N$8:$N$1003,"Concluído")),"Concluído","Em andamento"),"")</f>
        <v/>
      </c>
      <c r="T261" s="63"/>
      <c r="U261" s="89"/>
    </row>
    <row r="262">
      <c r="A262" s="40"/>
      <c r="B262" s="67" t="str">
        <f t="shared" si="1"/>
        <v>254</v>
      </c>
      <c r="C262" s="81"/>
      <c r="D262" s="82"/>
      <c r="E262" s="64" t="str">
        <f>IFERROR(VLOOKUP(MID(C262,7,300),'Cenários'!C:E,3,0),"")</f>
        <v/>
      </c>
      <c r="F262" s="61"/>
      <c r="G262" s="83"/>
      <c r="H262" s="83"/>
      <c r="I262" s="83"/>
      <c r="J262" s="82"/>
      <c r="K262" s="85" t="str">
        <f t="shared" si="3"/>
        <v/>
      </c>
      <c r="L262" s="62"/>
      <c r="M262" s="62"/>
      <c r="N262" s="63"/>
      <c r="O262" s="63"/>
      <c r="P262" s="63"/>
      <c r="Q262" s="86" t="str">
        <f t="shared" si="2"/>
        <v/>
      </c>
      <c r="R262" s="87">
        <f>COUNTIF(Ocorrencias!$B$8:$B$1003,(CONCATENATE(B262," - ",F262)))</f>
        <v>0</v>
      </c>
      <c r="S262" s="88" t="str">
        <f>IF(R262&lt;&gt;0,IF(R262=(COUNTIFS(Ocorrencias!$B$8:$B$1003,(CONCATENATE(B262," - ",(MID(Roteiro!C262,7,300)))),Ocorrencias!$N$8:$N$1003,"Concluído")),"Concluído","Em andamento"),"")</f>
        <v/>
      </c>
      <c r="T262" s="63"/>
      <c r="U262" s="89"/>
    </row>
    <row r="263">
      <c r="A263" s="40"/>
      <c r="B263" s="67" t="str">
        <f t="shared" si="1"/>
        <v>255</v>
      </c>
      <c r="C263" s="81"/>
      <c r="D263" s="82"/>
      <c r="E263" s="64" t="str">
        <f>IFERROR(VLOOKUP(MID(C263,7,300),'Cenários'!C:E,3,0),"")</f>
        <v/>
      </c>
      <c r="F263" s="61"/>
      <c r="G263" s="83"/>
      <c r="H263" s="83"/>
      <c r="I263" s="83"/>
      <c r="J263" s="82"/>
      <c r="K263" s="85" t="str">
        <f t="shared" si="3"/>
        <v/>
      </c>
      <c r="L263" s="62"/>
      <c r="M263" s="62"/>
      <c r="N263" s="63"/>
      <c r="O263" s="63"/>
      <c r="P263" s="63"/>
      <c r="Q263" s="86" t="str">
        <f t="shared" si="2"/>
        <v/>
      </c>
      <c r="R263" s="87">
        <f>COUNTIF(Ocorrencias!$B$8:$B$1003,(CONCATENATE(B263," - ",F263)))</f>
        <v>0</v>
      </c>
      <c r="S263" s="88" t="str">
        <f>IF(R263&lt;&gt;0,IF(R263=(COUNTIFS(Ocorrencias!$B$8:$B$1003,(CONCATENATE(B263," - ",(MID(Roteiro!C263,7,300)))),Ocorrencias!$N$8:$N$1003,"Concluído")),"Concluído","Em andamento"),"")</f>
        <v/>
      </c>
      <c r="T263" s="63"/>
      <c r="U263" s="89"/>
    </row>
    <row r="264">
      <c r="A264" s="40"/>
      <c r="B264" s="67" t="str">
        <f t="shared" si="1"/>
        <v>256</v>
      </c>
      <c r="C264" s="81"/>
      <c r="D264" s="82"/>
      <c r="E264" s="64" t="str">
        <f>IFERROR(VLOOKUP(MID(C264,7,300),'Cenários'!C:E,3,0),"")</f>
        <v/>
      </c>
      <c r="F264" s="61"/>
      <c r="G264" s="83"/>
      <c r="H264" s="83"/>
      <c r="I264" s="83"/>
      <c r="J264" s="82"/>
      <c r="K264" s="85" t="str">
        <f t="shared" si="3"/>
        <v/>
      </c>
      <c r="L264" s="62"/>
      <c r="M264" s="62"/>
      <c r="N264" s="63"/>
      <c r="O264" s="63"/>
      <c r="P264" s="63"/>
      <c r="Q264" s="86" t="str">
        <f t="shared" si="2"/>
        <v/>
      </c>
      <c r="R264" s="87">
        <f>COUNTIF(Ocorrencias!$B$8:$B$1003,(CONCATENATE(B264," - ",F264)))</f>
        <v>0</v>
      </c>
      <c r="S264" s="88" t="str">
        <f>IF(R264&lt;&gt;0,IF(R264=(COUNTIFS(Ocorrencias!$B$8:$B$1003,(CONCATENATE(B264," - ",(MID(Roteiro!C264,7,300)))),Ocorrencias!$N$8:$N$1003,"Concluído")),"Concluído","Em andamento"),"")</f>
        <v/>
      </c>
      <c r="T264" s="63"/>
      <c r="U264" s="89"/>
    </row>
    <row r="265">
      <c r="A265" s="40"/>
      <c r="B265" s="67" t="str">
        <f t="shared" si="1"/>
        <v>257</v>
      </c>
      <c r="C265" s="81"/>
      <c r="D265" s="82"/>
      <c r="E265" s="64" t="str">
        <f>IFERROR(VLOOKUP(MID(C265,7,300),'Cenários'!C:E,3,0),"")</f>
        <v/>
      </c>
      <c r="F265" s="61"/>
      <c r="G265" s="83"/>
      <c r="H265" s="83"/>
      <c r="I265" s="83"/>
      <c r="J265" s="82"/>
      <c r="K265" s="85" t="str">
        <f t="shared" si="3"/>
        <v/>
      </c>
      <c r="L265" s="62"/>
      <c r="M265" s="62"/>
      <c r="N265" s="63"/>
      <c r="O265" s="63"/>
      <c r="P265" s="63"/>
      <c r="Q265" s="86" t="str">
        <f t="shared" si="2"/>
        <v/>
      </c>
      <c r="R265" s="87">
        <f>COUNTIF(Ocorrencias!$B$8:$B$1003,(CONCATENATE(B265," - ",F265)))</f>
        <v>0</v>
      </c>
      <c r="S265" s="88" t="str">
        <f>IF(R265&lt;&gt;0,IF(R265=(COUNTIFS(Ocorrencias!$B$8:$B$1003,(CONCATENATE(B265," - ",(MID(Roteiro!C265,7,300)))),Ocorrencias!$N$8:$N$1003,"Concluído")),"Concluído","Em andamento"),"")</f>
        <v/>
      </c>
      <c r="T265" s="63"/>
      <c r="U265" s="89"/>
    </row>
    <row r="266">
      <c r="A266" s="40"/>
      <c r="B266" s="67" t="str">
        <f t="shared" si="1"/>
        <v>258</v>
      </c>
      <c r="C266" s="81"/>
      <c r="D266" s="82"/>
      <c r="E266" s="64" t="str">
        <f>IFERROR(VLOOKUP(MID(C266,7,300),'Cenários'!C:E,3,0),"")</f>
        <v/>
      </c>
      <c r="F266" s="61"/>
      <c r="G266" s="83"/>
      <c r="H266" s="83"/>
      <c r="I266" s="83"/>
      <c r="J266" s="82"/>
      <c r="K266" s="85" t="str">
        <f t="shared" si="3"/>
        <v/>
      </c>
      <c r="L266" s="62"/>
      <c r="M266" s="62"/>
      <c r="N266" s="63"/>
      <c r="O266" s="63"/>
      <c r="P266" s="63"/>
      <c r="Q266" s="86" t="str">
        <f t="shared" si="2"/>
        <v/>
      </c>
      <c r="R266" s="87">
        <f>COUNTIF(Ocorrencias!$B$8:$B$1003,(CONCATENATE(B266," - ",F266)))</f>
        <v>0</v>
      </c>
      <c r="S266" s="88" t="str">
        <f>IF(R266&lt;&gt;0,IF(R266=(COUNTIFS(Ocorrencias!$B$8:$B$1003,(CONCATENATE(B266," - ",(MID(Roteiro!C266,7,300)))),Ocorrencias!$N$8:$N$1003,"Concluído")),"Concluído","Em andamento"),"")</f>
        <v/>
      </c>
      <c r="T266" s="63"/>
      <c r="U266" s="89"/>
    </row>
    <row r="267">
      <c r="A267" s="40"/>
      <c r="B267" s="67" t="str">
        <f t="shared" si="1"/>
        <v>259</v>
      </c>
      <c r="C267" s="81"/>
      <c r="D267" s="82"/>
      <c r="E267" s="64" t="str">
        <f>IFERROR(VLOOKUP(MID(C267,7,300),'Cenários'!C:E,3,0),"")</f>
        <v/>
      </c>
      <c r="F267" s="61"/>
      <c r="G267" s="83"/>
      <c r="H267" s="83"/>
      <c r="I267" s="83"/>
      <c r="J267" s="82"/>
      <c r="K267" s="85" t="str">
        <f t="shared" si="3"/>
        <v/>
      </c>
      <c r="L267" s="62"/>
      <c r="M267" s="62"/>
      <c r="N267" s="63"/>
      <c r="O267" s="63"/>
      <c r="P267" s="63"/>
      <c r="Q267" s="86" t="str">
        <f t="shared" si="2"/>
        <v/>
      </c>
      <c r="R267" s="87">
        <f>COUNTIF(Ocorrencias!$B$8:$B$1003,(CONCATENATE(B267," - ",F267)))</f>
        <v>0</v>
      </c>
      <c r="S267" s="88" t="str">
        <f>IF(R267&lt;&gt;0,IF(R267=(COUNTIFS(Ocorrencias!$B$8:$B$1003,(CONCATENATE(B267," - ",(MID(Roteiro!C267,7,300)))),Ocorrencias!$N$8:$N$1003,"Concluído")),"Concluído","Em andamento"),"")</f>
        <v/>
      </c>
      <c r="T267" s="63"/>
      <c r="U267" s="89"/>
    </row>
    <row r="268">
      <c r="A268" s="40"/>
      <c r="B268" s="67" t="str">
        <f t="shared" si="1"/>
        <v>260</v>
      </c>
      <c r="C268" s="81"/>
      <c r="D268" s="82"/>
      <c r="E268" s="64" t="str">
        <f>IFERROR(VLOOKUP(MID(C268,7,300),'Cenários'!C:E,3,0),"")</f>
        <v/>
      </c>
      <c r="F268" s="61"/>
      <c r="G268" s="83"/>
      <c r="H268" s="83"/>
      <c r="I268" s="83"/>
      <c r="J268" s="82"/>
      <c r="K268" s="85" t="str">
        <f t="shared" si="3"/>
        <v/>
      </c>
      <c r="L268" s="62"/>
      <c r="M268" s="62"/>
      <c r="N268" s="63"/>
      <c r="O268" s="63"/>
      <c r="P268" s="63"/>
      <c r="Q268" s="86" t="str">
        <f t="shared" si="2"/>
        <v/>
      </c>
      <c r="R268" s="87">
        <f>COUNTIF(Ocorrencias!$B$8:$B$1003,(CONCATENATE(B268," - ",F268)))</f>
        <v>0</v>
      </c>
      <c r="S268" s="88" t="str">
        <f>IF(R268&lt;&gt;0,IF(R268=(COUNTIFS(Ocorrencias!$B$8:$B$1003,(CONCATENATE(B268," - ",(MID(Roteiro!C268,7,300)))),Ocorrencias!$N$8:$N$1003,"Concluído")),"Concluído","Em andamento"),"")</f>
        <v/>
      </c>
      <c r="T268" s="63"/>
      <c r="U268" s="89"/>
    </row>
    <row r="269">
      <c r="A269" s="40"/>
      <c r="B269" s="67" t="str">
        <f t="shared" si="1"/>
        <v>261</v>
      </c>
      <c r="C269" s="81"/>
      <c r="D269" s="82"/>
      <c r="E269" s="64" t="str">
        <f>IFERROR(VLOOKUP(MID(C269,7,300),'Cenários'!C:E,3,0),"")</f>
        <v/>
      </c>
      <c r="F269" s="61"/>
      <c r="G269" s="83"/>
      <c r="H269" s="83"/>
      <c r="I269" s="83"/>
      <c r="J269" s="82"/>
      <c r="K269" s="85" t="str">
        <f t="shared" si="3"/>
        <v/>
      </c>
      <c r="L269" s="62"/>
      <c r="M269" s="62"/>
      <c r="N269" s="63"/>
      <c r="O269" s="63"/>
      <c r="P269" s="63"/>
      <c r="Q269" s="86" t="str">
        <f t="shared" si="2"/>
        <v/>
      </c>
      <c r="R269" s="87">
        <f>COUNTIF(Ocorrencias!$B$8:$B$1003,(CONCATENATE(B269," - ",F269)))</f>
        <v>0</v>
      </c>
      <c r="S269" s="88" t="str">
        <f>IF(R269&lt;&gt;0,IF(R269=(COUNTIFS(Ocorrencias!$B$8:$B$1003,(CONCATENATE(B269," - ",(MID(Roteiro!C269,7,300)))),Ocorrencias!$N$8:$N$1003,"Concluído")),"Concluído","Em andamento"),"")</f>
        <v/>
      </c>
      <c r="T269" s="63"/>
      <c r="U269" s="89"/>
    </row>
    <row r="270">
      <c r="A270" s="40"/>
      <c r="B270" s="67" t="str">
        <f t="shared" si="1"/>
        <v>262</v>
      </c>
      <c r="C270" s="81"/>
      <c r="D270" s="82"/>
      <c r="E270" s="64" t="str">
        <f>IFERROR(VLOOKUP(MID(C270,7,300),'Cenários'!C:E,3,0),"")</f>
        <v/>
      </c>
      <c r="F270" s="61"/>
      <c r="G270" s="83"/>
      <c r="H270" s="83"/>
      <c r="I270" s="83"/>
      <c r="J270" s="82"/>
      <c r="K270" s="85" t="str">
        <f t="shared" si="3"/>
        <v/>
      </c>
      <c r="L270" s="62"/>
      <c r="M270" s="62"/>
      <c r="N270" s="63"/>
      <c r="O270" s="63"/>
      <c r="P270" s="63"/>
      <c r="Q270" s="86" t="str">
        <f t="shared" si="2"/>
        <v/>
      </c>
      <c r="R270" s="87">
        <f>COUNTIF(Ocorrencias!$B$8:$B$1003,(CONCATENATE(B270," - ",F270)))</f>
        <v>0</v>
      </c>
      <c r="S270" s="88" t="str">
        <f>IF(R270&lt;&gt;0,IF(R270=(COUNTIFS(Ocorrencias!$B$8:$B$1003,(CONCATENATE(B270," - ",(MID(Roteiro!C270,7,300)))),Ocorrencias!$N$8:$N$1003,"Concluído")),"Concluído","Em andamento"),"")</f>
        <v/>
      </c>
      <c r="T270" s="63"/>
      <c r="U270" s="89"/>
    </row>
    <row r="271">
      <c r="A271" s="40"/>
      <c r="B271" s="67" t="str">
        <f t="shared" si="1"/>
        <v>263</v>
      </c>
      <c r="C271" s="81"/>
      <c r="D271" s="82"/>
      <c r="E271" s="64" t="str">
        <f>IFERROR(VLOOKUP(MID(C271,7,300),'Cenários'!C:E,3,0),"")</f>
        <v/>
      </c>
      <c r="F271" s="61"/>
      <c r="G271" s="83"/>
      <c r="H271" s="83"/>
      <c r="I271" s="83"/>
      <c r="J271" s="82"/>
      <c r="K271" s="85" t="str">
        <f t="shared" si="3"/>
        <v/>
      </c>
      <c r="L271" s="62"/>
      <c r="M271" s="62"/>
      <c r="N271" s="63"/>
      <c r="O271" s="63"/>
      <c r="P271" s="63"/>
      <c r="Q271" s="86" t="str">
        <f t="shared" si="2"/>
        <v/>
      </c>
      <c r="R271" s="87">
        <f>COUNTIF(Ocorrencias!$B$8:$B$1003,(CONCATENATE(B271," - ",F271)))</f>
        <v>0</v>
      </c>
      <c r="S271" s="88" t="str">
        <f>IF(R271&lt;&gt;0,IF(R271=(COUNTIFS(Ocorrencias!$B$8:$B$1003,(CONCATENATE(B271," - ",(MID(Roteiro!C271,7,300)))),Ocorrencias!$N$8:$N$1003,"Concluído")),"Concluído","Em andamento"),"")</f>
        <v/>
      </c>
      <c r="T271" s="63"/>
      <c r="U271" s="89"/>
    </row>
    <row r="272">
      <c r="A272" s="40"/>
      <c r="B272" s="67" t="str">
        <f t="shared" si="1"/>
        <v>264</v>
      </c>
      <c r="C272" s="81"/>
      <c r="D272" s="82"/>
      <c r="E272" s="64" t="str">
        <f>IFERROR(VLOOKUP(MID(C272,7,300),'Cenários'!C:E,3,0),"")</f>
        <v/>
      </c>
      <c r="F272" s="61"/>
      <c r="G272" s="83"/>
      <c r="H272" s="83"/>
      <c r="I272" s="83"/>
      <c r="J272" s="82"/>
      <c r="K272" s="85" t="str">
        <f t="shared" si="3"/>
        <v/>
      </c>
      <c r="L272" s="62"/>
      <c r="M272" s="62"/>
      <c r="N272" s="63"/>
      <c r="O272" s="63"/>
      <c r="P272" s="63"/>
      <c r="Q272" s="86" t="str">
        <f t="shared" si="2"/>
        <v/>
      </c>
      <c r="R272" s="87">
        <f>COUNTIF(Ocorrencias!$B$8:$B$1003,(CONCATENATE(B272," - ",F272)))</f>
        <v>0</v>
      </c>
      <c r="S272" s="88" t="str">
        <f>IF(R272&lt;&gt;0,IF(R272=(COUNTIFS(Ocorrencias!$B$8:$B$1003,(CONCATENATE(B272," - ",(MID(Roteiro!C272,7,300)))),Ocorrencias!$N$8:$N$1003,"Concluído")),"Concluído","Em andamento"),"")</f>
        <v/>
      </c>
      <c r="T272" s="63"/>
      <c r="U272" s="89"/>
    </row>
    <row r="273">
      <c r="A273" s="40"/>
      <c r="B273" s="67" t="str">
        <f t="shared" si="1"/>
        <v>265</v>
      </c>
      <c r="C273" s="81"/>
      <c r="D273" s="82"/>
      <c r="E273" s="64" t="str">
        <f>IFERROR(VLOOKUP(MID(C273,7,300),'Cenários'!C:E,3,0),"")</f>
        <v/>
      </c>
      <c r="F273" s="61"/>
      <c r="G273" s="83"/>
      <c r="H273" s="83"/>
      <c r="I273" s="83"/>
      <c r="J273" s="82"/>
      <c r="K273" s="85" t="str">
        <f t="shared" si="3"/>
        <v/>
      </c>
      <c r="L273" s="62"/>
      <c r="M273" s="62"/>
      <c r="N273" s="63"/>
      <c r="O273" s="63"/>
      <c r="P273" s="63"/>
      <c r="Q273" s="86" t="str">
        <f t="shared" si="2"/>
        <v/>
      </c>
      <c r="R273" s="87">
        <f>COUNTIF(Ocorrencias!$B$8:$B$1003,(CONCATENATE(B273," - ",F273)))</f>
        <v>0</v>
      </c>
      <c r="S273" s="88" t="str">
        <f>IF(R273&lt;&gt;0,IF(R273=(COUNTIFS(Ocorrencias!$B$8:$B$1003,(CONCATENATE(B273," - ",(MID(Roteiro!C273,7,300)))),Ocorrencias!$N$8:$N$1003,"Concluído")),"Concluído","Em andamento"),"")</f>
        <v/>
      </c>
      <c r="T273" s="63"/>
      <c r="U273" s="89"/>
    </row>
    <row r="274">
      <c r="A274" s="40"/>
      <c r="B274" s="67" t="str">
        <f t="shared" si="1"/>
        <v>266</v>
      </c>
      <c r="C274" s="81"/>
      <c r="D274" s="82"/>
      <c r="E274" s="64" t="str">
        <f>IFERROR(VLOOKUP(MID(C274,7,300),'Cenários'!C:E,3,0),"")</f>
        <v/>
      </c>
      <c r="F274" s="61"/>
      <c r="G274" s="83"/>
      <c r="H274" s="83"/>
      <c r="I274" s="83"/>
      <c r="J274" s="82"/>
      <c r="K274" s="85" t="str">
        <f t="shared" si="3"/>
        <v/>
      </c>
      <c r="L274" s="62"/>
      <c r="M274" s="62"/>
      <c r="N274" s="63"/>
      <c r="O274" s="63"/>
      <c r="P274" s="63"/>
      <c r="Q274" s="86" t="str">
        <f t="shared" si="2"/>
        <v/>
      </c>
      <c r="R274" s="87">
        <f>COUNTIF(Ocorrencias!$B$8:$B$1003,(CONCATENATE(B274," - ",F274)))</f>
        <v>0</v>
      </c>
      <c r="S274" s="88" t="str">
        <f>IF(R274&lt;&gt;0,IF(R274=(COUNTIFS(Ocorrencias!$B$8:$B$1003,(CONCATENATE(B274," - ",(MID(Roteiro!C274,7,300)))),Ocorrencias!$N$8:$N$1003,"Concluído")),"Concluído","Em andamento"),"")</f>
        <v/>
      </c>
      <c r="T274" s="63"/>
      <c r="U274" s="89"/>
    </row>
    <row r="275">
      <c r="A275" s="40"/>
      <c r="B275" s="67" t="str">
        <f t="shared" si="1"/>
        <v>267</v>
      </c>
      <c r="C275" s="81"/>
      <c r="D275" s="82"/>
      <c r="E275" s="64" t="str">
        <f>IFERROR(VLOOKUP(MID(C275,7,300),'Cenários'!C:E,3,0),"")</f>
        <v/>
      </c>
      <c r="F275" s="61"/>
      <c r="G275" s="83"/>
      <c r="H275" s="83"/>
      <c r="I275" s="83"/>
      <c r="J275" s="82"/>
      <c r="K275" s="85" t="str">
        <f t="shared" si="3"/>
        <v/>
      </c>
      <c r="L275" s="62"/>
      <c r="M275" s="62"/>
      <c r="N275" s="63"/>
      <c r="O275" s="63"/>
      <c r="P275" s="63"/>
      <c r="Q275" s="86" t="str">
        <f t="shared" si="2"/>
        <v/>
      </c>
      <c r="R275" s="87">
        <f>COUNTIF(Ocorrencias!$B$8:$B$1003,(CONCATENATE(B275," - ",F275)))</f>
        <v>0</v>
      </c>
      <c r="S275" s="88" t="str">
        <f>IF(R275&lt;&gt;0,IF(R275=(COUNTIFS(Ocorrencias!$B$8:$B$1003,(CONCATENATE(B275," - ",(MID(Roteiro!C275,7,300)))),Ocorrencias!$N$8:$N$1003,"Concluído")),"Concluído","Em andamento"),"")</f>
        <v/>
      </c>
      <c r="T275" s="63"/>
      <c r="U275" s="89"/>
    </row>
    <row r="276">
      <c r="A276" s="40"/>
      <c r="B276" s="67" t="str">
        <f t="shared" si="1"/>
        <v>268</v>
      </c>
      <c r="C276" s="81"/>
      <c r="D276" s="82"/>
      <c r="E276" s="64" t="str">
        <f>IFERROR(VLOOKUP(MID(C276,7,300),'Cenários'!C:E,3,0),"")</f>
        <v/>
      </c>
      <c r="F276" s="61"/>
      <c r="G276" s="83"/>
      <c r="H276" s="83"/>
      <c r="I276" s="83"/>
      <c r="J276" s="82"/>
      <c r="K276" s="85" t="str">
        <f t="shared" si="3"/>
        <v/>
      </c>
      <c r="L276" s="62"/>
      <c r="M276" s="62"/>
      <c r="N276" s="63"/>
      <c r="O276" s="63"/>
      <c r="P276" s="63"/>
      <c r="Q276" s="86" t="str">
        <f t="shared" si="2"/>
        <v/>
      </c>
      <c r="R276" s="87">
        <f>COUNTIF(Ocorrencias!$B$8:$B$1003,(CONCATENATE(B276," - ",F276)))</f>
        <v>0</v>
      </c>
      <c r="S276" s="88" t="str">
        <f>IF(R276&lt;&gt;0,IF(R276=(COUNTIFS(Ocorrencias!$B$8:$B$1003,(CONCATENATE(B276," - ",(MID(Roteiro!C276,7,300)))),Ocorrencias!$N$8:$N$1003,"Concluído")),"Concluído","Em andamento"),"")</f>
        <v/>
      </c>
      <c r="T276" s="63"/>
      <c r="U276" s="89"/>
    </row>
    <row r="277">
      <c r="A277" s="40"/>
      <c r="B277" s="67" t="str">
        <f t="shared" si="1"/>
        <v>269</v>
      </c>
      <c r="C277" s="81"/>
      <c r="D277" s="82"/>
      <c r="E277" s="64" t="str">
        <f>IFERROR(VLOOKUP(MID(C277,7,300),'Cenários'!C:E,3,0),"")</f>
        <v/>
      </c>
      <c r="F277" s="61"/>
      <c r="G277" s="83"/>
      <c r="H277" s="83"/>
      <c r="I277" s="83"/>
      <c r="J277" s="82"/>
      <c r="K277" s="85" t="str">
        <f t="shared" si="3"/>
        <v/>
      </c>
      <c r="L277" s="62"/>
      <c r="M277" s="62"/>
      <c r="N277" s="63"/>
      <c r="O277" s="63"/>
      <c r="P277" s="63"/>
      <c r="Q277" s="86" t="str">
        <f t="shared" si="2"/>
        <v/>
      </c>
      <c r="R277" s="87">
        <f>COUNTIF(Ocorrencias!$B$8:$B$1003,(CONCATENATE(B277," - ",F277)))</f>
        <v>0</v>
      </c>
      <c r="S277" s="88" t="str">
        <f>IF(R277&lt;&gt;0,IF(R277=(COUNTIFS(Ocorrencias!$B$8:$B$1003,(CONCATENATE(B277," - ",(MID(Roteiro!C277,7,300)))),Ocorrencias!$N$8:$N$1003,"Concluído")),"Concluído","Em andamento"),"")</f>
        <v/>
      </c>
      <c r="T277" s="63"/>
      <c r="U277" s="89"/>
    </row>
    <row r="278">
      <c r="A278" s="40"/>
      <c r="B278" s="67" t="str">
        <f t="shared" si="1"/>
        <v>270</v>
      </c>
      <c r="C278" s="81"/>
      <c r="D278" s="82"/>
      <c r="E278" s="64" t="str">
        <f>IFERROR(VLOOKUP(MID(C278,7,300),'Cenários'!C:E,3,0),"")</f>
        <v/>
      </c>
      <c r="F278" s="61"/>
      <c r="G278" s="83"/>
      <c r="H278" s="83"/>
      <c r="I278" s="83"/>
      <c r="J278" s="82"/>
      <c r="K278" s="85" t="str">
        <f t="shared" si="3"/>
        <v/>
      </c>
      <c r="L278" s="62"/>
      <c r="M278" s="62"/>
      <c r="N278" s="63"/>
      <c r="O278" s="63"/>
      <c r="P278" s="63"/>
      <c r="Q278" s="86" t="str">
        <f t="shared" si="2"/>
        <v/>
      </c>
      <c r="R278" s="87">
        <f>COUNTIF(Ocorrencias!$B$8:$B$1003,(CONCATENATE(B278," - ",F278)))</f>
        <v>0</v>
      </c>
      <c r="S278" s="88" t="str">
        <f>IF(R278&lt;&gt;0,IF(R278=(COUNTIFS(Ocorrencias!$B$8:$B$1003,(CONCATENATE(B278," - ",(MID(Roteiro!C278,7,300)))),Ocorrencias!$N$8:$N$1003,"Concluído")),"Concluído","Em andamento"),"")</f>
        <v/>
      </c>
      <c r="T278" s="63"/>
      <c r="U278" s="89"/>
    </row>
    <row r="279">
      <c r="A279" s="40"/>
      <c r="B279" s="67" t="str">
        <f t="shared" si="1"/>
        <v>271</v>
      </c>
      <c r="C279" s="81"/>
      <c r="D279" s="82"/>
      <c r="E279" s="64" t="str">
        <f>IFERROR(VLOOKUP(MID(C279,7,300),'Cenários'!C:E,3,0),"")</f>
        <v/>
      </c>
      <c r="F279" s="61"/>
      <c r="G279" s="83"/>
      <c r="H279" s="83"/>
      <c r="I279" s="83"/>
      <c r="J279" s="82"/>
      <c r="K279" s="85" t="str">
        <f t="shared" si="3"/>
        <v/>
      </c>
      <c r="L279" s="62"/>
      <c r="M279" s="62"/>
      <c r="N279" s="63"/>
      <c r="O279" s="63"/>
      <c r="P279" s="63"/>
      <c r="Q279" s="86" t="str">
        <f t="shared" si="2"/>
        <v/>
      </c>
      <c r="R279" s="87">
        <f>COUNTIF(Ocorrencias!$B$8:$B$1003,(CONCATENATE(B279," - ",F279)))</f>
        <v>0</v>
      </c>
      <c r="S279" s="88" t="str">
        <f>IF(R279&lt;&gt;0,IF(R279=(COUNTIFS(Ocorrencias!$B$8:$B$1003,(CONCATENATE(B279," - ",(MID(Roteiro!C279,7,300)))),Ocorrencias!$N$8:$N$1003,"Concluído")),"Concluído","Em andamento"),"")</f>
        <v/>
      </c>
      <c r="T279" s="63"/>
      <c r="U279" s="89"/>
    </row>
    <row r="280">
      <c r="A280" s="40"/>
      <c r="B280" s="67" t="str">
        <f t="shared" si="1"/>
        <v>272</v>
      </c>
      <c r="C280" s="81"/>
      <c r="D280" s="82"/>
      <c r="E280" s="64" t="str">
        <f>IFERROR(VLOOKUP(MID(C280,7,300),'Cenários'!C:E,3,0),"")</f>
        <v/>
      </c>
      <c r="F280" s="61"/>
      <c r="G280" s="83"/>
      <c r="H280" s="83"/>
      <c r="I280" s="83"/>
      <c r="J280" s="82"/>
      <c r="K280" s="85" t="str">
        <f t="shared" si="3"/>
        <v/>
      </c>
      <c r="L280" s="62"/>
      <c r="M280" s="62"/>
      <c r="N280" s="63"/>
      <c r="O280" s="63"/>
      <c r="P280" s="63"/>
      <c r="Q280" s="86" t="str">
        <f t="shared" si="2"/>
        <v/>
      </c>
      <c r="R280" s="87">
        <f>COUNTIF(Ocorrencias!$B$8:$B$1003,(CONCATENATE(B280," - ",F280)))</f>
        <v>0</v>
      </c>
      <c r="S280" s="88" t="str">
        <f>IF(R280&lt;&gt;0,IF(R280=(COUNTIFS(Ocorrencias!$B$8:$B$1003,(CONCATENATE(B280," - ",(MID(Roteiro!C280,7,300)))),Ocorrencias!$N$8:$N$1003,"Concluído")),"Concluído","Em andamento"),"")</f>
        <v/>
      </c>
      <c r="T280" s="63"/>
      <c r="U280" s="89"/>
    </row>
    <row r="281">
      <c r="A281" s="40"/>
      <c r="B281" s="67" t="str">
        <f t="shared" si="1"/>
        <v>273</v>
      </c>
      <c r="C281" s="81"/>
      <c r="D281" s="82"/>
      <c r="E281" s="64" t="str">
        <f>IFERROR(VLOOKUP(MID(C281,7,300),'Cenários'!C:E,3,0),"")</f>
        <v/>
      </c>
      <c r="F281" s="61"/>
      <c r="G281" s="83"/>
      <c r="H281" s="83"/>
      <c r="I281" s="83"/>
      <c r="J281" s="82"/>
      <c r="K281" s="85" t="str">
        <f t="shared" si="3"/>
        <v/>
      </c>
      <c r="L281" s="62"/>
      <c r="M281" s="62"/>
      <c r="N281" s="63"/>
      <c r="O281" s="63"/>
      <c r="P281" s="63"/>
      <c r="Q281" s="86" t="str">
        <f t="shared" si="2"/>
        <v/>
      </c>
      <c r="R281" s="87">
        <f>COUNTIF(Ocorrencias!$B$8:$B$1003,(CONCATENATE(B281," - ",F281)))</f>
        <v>0</v>
      </c>
      <c r="S281" s="88" t="str">
        <f>IF(R281&lt;&gt;0,IF(R281=(COUNTIFS(Ocorrencias!$B$8:$B$1003,(CONCATENATE(B281," - ",(MID(Roteiro!C281,7,300)))),Ocorrencias!$N$8:$N$1003,"Concluído")),"Concluído","Em andamento"),"")</f>
        <v/>
      </c>
      <c r="T281" s="63"/>
      <c r="U281" s="89"/>
    </row>
    <row r="282">
      <c r="A282" s="40"/>
      <c r="B282" s="67" t="str">
        <f t="shared" si="1"/>
        <v>274</v>
      </c>
      <c r="C282" s="81"/>
      <c r="D282" s="82"/>
      <c r="E282" s="64" t="str">
        <f>IFERROR(VLOOKUP(MID(C282,7,300),'Cenários'!C:E,3,0),"")</f>
        <v/>
      </c>
      <c r="F282" s="61"/>
      <c r="G282" s="83"/>
      <c r="H282" s="83"/>
      <c r="I282" s="83"/>
      <c r="J282" s="82"/>
      <c r="K282" s="85" t="str">
        <f t="shared" si="3"/>
        <v/>
      </c>
      <c r="L282" s="62"/>
      <c r="M282" s="62"/>
      <c r="N282" s="63"/>
      <c r="O282" s="63"/>
      <c r="P282" s="63"/>
      <c r="Q282" s="86" t="str">
        <f t="shared" si="2"/>
        <v/>
      </c>
      <c r="R282" s="87">
        <f>COUNTIF(Ocorrencias!$B$8:$B$1003,(CONCATENATE(B282," - ",F282)))</f>
        <v>0</v>
      </c>
      <c r="S282" s="88" t="str">
        <f>IF(R282&lt;&gt;0,IF(R282=(COUNTIFS(Ocorrencias!$B$8:$B$1003,(CONCATENATE(B282," - ",(MID(Roteiro!C282,7,300)))),Ocorrencias!$N$8:$N$1003,"Concluído")),"Concluído","Em andamento"),"")</f>
        <v/>
      </c>
      <c r="T282" s="63"/>
      <c r="U282" s="89"/>
    </row>
    <row r="283">
      <c r="A283" s="40"/>
      <c r="B283" s="67" t="str">
        <f t="shared" si="1"/>
        <v>275</v>
      </c>
      <c r="C283" s="81"/>
      <c r="D283" s="82"/>
      <c r="E283" s="64" t="str">
        <f>IFERROR(VLOOKUP(MID(C283,7,300),'Cenários'!C:E,3,0),"")</f>
        <v/>
      </c>
      <c r="F283" s="61"/>
      <c r="G283" s="83"/>
      <c r="H283" s="83"/>
      <c r="I283" s="83"/>
      <c r="J283" s="82"/>
      <c r="K283" s="85" t="str">
        <f t="shared" si="3"/>
        <v/>
      </c>
      <c r="L283" s="62"/>
      <c r="M283" s="62"/>
      <c r="N283" s="63"/>
      <c r="O283" s="63"/>
      <c r="P283" s="63"/>
      <c r="Q283" s="86" t="str">
        <f t="shared" si="2"/>
        <v/>
      </c>
      <c r="R283" s="87">
        <f>COUNTIF(Ocorrencias!$B$8:$B$1003,(CONCATENATE(B283," - ",F283)))</f>
        <v>0</v>
      </c>
      <c r="S283" s="88" t="str">
        <f>IF(R283&lt;&gt;0,IF(R283=(COUNTIFS(Ocorrencias!$B$8:$B$1003,(CONCATENATE(B283," - ",(MID(Roteiro!C283,7,300)))),Ocorrencias!$N$8:$N$1003,"Concluído")),"Concluído","Em andamento"),"")</f>
        <v/>
      </c>
      <c r="T283" s="63"/>
      <c r="U283" s="89"/>
    </row>
    <row r="284">
      <c r="A284" s="40"/>
      <c r="B284" s="67" t="str">
        <f t="shared" si="1"/>
        <v>276</v>
      </c>
      <c r="C284" s="81"/>
      <c r="D284" s="82"/>
      <c r="E284" s="64" t="str">
        <f>IFERROR(VLOOKUP(MID(C284,7,300),'Cenários'!C:E,3,0),"")</f>
        <v/>
      </c>
      <c r="F284" s="61"/>
      <c r="G284" s="83"/>
      <c r="H284" s="83"/>
      <c r="I284" s="83"/>
      <c r="J284" s="82"/>
      <c r="K284" s="85" t="str">
        <f t="shared" si="3"/>
        <v/>
      </c>
      <c r="L284" s="62"/>
      <c r="M284" s="62"/>
      <c r="N284" s="63"/>
      <c r="O284" s="63"/>
      <c r="P284" s="63"/>
      <c r="Q284" s="86" t="str">
        <f t="shared" si="2"/>
        <v/>
      </c>
      <c r="R284" s="87">
        <f>COUNTIF(Ocorrencias!$B$8:$B$1003,(CONCATENATE(B284," - ",F284)))</f>
        <v>0</v>
      </c>
      <c r="S284" s="88" t="str">
        <f>IF(R284&lt;&gt;0,IF(R284=(COUNTIFS(Ocorrencias!$B$8:$B$1003,(CONCATENATE(B284," - ",(MID(Roteiro!C284,7,300)))),Ocorrencias!$N$8:$N$1003,"Concluído")),"Concluído","Em andamento"),"")</f>
        <v/>
      </c>
      <c r="T284" s="63"/>
      <c r="U284" s="89"/>
    </row>
    <row r="285">
      <c r="A285" s="40"/>
      <c r="B285" s="67" t="str">
        <f t="shared" si="1"/>
        <v>277</v>
      </c>
      <c r="C285" s="81"/>
      <c r="D285" s="82"/>
      <c r="E285" s="64" t="str">
        <f>IFERROR(VLOOKUP(MID(C285,7,300),'Cenários'!C:E,3,0),"")</f>
        <v/>
      </c>
      <c r="F285" s="61"/>
      <c r="G285" s="83"/>
      <c r="H285" s="83"/>
      <c r="I285" s="83"/>
      <c r="J285" s="82"/>
      <c r="K285" s="85" t="str">
        <f t="shared" si="3"/>
        <v/>
      </c>
      <c r="L285" s="62"/>
      <c r="M285" s="62"/>
      <c r="N285" s="63"/>
      <c r="O285" s="63"/>
      <c r="P285" s="63"/>
      <c r="Q285" s="86" t="str">
        <f t="shared" si="2"/>
        <v/>
      </c>
      <c r="R285" s="87">
        <f>COUNTIF(Ocorrencias!$B$8:$B$1003,(CONCATENATE(B285," - ",F285)))</f>
        <v>0</v>
      </c>
      <c r="S285" s="88" t="str">
        <f>IF(R285&lt;&gt;0,IF(R285=(COUNTIFS(Ocorrencias!$B$8:$B$1003,(CONCATENATE(B285," - ",(MID(Roteiro!C285,7,300)))),Ocorrencias!$N$8:$N$1003,"Concluído")),"Concluído","Em andamento"),"")</f>
        <v/>
      </c>
      <c r="T285" s="63"/>
      <c r="U285" s="89"/>
    </row>
    <row r="286">
      <c r="A286" s="40"/>
      <c r="B286" s="67" t="str">
        <f t="shared" si="1"/>
        <v>278</v>
      </c>
      <c r="C286" s="81"/>
      <c r="D286" s="82"/>
      <c r="E286" s="64" t="str">
        <f>IFERROR(VLOOKUP(MID(C286,7,300),'Cenários'!C:E,3,0),"")</f>
        <v/>
      </c>
      <c r="F286" s="61"/>
      <c r="G286" s="83"/>
      <c r="H286" s="83"/>
      <c r="I286" s="83"/>
      <c r="J286" s="82"/>
      <c r="K286" s="85" t="str">
        <f t="shared" si="3"/>
        <v/>
      </c>
      <c r="L286" s="62"/>
      <c r="M286" s="62"/>
      <c r="N286" s="63"/>
      <c r="O286" s="63"/>
      <c r="P286" s="63"/>
      <c r="Q286" s="86" t="str">
        <f t="shared" si="2"/>
        <v/>
      </c>
      <c r="R286" s="87">
        <f>COUNTIF(Ocorrencias!$B$8:$B$1003,(CONCATENATE(B286," - ",F286)))</f>
        <v>0</v>
      </c>
      <c r="S286" s="88" t="str">
        <f>IF(R286&lt;&gt;0,IF(R286=(COUNTIFS(Ocorrencias!$B$8:$B$1003,(CONCATENATE(B286," - ",(MID(Roteiro!C286,7,300)))),Ocorrencias!$N$8:$N$1003,"Concluído")),"Concluído","Em andamento"),"")</f>
        <v/>
      </c>
      <c r="T286" s="63"/>
      <c r="U286" s="89"/>
    </row>
    <row r="287">
      <c r="A287" s="40"/>
      <c r="B287" s="67" t="str">
        <f t="shared" si="1"/>
        <v>279</v>
      </c>
      <c r="C287" s="81"/>
      <c r="D287" s="82"/>
      <c r="E287" s="64" t="str">
        <f>IFERROR(VLOOKUP(MID(C287,7,300),'Cenários'!C:E,3,0),"")</f>
        <v/>
      </c>
      <c r="F287" s="61"/>
      <c r="G287" s="83"/>
      <c r="H287" s="83"/>
      <c r="I287" s="83"/>
      <c r="J287" s="82"/>
      <c r="K287" s="85" t="str">
        <f t="shared" si="3"/>
        <v/>
      </c>
      <c r="L287" s="62"/>
      <c r="M287" s="62"/>
      <c r="N287" s="63"/>
      <c r="O287" s="63"/>
      <c r="P287" s="63"/>
      <c r="Q287" s="86" t="str">
        <f t="shared" si="2"/>
        <v/>
      </c>
      <c r="R287" s="87">
        <f>COUNTIF(Ocorrencias!$B$8:$B$1003,(CONCATENATE(B287," - ",F287)))</f>
        <v>0</v>
      </c>
      <c r="S287" s="88" t="str">
        <f>IF(R287&lt;&gt;0,IF(R287=(COUNTIFS(Ocorrencias!$B$8:$B$1003,(CONCATENATE(B287," - ",(MID(Roteiro!C287,7,300)))),Ocorrencias!$N$8:$N$1003,"Concluído")),"Concluído","Em andamento"),"")</f>
        <v/>
      </c>
      <c r="T287" s="63"/>
      <c r="U287" s="89"/>
    </row>
    <row r="288">
      <c r="A288" s="40"/>
      <c r="B288" s="67" t="str">
        <f t="shared" si="1"/>
        <v>280</v>
      </c>
      <c r="C288" s="81"/>
      <c r="D288" s="82"/>
      <c r="E288" s="64" t="str">
        <f>IFERROR(VLOOKUP(MID(C288,7,300),'Cenários'!C:E,3,0),"")</f>
        <v/>
      </c>
      <c r="F288" s="61"/>
      <c r="G288" s="83"/>
      <c r="H288" s="83"/>
      <c r="I288" s="83"/>
      <c r="J288" s="82"/>
      <c r="K288" s="85" t="str">
        <f t="shared" si="3"/>
        <v/>
      </c>
      <c r="L288" s="62"/>
      <c r="M288" s="62"/>
      <c r="N288" s="63"/>
      <c r="O288" s="63"/>
      <c r="P288" s="63"/>
      <c r="Q288" s="86" t="str">
        <f t="shared" si="2"/>
        <v/>
      </c>
      <c r="R288" s="87">
        <f>COUNTIF(Ocorrencias!$B$8:$B$1003,(CONCATENATE(B288," - ",F288)))</f>
        <v>0</v>
      </c>
      <c r="S288" s="88" t="str">
        <f>IF(R288&lt;&gt;0,IF(R288=(COUNTIFS(Ocorrencias!$B$8:$B$1003,(CONCATENATE(B288," - ",(MID(Roteiro!C288,7,300)))),Ocorrencias!$N$8:$N$1003,"Concluído")),"Concluído","Em andamento"),"")</f>
        <v/>
      </c>
      <c r="T288" s="63"/>
      <c r="U288" s="89"/>
    </row>
    <row r="289">
      <c r="A289" s="40"/>
      <c r="B289" s="67" t="str">
        <f t="shared" si="1"/>
        <v>281</v>
      </c>
      <c r="C289" s="81"/>
      <c r="D289" s="82"/>
      <c r="E289" s="64" t="str">
        <f>IFERROR(VLOOKUP(MID(C289,7,300),'Cenários'!C:E,3,0),"")</f>
        <v/>
      </c>
      <c r="F289" s="61"/>
      <c r="G289" s="83"/>
      <c r="H289" s="83"/>
      <c r="I289" s="83"/>
      <c r="J289" s="82"/>
      <c r="K289" s="85" t="str">
        <f t="shared" si="3"/>
        <v/>
      </c>
      <c r="L289" s="62"/>
      <c r="M289" s="62"/>
      <c r="N289" s="63"/>
      <c r="O289" s="63"/>
      <c r="P289" s="63"/>
      <c r="Q289" s="86" t="str">
        <f t="shared" si="2"/>
        <v/>
      </c>
      <c r="R289" s="87">
        <f>COUNTIF(Ocorrencias!$B$8:$B$1003,(CONCATENATE(B289," - ",F289)))</f>
        <v>0</v>
      </c>
      <c r="S289" s="88" t="str">
        <f>IF(R289&lt;&gt;0,IF(R289=(COUNTIFS(Ocorrencias!$B$8:$B$1003,(CONCATENATE(B289," - ",(MID(Roteiro!C289,7,300)))),Ocorrencias!$N$8:$N$1003,"Concluído")),"Concluído","Em andamento"),"")</f>
        <v/>
      </c>
      <c r="T289" s="63"/>
      <c r="U289" s="89"/>
    </row>
    <row r="290">
      <c r="A290" s="40"/>
      <c r="B290" s="67" t="str">
        <f t="shared" si="1"/>
        <v>282</v>
      </c>
      <c r="C290" s="81"/>
      <c r="D290" s="82"/>
      <c r="E290" s="64" t="str">
        <f>IFERROR(VLOOKUP(MID(C290,7,300),'Cenários'!C:E,3,0),"")</f>
        <v/>
      </c>
      <c r="F290" s="61"/>
      <c r="G290" s="83"/>
      <c r="H290" s="83"/>
      <c r="I290" s="83"/>
      <c r="J290" s="82"/>
      <c r="K290" s="85" t="str">
        <f t="shared" si="3"/>
        <v/>
      </c>
      <c r="L290" s="62"/>
      <c r="M290" s="62"/>
      <c r="N290" s="63"/>
      <c r="O290" s="63"/>
      <c r="P290" s="63"/>
      <c r="Q290" s="86" t="str">
        <f t="shared" si="2"/>
        <v/>
      </c>
      <c r="R290" s="87">
        <f>COUNTIF(Ocorrencias!$B$8:$B$1003,(CONCATENATE(B290," - ",F290)))</f>
        <v>0</v>
      </c>
      <c r="S290" s="88" t="str">
        <f>IF(R290&lt;&gt;0,IF(R290=(COUNTIFS(Ocorrencias!$B$8:$B$1003,(CONCATENATE(B290," - ",(MID(Roteiro!C290,7,300)))),Ocorrencias!$N$8:$N$1003,"Concluído")),"Concluído","Em andamento"),"")</f>
        <v/>
      </c>
      <c r="T290" s="63"/>
      <c r="U290" s="89"/>
    </row>
    <row r="291">
      <c r="A291" s="40"/>
      <c r="B291" s="67" t="str">
        <f t="shared" si="1"/>
        <v>283</v>
      </c>
      <c r="C291" s="81"/>
      <c r="D291" s="82"/>
      <c r="E291" s="64" t="str">
        <f>IFERROR(VLOOKUP(MID(C291,7,300),'Cenários'!C:E,3,0),"")</f>
        <v/>
      </c>
      <c r="F291" s="61"/>
      <c r="G291" s="83"/>
      <c r="H291" s="83"/>
      <c r="I291" s="83"/>
      <c r="J291" s="82"/>
      <c r="K291" s="85" t="str">
        <f t="shared" si="3"/>
        <v/>
      </c>
      <c r="L291" s="62"/>
      <c r="M291" s="62"/>
      <c r="N291" s="63"/>
      <c r="O291" s="63"/>
      <c r="P291" s="63"/>
      <c r="Q291" s="86" t="str">
        <f t="shared" si="2"/>
        <v/>
      </c>
      <c r="R291" s="87">
        <f>COUNTIF(Ocorrencias!$B$8:$B$1003,(CONCATENATE(B291," - ",F291)))</f>
        <v>0</v>
      </c>
      <c r="S291" s="88" t="str">
        <f>IF(R291&lt;&gt;0,IF(R291=(COUNTIFS(Ocorrencias!$B$8:$B$1003,(CONCATENATE(B291," - ",(MID(Roteiro!C291,7,300)))),Ocorrencias!$N$8:$N$1003,"Concluído")),"Concluído","Em andamento"),"")</f>
        <v/>
      </c>
      <c r="T291" s="63"/>
      <c r="U291" s="89"/>
    </row>
    <row r="292">
      <c r="A292" s="40"/>
      <c r="B292" s="67" t="str">
        <f t="shared" si="1"/>
        <v>284</v>
      </c>
      <c r="C292" s="81"/>
      <c r="D292" s="82"/>
      <c r="E292" s="64" t="str">
        <f>IFERROR(VLOOKUP(MID(C292,7,300),'Cenários'!C:E,3,0),"")</f>
        <v/>
      </c>
      <c r="F292" s="61"/>
      <c r="G292" s="83"/>
      <c r="H292" s="83"/>
      <c r="I292" s="83"/>
      <c r="J292" s="82"/>
      <c r="K292" s="85" t="str">
        <f t="shared" si="3"/>
        <v/>
      </c>
      <c r="L292" s="62"/>
      <c r="M292" s="62"/>
      <c r="N292" s="63"/>
      <c r="O292" s="63"/>
      <c r="P292" s="63"/>
      <c r="Q292" s="86" t="str">
        <f t="shared" si="2"/>
        <v/>
      </c>
      <c r="R292" s="87">
        <f>COUNTIF(Ocorrencias!$B$8:$B$1003,(CONCATENATE(B292," - ",F292)))</f>
        <v>0</v>
      </c>
      <c r="S292" s="88" t="str">
        <f>IF(R292&lt;&gt;0,IF(R292=(COUNTIFS(Ocorrencias!$B$8:$B$1003,(CONCATENATE(B292," - ",(MID(Roteiro!C292,7,300)))),Ocorrencias!$N$8:$N$1003,"Concluído")),"Concluído","Em andamento"),"")</f>
        <v/>
      </c>
      <c r="T292" s="63"/>
      <c r="U292" s="89"/>
    </row>
    <row r="293">
      <c r="A293" s="40"/>
      <c r="B293" s="67" t="str">
        <f t="shared" si="1"/>
        <v>285</v>
      </c>
      <c r="C293" s="81"/>
      <c r="D293" s="82"/>
      <c r="E293" s="64" t="str">
        <f>IFERROR(VLOOKUP(MID(C293,7,300),'Cenários'!C:E,3,0),"")</f>
        <v/>
      </c>
      <c r="F293" s="61"/>
      <c r="G293" s="83"/>
      <c r="H293" s="83"/>
      <c r="I293" s="83"/>
      <c r="J293" s="82"/>
      <c r="K293" s="85" t="str">
        <f t="shared" si="3"/>
        <v/>
      </c>
      <c r="L293" s="62"/>
      <c r="M293" s="62"/>
      <c r="N293" s="63"/>
      <c r="O293" s="63"/>
      <c r="P293" s="63"/>
      <c r="Q293" s="86" t="str">
        <f t="shared" si="2"/>
        <v/>
      </c>
      <c r="R293" s="87">
        <f>COUNTIF(Ocorrencias!$B$8:$B$1003,(CONCATENATE(B293," - ",F293)))</f>
        <v>0</v>
      </c>
      <c r="S293" s="88" t="str">
        <f>IF(R293&lt;&gt;0,IF(R293=(COUNTIFS(Ocorrencias!$B$8:$B$1003,(CONCATENATE(B293," - ",(MID(Roteiro!C293,7,300)))),Ocorrencias!$N$8:$N$1003,"Concluído")),"Concluído","Em andamento"),"")</f>
        <v/>
      </c>
      <c r="T293" s="63"/>
      <c r="U293" s="89"/>
    </row>
    <row r="294">
      <c r="A294" s="40"/>
      <c r="B294" s="67" t="str">
        <f t="shared" si="1"/>
        <v>286</v>
      </c>
      <c r="C294" s="81"/>
      <c r="D294" s="82"/>
      <c r="E294" s="64" t="str">
        <f>IFERROR(VLOOKUP(MID(C294,7,300),'Cenários'!C:E,3,0),"")</f>
        <v/>
      </c>
      <c r="F294" s="61"/>
      <c r="G294" s="83"/>
      <c r="H294" s="83"/>
      <c r="I294" s="83"/>
      <c r="J294" s="82"/>
      <c r="K294" s="85" t="str">
        <f t="shared" si="3"/>
        <v/>
      </c>
      <c r="L294" s="62"/>
      <c r="M294" s="62"/>
      <c r="N294" s="63"/>
      <c r="O294" s="63"/>
      <c r="P294" s="63"/>
      <c r="Q294" s="86" t="str">
        <f t="shared" si="2"/>
        <v/>
      </c>
      <c r="R294" s="87">
        <f>COUNTIF(Ocorrencias!$B$8:$B$1003,(CONCATENATE(B294," - ",F294)))</f>
        <v>0</v>
      </c>
      <c r="S294" s="88" t="str">
        <f>IF(R294&lt;&gt;0,IF(R294=(COUNTIFS(Ocorrencias!$B$8:$B$1003,(CONCATENATE(B294," - ",(MID(Roteiro!C294,7,300)))),Ocorrencias!$N$8:$N$1003,"Concluído")),"Concluído","Em andamento"),"")</f>
        <v/>
      </c>
      <c r="T294" s="63"/>
      <c r="U294" s="89"/>
    </row>
    <row r="295">
      <c r="A295" s="40"/>
      <c r="B295" s="67" t="str">
        <f t="shared" si="1"/>
        <v>287</v>
      </c>
      <c r="C295" s="81"/>
      <c r="D295" s="82"/>
      <c r="E295" s="64" t="str">
        <f>IFERROR(VLOOKUP(MID(C295,7,300),'Cenários'!C:E,3,0),"")</f>
        <v/>
      </c>
      <c r="F295" s="61"/>
      <c r="G295" s="83"/>
      <c r="H295" s="83"/>
      <c r="I295" s="83"/>
      <c r="J295" s="82"/>
      <c r="K295" s="85" t="str">
        <f t="shared" si="3"/>
        <v/>
      </c>
      <c r="L295" s="62"/>
      <c r="M295" s="62"/>
      <c r="N295" s="63"/>
      <c r="O295" s="63"/>
      <c r="P295" s="63"/>
      <c r="Q295" s="86" t="str">
        <f t="shared" si="2"/>
        <v/>
      </c>
      <c r="R295" s="87">
        <f>COUNTIF(Ocorrencias!$B$8:$B$1003,(CONCATENATE(B295," - ",F295)))</f>
        <v>0</v>
      </c>
      <c r="S295" s="88" t="str">
        <f>IF(R295&lt;&gt;0,IF(R295=(COUNTIFS(Ocorrencias!$B$8:$B$1003,(CONCATENATE(B295," - ",(MID(Roteiro!C295,7,300)))),Ocorrencias!$N$8:$N$1003,"Concluído")),"Concluído","Em andamento"),"")</f>
        <v/>
      </c>
      <c r="T295" s="63"/>
      <c r="U295" s="89"/>
    </row>
    <row r="296">
      <c r="A296" s="40"/>
      <c r="B296" s="67" t="str">
        <f t="shared" si="1"/>
        <v>288</v>
      </c>
      <c r="C296" s="81"/>
      <c r="D296" s="82"/>
      <c r="E296" s="64" t="str">
        <f>IFERROR(VLOOKUP(MID(C296,7,300),'Cenários'!C:E,3,0),"")</f>
        <v/>
      </c>
      <c r="F296" s="61"/>
      <c r="G296" s="83"/>
      <c r="H296" s="83"/>
      <c r="I296" s="83"/>
      <c r="J296" s="82"/>
      <c r="K296" s="85" t="str">
        <f t="shared" si="3"/>
        <v/>
      </c>
      <c r="L296" s="62"/>
      <c r="M296" s="62"/>
      <c r="N296" s="63"/>
      <c r="O296" s="63"/>
      <c r="P296" s="63"/>
      <c r="Q296" s="86" t="str">
        <f t="shared" si="2"/>
        <v/>
      </c>
      <c r="R296" s="87">
        <f>COUNTIF(Ocorrencias!$B$8:$B$1003,(CONCATENATE(B296," - ",F296)))</f>
        <v>0</v>
      </c>
      <c r="S296" s="88" t="str">
        <f>IF(R296&lt;&gt;0,IF(R296=(COUNTIFS(Ocorrencias!$B$8:$B$1003,(CONCATENATE(B296," - ",(MID(Roteiro!C296,7,300)))),Ocorrencias!$N$8:$N$1003,"Concluído")),"Concluído","Em andamento"),"")</f>
        <v/>
      </c>
      <c r="T296" s="63"/>
      <c r="U296" s="89"/>
    </row>
    <row r="297">
      <c r="A297" s="40"/>
      <c r="B297" s="67" t="str">
        <f t="shared" si="1"/>
        <v>289</v>
      </c>
      <c r="C297" s="81"/>
      <c r="D297" s="82"/>
      <c r="E297" s="64" t="str">
        <f>IFERROR(VLOOKUP(MID(C297,7,300),'Cenários'!C:E,3,0),"")</f>
        <v/>
      </c>
      <c r="F297" s="61"/>
      <c r="G297" s="83"/>
      <c r="H297" s="83"/>
      <c r="I297" s="83"/>
      <c r="J297" s="82"/>
      <c r="K297" s="85" t="str">
        <f t="shared" si="3"/>
        <v/>
      </c>
      <c r="L297" s="62"/>
      <c r="M297" s="62"/>
      <c r="N297" s="63"/>
      <c r="O297" s="63"/>
      <c r="P297" s="63"/>
      <c r="Q297" s="86" t="str">
        <f t="shared" si="2"/>
        <v/>
      </c>
      <c r="R297" s="87">
        <f>COUNTIF(Ocorrencias!$B$8:$B$1003,(CONCATENATE(B297," - ",F297)))</f>
        <v>0</v>
      </c>
      <c r="S297" s="88" t="str">
        <f>IF(R297&lt;&gt;0,IF(R297=(COUNTIFS(Ocorrencias!$B$8:$B$1003,(CONCATENATE(B297," - ",(MID(Roteiro!C297,7,300)))),Ocorrencias!$N$8:$N$1003,"Concluído")),"Concluído","Em andamento"),"")</f>
        <v/>
      </c>
      <c r="T297" s="63"/>
      <c r="U297" s="89"/>
    </row>
    <row r="298">
      <c r="A298" s="40"/>
      <c r="B298" s="67" t="str">
        <f t="shared" si="1"/>
        <v>290</v>
      </c>
      <c r="C298" s="81"/>
      <c r="D298" s="82"/>
      <c r="E298" s="64" t="str">
        <f>IFERROR(VLOOKUP(MID(C298,7,300),'Cenários'!C:E,3,0),"")</f>
        <v/>
      </c>
      <c r="F298" s="61"/>
      <c r="G298" s="83"/>
      <c r="H298" s="83"/>
      <c r="I298" s="83"/>
      <c r="J298" s="82"/>
      <c r="K298" s="85" t="str">
        <f t="shared" si="3"/>
        <v/>
      </c>
      <c r="L298" s="62"/>
      <c r="M298" s="62"/>
      <c r="N298" s="63"/>
      <c r="O298" s="63"/>
      <c r="P298" s="63"/>
      <c r="Q298" s="86" t="str">
        <f t="shared" si="2"/>
        <v/>
      </c>
      <c r="R298" s="87">
        <f>COUNTIF(Ocorrencias!$B$8:$B$1003,(CONCATENATE(B298," - ",F298)))</f>
        <v>0</v>
      </c>
      <c r="S298" s="88" t="str">
        <f>IF(R298&lt;&gt;0,IF(R298=(COUNTIFS(Ocorrencias!$B$8:$B$1003,(CONCATENATE(B298," - ",(MID(Roteiro!C298,7,300)))),Ocorrencias!$N$8:$N$1003,"Concluído")),"Concluído","Em andamento"),"")</f>
        <v/>
      </c>
      <c r="T298" s="63"/>
      <c r="U298" s="89"/>
    </row>
    <row r="299">
      <c r="A299" s="40"/>
      <c r="B299" s="67" t="str">
        <f t="shared" si="1"/>
        <v>291</v>
      </c>
      <c r="C299" s="81"/>
      <c r="D299" s="82"/>
      <c r="E299" s="64" t="str">
        <f>IFERROR(VLOOKUP(MID(C299,7,300),'Cenários'!C:E,3,0),"")</f>
        <v/>
      </c>
      <c r="F299" s="61"/>
      <c r="G299" s="83"/>
      <c r="H299" s="83"/>
      <c r="I299" s="83"/>
      <c r="J299" s="82"/>
      <c r="K299" s="85" t="str">
        <f t="shared" si="3"/>
        <v/>
      </c>
      <c r="L299" s="62"/>
      <c r="M299" s="62"/>
      <c r="N299" s="63"/>
      <c r="O299" s="63"/>
      <c r="P299" s="63"/>
      <c r="Q299" s="86" t="str">
        <f t="shared" si="2"/>
        <v/>
      </c>
      <c r="R299" s="87">
        <f>COUNTIF(Ocorrencias!$B$8:$B$1003,(CONCATENATE(B299," - ",F299)))</f>
        <v>0</v>
      </c>
      <c r="S299" s="88" t="str">
        <f>IF(R299&lt;&gt;0,IF(R299=(COUNTIFS(Ocorrencias!$B$8:$B$1003,(CONCATENATE(B299," - ",(MID(Roteiro!C299,7,300)))),Ocorrencias!$N$8:$N$1003,"Concluído")),"Concluído","Em andamento"),"")</f>
        <v/>
      </c>
      <c r="T299" s="63"/>
      <c r="U299" s="89"/>
    </row>
    <row r="300">
      <c r="A300" s="40"/>
      <c r="B300" s="67" t="str">
        <f t="shared" si="1"/>
        <v>292</v>
      </c>
      <c r="C300" s="81"/>
      <c r="D300" s="82"/>
      <c r="E300" s="64" t="str">
        <f>IFERROR(VLOOKUP(MID(C300,7,300),'Cenários'!C:E,3,0),"")</f>
        <v/>
      </c>
      <c r="F300" s="61"/>
      <c r="G300" s="83"/>
      <c r="H300" s="83"/>
      <c r="I300" s="83"/>
      <c r="J300" s="82"/>
      <c r="K300" s="85" t="str">
        <f t="shared" si="3"/>
        <v/>
      </c>
      <c r="L300" s="62"/>
      <c r="M300" s="62"/>
      <c r="N300" s="63"/>
      <c r="O300" s="63"/>
      <c r="P300" s="63"/>
      <c r="Q300" s="86" t="str">
        <f t="shared" si="2"/>
        <v/>
      </c>
      <c r="R300" s="87">
        <f>COUNTIF(Ocorrencias!$B$8:$B$1003,(CONCATENATE(B300," - ",F300)))</f>
        <v>0</v>
      </c>
      <c r="S300" s="88" t="str">
        <f>IF(R300&lt;&gt;0,IF(R300=(COUNTIFS(Ocorrencias!$B$8:$B$1003,(CONCATENATE(B300," - ",(MID(Roteiro!C300,7,300)))),Ocorrencias!$N$8:$N$1003,"Concluído")),"Concluído","Em andamento"),"")</f>
        <v/>
      </c>
      <c r="T300" s="63"/>
      <c r="U300" s="89"/>
    </row>
    <row r="301">
      <c r="A301" s="40"/>
      <c r="B301" s="67" t="str">
        <f t="shared" si="1"/>
        <v>293</v>
      </c>
      <c r="C301" s="81"/>
      <c r="D301" s="82"/>
      <c r="E301" s="64" t="str">
        <f>IFERROR(VLOOKUP(MID(C301,7,300),'Cenários'!C:E,3,0),"")</f>
        <v/>
      </c>
      <c r="F301" s="61"/>
      <c r="G301" s="83"/>
      <c r="H301" s="83"/>
      <c r="I301" s="83"/>
      <c r="J301" s="82"/>
      <c r="K301" s="85" t="str">
        <f t="shared" si="3"/>
        <v/>
      </c>
      <c r="L301" s="62"/>
      <c r="M301" s="62"/>
      <c r="N301" s="63"/>
      <c r="O301" s="63"/>
      <c r="P301" s="63"/>
      <c r="Q301" s="86" t="str">
        <f t="shared" si="2"/>
        <v/>
      </c>
      <c r="R301" s="87">
        <f>COUNTIF(Ocorrencias!$B$8:$B$1003,(CONCATENATE(B301," - ",F301)))</f>
        <v>0</v>
      </c>
      <c r="S301" s="88" t="str">
        <f>IF(R301&lt;&gt;0,IF(R301=(COUNTIFS(Ocorrencias!$B$8:$B$1003,(CONCATENATE(B301," - ",(MID(Roteiro!C301,7,300)))),Ocorrencias!$N$8:$N$1003,"Concluído")),"Concluído","Em andamento"),"")</f>
        <v/>
      </c>
      <c r="T301" s="63"/>
      <c r="U301" s="89"/>
    </row>
    <row r="302">
      <c r="A302" s="40"/>
      <c r="B302" s="67" t="str">
        <f t="shared" si="1"/>
        <v>294</v>
      </c>
      <c r="C302" s="81"/>
      <c r="D302" s="82"/>
      <c r="E302" s="64" t="str">
        <f>IFERROR(VLOOKUP(MID(C302,7,300),'Cenários'!C:E,3,0),"")</f>
        <v/>
      </c>
      <c r="F302" s="61"/>
      <c r="G302" s="83"/>
      <c r="H302" s="83"/>
      <c r="I302" s="83"/>
      <c r="J302" s="82"/>
      <c r="K302" s="85" t="str">
        <f t="shared" si="3"/>
        <v/>
      </c>
      <c r="L302" s="62"/>
      <c r="M302" s="62"/>
      <c r="N302" s="63"/>
      <c r="O302" s="63"/>
      <c r="P302" s="63"/>
      <c r="Q302" s="86" t="str">
        <f t="shared" si="2"/>
        <v/>
      </c>
      <c r="R302" s="87">
        <f>COUNTIF(Ocorrencias!$B$8:$B$1003,(CONCATENATE(B302," - ",F302)))</f>
        <v>0</v>
      </c>
      <c r="S302" s="88" t="str">
        <f>IF(R302&lt;&gt;0,IF(R302=(COUNTIFS(Ocorrencias!$B$8:$B$1003,(CONCATENATE(B302," - ",(MID(Roteiro!C302,7,300)))),Ocorrencias!$N$8:$N$1003,"Concluído")),"Concluído","Em andamento"),"")</f>
        <v/>
      </c>
      <c r="T302" s="63"/>
      <c r="U302" s="89"/>
    </row>
    <row r="303">
      <c r="A303" s="40"/>
      <c r="B303" s="67" t="str">
        <f t="shared" si="1"/>
        <v>295</v>
      </c>
      <c r="C303" s="81"/>
      <c r="D303" s="82"/>
      <c r="E303" s="64" t="str">
        <f>IFERROR(VLOOKUP(MID(C303,7,300),'Cenários'!C:E,3,0),"")</f>
        <v/>
      </c>
      <c r="F303" s="61"/>
      <c r="G303" s="83"/>
      <c r="H303" s="83"/>
      <c r="I303" s="83"/>
      <c r="J303" s="82"/>
      <c r="K303" s="85" t="str">
        <f t="shared" si="3"/>
        <v/>
      </c>
      <c r="L303" s="62"/>
      <c r="M303" s="62"/>
      <c r="N303" s="63"/>
      <c r="O303" s="63"/>
      <c r="P303" s="63"/>
      <c r="Q303" s="86" t="str">
        <f t="shared" si="2"/>
        <v/>
      </c>
      <c r="R303" s="87">
        <f>COUNTIF(Ocorrencias!$B$8:$B$1003,(CONCATENATE(B303," - ",F303)))</f>
        <v>0</v>
      </c>
      <c r="S303" s="88" t="str">
        <f>IF(R303&lt;&gt;0,IF(R303=(COUNTIFS(Ocorrencias!$B$8:$B$1003,(CONCATENATE(B303," - ",(MID(Roteiro!C303,7,300)))),Ocorrencias!$N$8:$N$1003,"Concluído")),"Concluído","Em andamento"),"")</f>
        <v/>
      </c>
      <c r="T303" s="63"/>
      <c r="U303" s="89"/>
    </row>
    <row r="304">
      <c r="A304" s="40"/>
      <c r="B304" s="67" t="str">
        <f t="shared" si="1"/>
        <v>296</v>
      </c>
      <c r="C304" s="81"/>
      <c r="D304" s="82"/>
      <c r="E304" s="64" t="str">
        <f>IFERROR(VLOOKUP(MID(C304,7,300),'Cenários'!C:E,3,0),"")</f>
        <v/>
      </c>
      <c r="F304" s="61"/>
      <c r="G304" s="83"/>
      <c r="H304" s="83"/>
      <c r="I304" s="83"/>
      <c r="J304" s="82"/>
      <c r="K304" s="85" t="str">
        <f t="shared" si="3"/>
        <v/>
      </c>
      <c r="L304" s="62"/>
      <c r="M304" s="62"/>
      <c r="N304" s="63"/>
      <c r="O304" s="63"/>
      <c r="P304" s="63"/>
      <c r="Q304" s="86" t="str">
        <f t="shared" si="2"/>
        <v/>
      </c>
      <c r="R304" s="87">
        <f>COUNTIF(Ocorrencias!$B$8:$B$1003,(CONCATENATE(B304," - ",F304)))</f>
        <v>0</v>
      </c>
      <c r="S304" s="88" t="str">
        <f>IF(R304&lt;&gt;0,IF(R304=(COUNTIFS(Ocorrencias!$B$8:$B$1003,(CONCATENATE(B304," - ",(MID(Roteiro!C304,7,300)))),Ocorrencias!$N$8:$N$1003,"Concluído")),"Concluído","Em andamento"),"")</f>
        <v/>
      </c>
      <c r="T304" s="63"/>
      <c r="U304" s="89"/>
    </row>
    <row r="305">
      <c r="A305" s="40"/>
      <c r="B305" s="67" t="str">
        <f t="shared" si="1"/>
        <v>297</v>
      </c>
      <c r="C305" s="81"/>
      <c r="D305" s="82"/>
      <c r="E305" s="64" t="str">
        <f>IFERROR(VLOOKUP(MID(C305,7,300),'Cenários'!C:E,3,0),"")</f>
        <v/>
      </c>
      <c r="F305" s="61"/>
      <c r="G305" s="83"/>
      <c r="H305" s="83"/>
      <c r="I305" s="83"/>
      <c r="J305" s="82"/>
      <c r="K305" s="85" t="str">
        <f t="shared" si="3"/>
        <v/>
      </c>
      <c r="L305" s="62"/>
      <c r="M305" s="62"/>
      <c r="N305" s="63"/>
      <c r="O305" s="63"/>
      <c r="P305" s="63"/>
      <c r="Q305" s="86" t="str">
        <f t="shared" si="2"/>
        <v/>
      </c>
      <c r="R305" s="87">
        <f>COUNTIF(Ocorrencias!$B$8:$B$1003,(CONCATENATE(B305," - ",F305)))</f>
        <v>0</v>
      </c>
      <c r="S305" s="88" t="str">
        <f>IF(R305&lt;&gt;0,IF(R305=(COUNTIFS(Ocorrencias!$B$8:$B$1003,(CONCATENATE(B305," - ",(MID(Roteiro!C305,7,300)))),Ocorrencias!$N$8:$N$1003,"Concluído")),"Concluído","Em andamento"),"")</f>
        <v/>
      </c>
      <c r="T305" s="63"/>
      <c r="U305" s="89"/>
    </row>
    <row r="306">
      <c r="A306" s="40"/>
      <c r="B306" s="67" t="str">
        <f t="shared" si="1"/>
        <v>298</v>
      </c>
      <c r="C306" s="81"/>
      <c r="D306" s="82"/>
      <c r="E306" s="64" t="str">
        <f>IFERROR(VLOOKUP(MID(C306,7,300),'Cenários'!C:E,3,0),"")</f>
        <v/>
      </c>
      <c r="F306" s="61"/>
      <c r="G306" s="83"/>
      <c r="H306" s="83"/>
      <c r="I306" s="83"/>
      <c r="J306" s="82"/>
      <c r="K306" s="85" t="str">
        <f t="shared" si="3"/>
        <v/>
      </c>
      <c r="L306" s="62"/>
      <c r="M306" s="62"/>
      <c r="N306" s="63"/>
      <c r="O306" s="63"/>
      <c r="P306" s="63"/>
      <c r="Q306" s="86" t="str">
        <f t="shared" si="2"/>
        <v/>
      </c>
      <c r="R306" s="87">
        <f>COUNTIF(Ocorrencias!$B$8:$B$1003,(CONCATENATE(B306," - ",F306)))</f>
        <v>0</v>
      </c>
      <c r="S306" s="88" t="str">
        <f>IF(R306&lt;&gt;0,IF(R306=(COUNTIFS(Ocorrencias!$B$8:$B$1003,(CONCATENATE(B306," - ",(MID(Roteiro!C306,7,300)))),Ocorrencias!$N$8:$N$1003,"Concluído")),"Concluído","Em andamento"),"")</f>
        <v/>
      </c>
      <c r="T306" s="63"/>
      <c r="U306" s="89"/>
    </row>
    <row r="307">
      <c r="A307" s="40"/>
      <c r="B307" s="67" t="str">
        <f t="shared" si="1"/>
        <v>299</v>
      </c>
      <c r="C307" s="81"/>
      <c r="D307" s="82"/>
      <c r="E307" s="64" t="str">
        <f>IFERROR(VLOOKUP(MID(C307,7,300),'Cenários'!C:E,3,0),"")</f>
        <v/>
      </c>
      <c r="F307" s="61"/>
      <c r="G307" s="83"/>
      <c r="H307" s="83"/>
      <c r="I307" s="83"/>
      <c r="J307" s="82"/>
      <c r="K307" s="85" t="str">
        <f t="shared" si="3"/>
        <v/>
      </c>
      <c r="L307" s="62"/>
      <c r="M307" s="62"/>
      <c r="N307" s="63"/>
      <c r="O307" s="63"/>
      <c r="P307" s="63"/>
      <c r="Q307" s="86" t="str">
        <f t="shared" si="2"/>
        <v/>
      </c>
      <c r="R307" s="87">
        <f>COUNTIF(Ocorrencias!$B$8:$B$1003,(CONCATENATE(B307," - ",F307)))</f>
        <v>0</v>
      </c>
      <c r="S307" s="88" t="str">
        <f>IF(R307&lt;&gt;0,IF(R307=(COUNTIFS(Ocorrencias!$B$8:$B$1003,(CONCATENATE(B307," - ",(MID(Roteiro!C307,7,300)))),Ocorrencias!$N$8:$N$1003,"Concluído")),"Concluído","Em andamento"),"")</f>
        <v/>
      </c>
      <c r="T307" s="63"/>
      <c r="U307" s="89"/>
    </row>
    <row r="308">
      <c r="A308" s="40"/>
      <c r="B308" s="67" t="str">
        <f t="shared" si="1"/>
        <v>300</v>
      </c>
      <c r="C308" s="81"/>
      <c r="D308" s="82"/>
      <c r="E308" s="64" t="str">
        <f>IFERROR(VLOOKUP(MID(C308,7,300),'Cenários'!C:E,3,0),"")</f>
        <v/>
      </c>
      <c r="F308" s="61"/>
      <c r="G308" s="83"/>
      <c r="H308" s="83"/>
      <c r="I308" s="83"/>
      <c r="J308" s="82"/>
      <c r="K308" s="85" t="str">
        <f t="shared" si="3"/>
        <v/>
      </c>
      <c r="L308" s="62"/>
      <c r="M308" s="62"/>
      <c r="N308" s="63"/>
      <c r="O308" s="63"/>
      <c r="P308" s="63"/>
      <c r="Q308" s="86" t="str">
        <f t="shared" si="2"/>
        <v/>
      </c>
      <c r="R308" s="87">
        <f>COUNTIF(Ocorrencias!$B$8:$B$1003,(CONCATENATE(B308," - ",F308)))</f>
        <v>0</v>
      </c>
      <c r="S308" s="88" t="str">
        <f>IF(R308&lt;&gt;0,IF(R308=(COUNTIFS(Ocorrencias!$B$8:$B$1003,(CONCATENATE(B308," - ",(MID(Roteiro!C308,7,300)))),Ocorrencias!$N$8:$N$1003,"Concluído")),"Concluído","Em andamento"),"")</f>
        <v/>
      </c>
      <c r="T308" s="63"/>
      <c r="U308" s="89"/>
    </row>
    <row r="309">
      <c r="A309" s="40"/>
      <c r="B309" s="67" t="str">
        <f t="shared" si="1"/>
        <v>301</v>
      </c>
      <c r="C309" s="81"/>
      <c r="D309" s="82"/>
      <c r="E309" s="64" t="str">
        <f>IFERROR(VLOOKUP(MID(C309,7,300),'Cenários'!C:E,3,0),"")</f>
        <v/>
      </c>
      <c r="F309" s="61"/>
      <c r="G309" s="83"/>
      <c r="H309" s="83"/>
      <c r="I309" s="83"/>
      <c r="J309" s="82"/>
      <c r="K309" s="85" t="str">
        <f t="shared" si="3"/>
        <v/>
      </c>
      <c r="L309" s="62"/>
      <c r="M309" s="62"/>
      <c r="N309" s="63"/>
      <c r="O309" s="63"/>
      <c r="P309" s="63"/>
      <c r="Q309" s="86" t="str">
        <f t="shared" si="2"/>
        <v/>
      </c>
      <c r="R309" s="87">
        <f>COUNTIF(Ocorrencias!$B$8:$B$1003,(CONCATENATE(B309," - ",F309)))</f>
        <v>0</v>
      </c>
      <c r="S309" s="88" t="str">
        <f>IF(R309&lt;&gt;0,IF(R309=(COUNTIFS(Ocorrencias!$B$8:$B$1003,(CONCATENATE(B309," - ",(MID(Roteiro!C309,7,300)))),Ocorrencias!$N$8:$N$1003,"Concluído")),"Concluído","Em andamento"),"")</f>
        <v/>
      </c>
      <c r="T309" s="63"/>
      <c r="U309" s="89"/>
    </row>
    <row r="310">
      <c r="A310" s="40"/>
      <c r="B310" s="67" t="str">
        <f t="shared" si="1"/>
        <v>302</v>
      </c>
      <c r="C310" s="81"/>
      <c r="D310" s="82"/>
      <c r="E310" s="64" t="str">
        <f>IFERROR(VLOOKUP(MID(C310,7,300),'Cenários'!C:E,3,0),"")</f>
        <v/>
      </c>
      <c r="F310" s="61"/>
      <c r="G310" s="83"/>
      <c r="H310" s="83"/>
      <c r="I310" s="83"/>
      <c r="J310" s="82"/>
      <c r="K310" s="85" t="str">
        <f t="shared" si="3"/>
        <v/>
      </c>
      <c r="L310" s="62"/>
      <c r="M310" s="62"/>
      <c r="N310" s="63"/>
      <c r="O310" s="63"/>
      <c r="P310" s="63"/>
      <c r="Q310" s="86" t="str">
        <f t="shared" si="2"/>
        <v/>
      </c>
      <c r="R310" s="87">
        <f>COUNTIF(Ocorrencias!$B$8:$B$1003,(CONCATENATE(B310," - ",F310)))</f>
        <v>0</v>
      </c>
      <c r="S310" s="88" t="str">
        <f>IF(R310&lt;&gt;0,IF(R310=(COUNTIFS(Ocorrencias!$B$8:$B$1003,(CONCATENATE(B310," - ",(MID(Roteiro!C310,7,300)))),Ocorrencias!$N$8:$N$1003,"Concluído")),"Concluído","Em andamento"),"")</f>
        <v/>
      </c>
      <c r="T310" s="63"/>
      <c r="U310" s="89"/>
    </row>
    <row r="311">
      <c r="A311" s="40"/>
      <c r="B311" s="67" t="str">
        <f t="shared" si="1"/>
        <v>303</v>
      </c>
      <c r="C311" s="81"/>
      <c r="D311" s="82"/>
      <c r="E311" s="64" t="str">
        <f>IFERROR(VLOOKUP(MID(C311,7,300),'Cenários'!C:E,3,0),"")</f>
        <v/>
      </c>
      <c r="F311" s="61"/>
      <c r="G311" s="83"/>
      <c r="H311" s="83"/>
      <c r="I311" s="83"/>
      <c r="J311" s="82"/>
      <c r="K311" s="85" t="str">
        <f t="shared" si="3"/>
        <v/>
      </c>
      <c r="L311" s="62"/>
      <c r="M311" s="62"/>
      <c r="N311" s="63"/>
      <c r="O311" s="63"/>
      <c r="P311" s="63"/>
      <c r="Q311" s="86" t="str">
        <f t="shared" si="2"/>
        <v/>
      </c>
      <c r="R311" s="87">
        <f>COUNTIF(Ocorrencias!$B$8:$B$1003,(CONCATENATE(B311," - ",F311)))</f>
        <v>0</v>
      </c>
      <c r="S311" s="88" t="str">
        <f>IF(R311&lt;&gt;0,IF(R311=(COUNTIFS(Ocorrencias!$B$8:$B$1003,(CONCATENATE(B311," - ",(MID(Roteiro!C311,7,300)))),Ocorrencias!$N$8:$N$1003,"Concluído")),"Concluído","Em andamento"),"")</f>
        <v/>
      </c>
      <c r="T311" s="63"/>
      <c r="U311" s="89"/>
    </row>
    <row r="312">
      <c r="A312" s="40"/>
      <c r="B312" s="67" t="str">
        <f t="shared" si="1"/>
        <v>304</v>
      </c>
      <c r="C312" s="81"/>
      <c r="D312" s="82"/>
      <c r="E312" s="64" t="str">
        <f>IFERROR(VLOOKUP(MID(C312,7,300),'Cenários'!C:E,3,0),"")</f>
        <v/>
      </c>
      <c r="F312" s="61"/>
      <c r="G312" s="83"/>
      <c r="H312" s="83"/>
      <c r="I312" s="83"/>
      <c r="J312" s="82"/>
      <c r="K312" s="85" t="str">
        <f t="shared" si="3"/>
        <v/>
      </c>
      <c r="L312" s="62"/>
      <c r="M312" s="62"/>
      <c r="N312" s="63"/>
      <c r="O312" s="63"/>
      <c r="P312" s="63"/>
      <c r="Q312" s="86" t="str">
        <f t="shared" si="2"/>
        <v/>
      </c>
      <c r="R312" s="87">
        <f>COUNTIF(Ocorrencias!$B$8:$B$1003,(CONCATENATE(B312," - ",F312)))</f>
        <v>0</v>
      </c>
      <c r="S312" s="88" t="str">
        <f>IF(R312&lt;&gt;0,IF(R312=(COUNTIFS(Ocorrencias!$B$8:$B$1003,(CONCATENATE(B312," - ",(MID(Roteiro!C312,7,300)))),Ocorrencias!$N$8:$N$1003,"Concluído")),"Concluído","Em andamento"),"")</f>
        <v/>
      </c>
      <c r="T312" s="63"/>
      <c r="U312" s="89"/>
    </row>
    <row r="313">
      <c r="A313" s="40"/>
      <c r="B313" s="67" t="str">
        <f t="shared" si="1"/>
        <v>305</v>
      </c>
      <c r="C313" s="81"/>
      <c r="D313" s="82"/>
      <c r="E313" s="64" t="str">
        <f>IFERROR(VLOOKUP(MID(C313,7,300),'Cenários'!C:E,3,0),"")</f>
        <v/>
      </c>
      <c r="F313" s="61"/>
      <c r="G313" s="83"/>
      <c r="H313" s="83"/>
      <c r="I313" s="83"/>
      <c r="J313" s="82"/>
      <c r="K313" s="85" t="str">
        <f t="shared" si="3"/>
        <v/>
      </c>
      <c r="L313" s="62"/>
      <c r="M313" s="62"/>
      <c r="N313" s="63"/>
      <c r="O313" s="63"/>
      <c r="P313" s="63"/>
      <c r="Q313" s="86" t="str">
        <f t="shared" si="2"/>
        <v/>
      </c>
      <c r="R313" s="87">
        <f>COUNTIF(Ocorrencias!$B$8:$B$1003,(CONCATENATE(B313," - ",F313)))</f>
        <v>0</v>
      </c>
      <c r="S313" s="88" t="str">
        <f>IF(R313&lt;&gt;0,IF(R313=(COUNTIFS(Ocorrencias!$B$8:$B$1003,(CONCATENATE(B313," - ",(MID(Roteiro!C313,7,300)))),Ocorrencias!$N$8:$N$1003,"Concluído")),"Concluído","Em andamento"),"")</f>
        <v/>
      </c>
      <c r="T313" s="63"/>
      <c r="U313" s="89"/>
    </row>
    <row r="314">
      <c r="A314" s="40"/>
      <c r="B314" s="67" t="str">
        <f t="shared" si="1"/>
        <v>306</v>
      </c>
      <c r="C314" s="81"/>
      <c r="D314" s="82"/>
      <c r="E314" s="64" t="str">
        <f>IFERROR(VLOOKUP(MID(C314,7,300),'Cenários'!C:E,3,0),"")</f>
        <v/>
      </c>
      <c r="F314" s="61"/>
      <c r="G314" s="83"/>
      <c r="H314" s="83"/>
      <c r="I314" s="83"/>
      <c r="J314" s="82"/>
      <c r="K314" s="85" t="str">
        <f t="shared" si="3"/>
        <v/>
      </c>
      <c r="L314" s="62"/>
      <c r="M314" s="62"/>
      <c r="N314" s="63"/>
      <c r="O314" s="63"/>
      <c r="P314" s="63"/>
      <c r="Q314" s="86" t="str">
        <f t="shared" si="2"/>
        <v/>
      </c>
      <c r="R314" s="87">
        <f>COUNTIF(Ocorrencias!$B$8:$B$1003,(CONCATENATE(B314," - ",F314)))</f>
        <v>0</v>
      </c>
      <c r="S314" s="88" t="str">
        <f>IF(R314&lt;&gt;0,IF(R314=(COUNTIFS(Ocorrencias!$B$8:$B$1003,(CONCATENATE(B314," - ",(MID(Roteiro!C314,7,300)))),Ocorrencias!$N$8:$N$1003,"Concluído")),"Concluído","Em andamento"),"")</f>
        <v/>
      </c>
      <c r="T314" s="63"/>
      <c r="U314" s="89"/>
    </row>
    <row r="315">
      <c r="A315" s="40"/>
      <c r="B315" s="67" t="str">
        <f t="shared" si="1"/>
        <v>307</v>
      </c>
      <c r="C315" s="81"/>
      <c r="D315" s="82"/>
      <c r="E315" s="64" t="str">
        <f>IFERROR(VLOOKUP(MID(C315,7,300),'Cenários'!C:E,3,0),"")</f>
        <v/>
      </c>
      <c r="F315" s="61"/>
      <c r="G315" s="83"/>
      <c r="H315" s="83"/>
      <c r="I315" s="83"/>
      <c r="J315" s="82"/>
      <c r="K315" s="85" t="str">
        <f t="shared" si="3"/>
        <v/>
      </c>
      <c r="L315" s="62"/>
      <c r="M315" s="62"/>
      <c r="N315" s="63"/>
      <c r="O315" s="63"/>
      <c r="P315" s="63"/>
      <c r="Q315" s="86" t="str">
        <f t="shared" si="2"/>
        <v/>
      </c>
      <c r="R315" s="87">
        <f>COUNTIF(Ocorrencias!$B$8:$B$1003,(CONCATENATE(B315," - ",F315)))</f>
        <v>0</v>
      </c>
      <c r="S315" s="88" t="str">
        <f>IF(R315&lt;&gt;0,IF(R315=(COUNTIFS(Ocorrencias!$B$8:$B$1003,(CONCATENATE(B315," - ",(MID(Roteiro!C315,7,300)))),Ocorrencias!$N$8:$N$1003,"Concluído")),"Concluído","Em andamento"),"")</f>
        <v/>
      </c>
      <c r="T315" s="63"/>
      <c r="U315" s="89"/>
    </row>
    <row r="316">
      <c r="A316" s="40"/>
      <c r="B316" s="67" t="str">
        <f t="shared" si="1"/>
        <v>308</v>
      </c>
      <c r="C316" s="81"/>
      <c r="D316" s="82"/>
      <c r="E316" s="64" t="str">
        <f>IFERROR(VLOOKUP(MID(C316,7,300),'Cenários'!C:E,3,0),"")</f>
        <v/>
      </c>
      <c r="F316" s="61"/>
      <c r="G316" s="83"/>
      <c r="H316" s="83"/>
      <c r="I316" s="83"/>
      <c r="J316" s="82"/>
      <c r="K316" s="85" t="str">
        <f t="shared" si="3"/>
        <v/>
      </c>
      <c r="L316" s="62"/>
      <c r="M316" s="62"/>
      <c r="N316" s="63"/>
      <c r="O316" s="63"/>
      <c r="P316" s="63"/>
      <c r="Q316" s="86" t="str">
        <f t="shared" si="2"/>
        <v/>
      </c>
      <c r="R316" s="87">
        <f>COUNTIF(Ocorrencias!$B$8:$B$1003,(CONCATENATE(B316," - ",F316)))</f>
        <v>0</v>
      </c>
      <c r="S316" s="88" t="str">
        <f>IF(R316&lt;&gt;0,IF(R316=(COUNTIFS(Ocorrencias!$B$8:$B$1003,(CONCATENATE(B316," - ",(MID(Roteiro!C316,7,300)))),Ocorrencias!$N$8:$N$1003,"Concluído")),"Concluído","Em andamento"),"")</f>
        <v/>
      </c>
      <c r="T316" s="63"/>
      <c r="U316" s="89"/>
    </row>
    <row r="317">
      <c r="A317" s="40"/>
      <c r="B317" s="67" t="str">
        <f t="shared" si="1"/>
        <v>309</v>
      </c>
      <c r="C317" s="81"/>
      <c r="D317" s="82"/>
      <c r="E317" s="64" t="str">
        <f>IFERROR(VLOOKUP(MID(C317,7,300),'Cenários'!C:E,3,0),"")</f>
        <v/>
      </c>
      <c r="F317" s="61"/>
      <c r="G317" s="83"/>
      <c r="H317" s="83"/>
      <c r="I317" s="83"/>
      <c r="J317" s="82"/>
      <c r="K317" s="85" t="str">
        <f t="shared" si="3"/>
        <v/>
      </c>
      <c r="L317" s="62"/>
      <c r="M317" s="62"/>
      <c r="N317" s="63"/>
      <c r="O317" s="63"/>
      <c r="P317" s="63"/>
      <c r="Q317" s="86" t="str">
        <f t="shared" si="2"/>
        <v/>
      </c>
      <c r="R317" s="87">
        <f>COUNTIF(Ocorrencias!$B$8:$B$1003,(CONCATENATE(B317," - ",F317)))</f>
        <v>0</v>
      </c>
      <c r="S317" s="88" t="str">
        <f>IF(R317&lt;&gt;0,IF(R317=(COUNTIFS(Ocorrencias!$B$8:$B$1003,(CONCATENATE(B317," - ",(MID(Roteiro!C317,7,300)))),Ocorrencias!$N$8:$N$1003,"Concluído")),"Concluído","Em andamento"),"")</f>
        <v/>
      </c>
      <c r="T317" s="63"/>
      <c r="U317" s="89"/>
    </row>
    <row r="318">
      <c r="A318" s="40"/>
      <c r="B318" s="67" t="str">
        <f t="shared" si="1"/>
        <v>310</v>
      </c>
      <c r="C318" s="81"/>
      <c r="D318" s="82"/>
      <c r="E318" s="64" t="str">
        <f>IFERROR(VLOOKUP(MID(C318,7,300),'Cenários'!C:E,3,0),"")</f>
        <v/>
      </c>
      <c r="F318" s="61"/>
      <c r="G318" s="83"/>
      <c r="H318" s="83"/>
      <c r="I318" s="83"/>
      <c r="J318" s="82"/>
      <c r="K318" s="85" t="str">
        <f t="shared" si="3"/>
        <v/>
      </c>
      <c r="L318" s="62"/>
      <c r="M318" s="62"/>
      <c r="N318" s="63"/>
      <c r="O318" s="63"/>
      <c r="P318" s="63"/>
      <c r="Q318" s="86" t="str">
        <f t="shared" si="2"/>
        <v/>
      </c>
      <c r="R318" s="87">
        <f>COUNTIF(Ocorrencias!$B$8:$B$1003,(CONCATENATE(B318," - ",F318)))</f>
        <v>0</v>
      </c>
      <c r="S318" s="88" t="str">
        <f>IF(R318&lt;&gt;0,IF(R318=(COUNTIFS(Ocorrencias!$B$8:$B$1003,(CONCATENATE(B318," - ",(MID(Roteiro!C318,7,300)))),Ocorrencias!$N$8:$N$1003,"Concluído")),"Concluído","Em andamento"),"")</f>
        <v/>
      </c>
      <c r="T318" s="63"/>
      <c r="U318" s="89"/>
    </row>
    <row r="319">
      <c r="A319" s="40"/>
      <c r="B319" s="67" t="str">
        <f t="shared" si="1"/>
        <v>311</v>
      </c>
      <c r="C319" s="81"/>
      <c r="D319" s="82"/>
      <c r="E319" s="64" t="str">
        <f>IFERROR(VLOOKUP(MID(C319,7,300),'Cenários'!C:E,3,0),"")</f>
        <v/>
      </c>
      <c r="F319" s="61"/>
      <c r="G319" s="83"/>
      <c r="H319" s="83"/>
      <c r="I319" s="83"/>
      <c r="J319" s="82"/>
      <c r="K319" s="85" t="str">
        <f t="shared" si="3"/>
        <v/>
      </c>
      <c r="L319" s="62"/>
      <c r="M319" s="62"/>
      <c r="N319" s="63"/>
      <c r="O319" s="63"/>
      <c r="P319" s="63"/>
      <c r="Q319" s="86" t="str">
        <f t="shared" si="2"/>
        <v/>
      </c>
      <c r="R319" s="87">
        <f>COUNTIF(Ocorrencias!$B$8:$B$1003,(CONCATENATE(B319," - ",F319)))</f>
        <v>0</v>
      </c>
      <c r="S319" s="88" t="str">
        <f>IF(R319&lt;&gt;0,IF(R319=(COUNTIFS(Ocorrencias!$B$8:$B$1003,(CONCATENATE(B319," - ",(MID(Roteiro!C319,7,300)))),Ocorrencias!$N$8:$N$1003,"Concluído")),"Concluído","Em andamento"),"")</f>
        <v/>
      </c>
      <c r="T319" s="63"/>
      <c r="U319" s="89"/>
    </row>
    <row r="320">
      <c r="A320" s="40"/>
      <c r="B320" s="67" t="str">
        <f t="shared" si="1"/>
        <v>312</v>
      </c>
      <c r="C320" s="81"/>
      <c r="D320" s="82"/>
      <c r="E320" s="64" t="str">
        <f>IFERROR(VLOOKUP(MID(C320,7,300),'Cenários'!C:E,3,0),"")</f>
        <v/>
      </c>
      <c r="F320" s="61"/>
      <c r="G320" s="83"/>
      <c r="H320" s="83"/>
      <c r="I320" s="83"/>
      <c r="J320" s="82"/>
      <c r="K320" s="85" t="str">
        <f t="shared" si="3"/>
        <v/>
      </c>
      <c r="L320" s="62"/>
      <c r="M320" s="62"/>
      <c r="N320" s="63"/>
      <c r="O320" s="63"/>
      <c r="P320" s="63"/>
      <c r="Q320" s="86" t="str">
        <f t="shared" si="2"/>
        <v/>
      </c>
      <c r="R320" s="87">
        <f>COUNTIF(Ocorrencias!$B$8:$B$1003,(CONCATENATE(B320," - ",F320)))</f>
        <v>0</v>
      </c>
      <c r="S320" s="88" t="str">
        <f>IF(R320&lt;&gt;0,IF(R320=(COUNTIFS(Ocorrencias!$B$8:$B$1003,(CONCATENATE(B320," - ",(MID(Roteiro!C320,7,300)))),Ocorrencias!$N$8:$N$1003,"Concluído")),"Concluído","Em andamento"),"")</f>
        <v/>
      </c>
      <c r="T320" s="63"/>
      <c r="U320" s="89"/>
    </row>
    <row r="321">
      <c r="A321" s="40"/>
      <c r="B321" s="67" t="str">
        <f t="shared" si="1"/>
        <v>313</v>
      </c>
      <c r="C321" s="81"/>
      <c r="D321" s="82"/>
      <c r="E321" s="64" t="str">
        <f>IFERROR(VLOOKUP(MID(C321,7,300),'Cenários'!C:E,3,0),"")</f>
        <v/>
      </c>
      <c r="F321" s="61"/>
      <c r="G321" s="83"/>
      <c r="H321" s="83"/>
      <c r="I321" s="83"/>
      <c r="J321" s="82"/>
      <c r="K321" s="85" t="str">
        <f t="shared" si="3"/>
        <v/>
      </c>
      <c r="L321" s="62"/>
      <c r="M321" s="62"/>
      <c r="N321" s="63"/>
      <c r="O321" s="63"/>
      <c r="P321" s="63"/>
      <c r="Q321" s="86" t="str">
        <f t="shared" si="2"/>
        <v/>
      </c>
      <c r="R321" s="87">
        <f>COUNTIF(Ocorrencias!$B$8:$B$1003,(CONCATENATE(B321," - ",F321)))</f>
        <v>0</v>
      </c>
      <c r="S321" s="88" t="str">
        <f>IF(R321&lt;&gt;0,IF(R321=(COUNTIFS(Ocorrencias!$B$8:$B$1003,(CONCATENATE(B321," - ",(MID(Roteiro!C321,7,300)))),Ocorrencias!$N$8:$N$1003,"Concluído")),"Concluído","Em andamento"),"")</f>
        <v/>
      </c>
      <c r="T321" s="63"/>
      <c r="U321" s="89"/>
    </row>
    <row r="322">
      <c r="A322" s="40"/>
      <c r="B322" s="67" t="str">
        <f t="shared" si="1"/>
        <v>314</v>
      </c>
      <c r="C322" s="81"/>
      <c r="D322" s="82"/>
      <c r="E322" s="64" t="str">
        <f>IFERROR(VLOOKUP(MID(C322,7,300),'Cenários'!C:E,3,0),"")</f>
        <v/>
      </c>
      <c r="F322" s="61"/>
      <c r="G322" s="83"/>
      <c r="H322" s="83"/>
      <c r="I322" s="83"/>
      <c r="J322" s="82"/>
      <c r="K322" s="85" t="str">
        <f t="shared" si="3"/>
        <v/>
      </c>
      <c r="L322" s="62"/>
      <c r="M322" s="62"/>
      <c r="N322" s="63"/>
      <c r="O322" s="63"/>
      <c r="P322" s="63"/>
      <c r="Q322" s="86" t="str">
        <f t="shared" si="2"/>
        <v/>
      </c>
      <c r="R322" s="87">
        <f>COUNTIF(Ocorrencias!$B$8:$B$1003,(CONCATENATE(B322," - ",F322)))</f>
        <v>0</v>
      </c>
      <c r="S322" s="88" t="str">
        <f>IF(R322&lt;&gt;0,IF(R322=(COUNTIFS(Ocorrencias!$B$8:$B$1003,(CONCATENATE(B322," - ",(MID(Roteiro!C322,7,300)))),Ocorrencias!$N$8:$N$1003,"Concluído")),"Concluído","Em andamento"),"")</f>
        <v/>
      </c>
      <c r="T322" s="63"/>
      <c r="U322" s="89"/>
    </row>
    <row r="323">
      <c r="A323" s="40"/>
      <c r="B323" s="67" t="str">
        <f t="shared" si="1"/>
        <v>315</v>
      </c>
      <c r="C323" s="81"/>
      <c r="D323" s="82"/>
      <c r="E323" s="64" t="str">
        <f>IFERROR(VLOOKUP(MID(C323,7,300),'Cenários'!C:E,3,0),"")</f>
        <v/>
      </c>
      <c r="F323" s="61"/>
      <c r="G323" s="83"/>
      <c r="H323" s="83"/>
      <c r="I323" s="83"/>
      <c r="J323" s="82"/>
      <c r="K323" s="85" t="str">
        <f t="shared" si="3"/>
        <v/>
      </c>
      <c r="L323" s="62"/>
      <c r="M323" s="62"/>
      <c r="N323" s="63"/>
      <c r="O323" s="63"/>
      <c r="P323" s="63"/>
      <c r="Q323" s="86" t="str">
        <f t="shared" si="2"/>
        <v/>
      </c>
      <c r="R323" s="87">
        <f>COUNTIF(Ocorrencias!$B$8:$B$1003,(CONCATENATE(B323," - ",F323)))</f>
        <v>0</v>
      </c>
      <c r="S323" s="88" t="str">
        <f>IF(R323&lt;&gt;0,IF(R323=(COUNTIFS(Ocorrencias!$B$8:$B$1003,(CONCATENATE(B323," - ",(MID(Roteiro!C323,7,300)))),Ocorrencias!$N$8:$N$1003,"Concluído")),"Concluído","Em andamento"),"")</f>
        <v/>
      </c>
      <c r="T323" s="63"/>
      <c r="U323" s="89"/>
    </row>
    <row r="324">
      <c r="A324" s="40"/>
      <c r="B324" s="67" t="str">
        <f t="shared" si="1"/>
        <v>316</v>
      </c>
      <c r="C324" s="81"/>
      <c r="D324" s="82"/>
      <c r="E324" s="64" t="str">
        <f>IFERROR(VLOOKUP(MID(C324,7,300),'Cenários'!C:E,3,0),"")</f>
        <v/>
      </c>
      <c r="F324" s="61"/>
      <c r="G324" s="83"/>
      <c r="H324" s="83"/>
      <c r="I324" s="83"/>
      <c r="J324" s="82"/>
      <c r="K324" s="85" t="str">
        <f t="shared" si="3"/>
        <v/>
      </c>
      <c r="L324" s="62"/>
      <c r="M324" s="62"/>
      <c r="N324" s="63"/>
      <c r="O324" s="63"/>
      <c r="P324" s="63"/>
      <c r="Q324" s="86" t="str">
        <f t="shared" si="2"/>
        <v/>
      </c>
      <c r="R324" s="87">
        <f>COUNTIF(Ocorrencias!$B$8:$B$1003,(CONCATENATE(B324," - ",F324)))</f>
        <v>0</v>
      </c>
      <c r="S324" s="88" t="str">
        <f>IF(R324&lt;&gt;0,IF(R324=(COUNTIFS(Ocorrencias!$B$8:$B$1003,(CONCATENATE(B324," - ",(MID(Roteiro!C324,7,300)))),Ocorrencias!$N$8:$N$1003,"Concluído")),"Concluído","Em andamento"),"")</f>
        <v/>
      </c>
      <c r="T324" s="63"/>
      <c r="U324" s="89"/>
    </row>
    <row r="325">
      <c r="A325" s="40"/>
      <c r="B325" s="67" t="str">
        <f t="shared" si="1"/>
        <v>317</v>
      </c>
      <c r="C325" s="81"/>
      <c r="D325" s="82"/>
      <c r="E325" s="64" t="str">
        <f>IFERROR(VLOOKUP(MID(C325,7,300),'Cenários'!C:E,3,0),"")</f>
        <v/>
      </c>
      <c r="F325" s="61"/>
      <c r="G325" s="83"/>
      <c r="H325" s="83"/>
      <c r="I325" s="83"/>
      <c r="J325" s="82"/>
      <c r="K325" s="85" t="str">
        <f t="shared" si="3"/>
        <v/>
      </c>
      <c r="L325" s="62"/>
      <c r="M325" s="62"/>
      <c r="N325" s="63"/>
      <c r="O325" s="63"/>
      <c r="P325" s="63"/>
      <c r="Q325" s="86" t="str">
        <f t="shared" si="2"/>
        <v/>
      </c>
      <c r="R325" s="87">
        <f>COUNTIF(Ocorrencias!$B$8:$B$1003,(CONCATENATE(B325," - ",F325)))</f>
        <v>0</v>
      </c>
      <c r="S325" s="88" t="str">
        <f>IF(R325&lt;&gt;0,IF(R325=(COUNTIFS(Ocorrencias!$B$8:$B$1003,(CONCATENATE(B325," - ",(MID(Roteiro!C325,7,300)))),Ocorrencias!$N$8:$N$1003,"Concluído")),"Concluído","Em andamento"),"")</f>
        <v/>
      </c>
      <c r="T325" s="63"/>
      <c r="U325" s="89"/>
    </row>
    <row r="326">
      <c r="A326" s="40"/>
      <c r="B326" s="67" t="str">
        <f t="shared" si="1"/>
        <v>318</v>
      </c>
      <c r="C326" s="81"/>
      <c r="D326" s="82"/>
      <c r="E326" s="64" t="str">
        <f>IFERROR(VLOOKUP(MID(C326,7,300),'Cenários'!C:E,3,0),"")</f>
        <v/>
      </c>
      <c r="F326" s="61"/>
      <c r="G326" s="83"/>
      <c r="H326" s="83"/>
      <c r="I326" s="83"/>
      <c r="J326" s="82"/>
      <c r="K326" s="85" t="str">
        <f t="shared" si="3"/>
        <v/>
      </c>
      <c r="L326" s="62"/>
      <c r="M326" s="62"/>
      <c r="N326" s="63"/>
      <c r="O326" s="63"/>
      <c r="P326" s="63"/>
      <c r="Q326" s="86" t="str">
        <f t="shared" si="2"/>
        <v/>
      </c>
      <c r="R326" s="87">
        <f>COUNTIF(Ocorrencias!$B$8:$B$1003,(CONCATENATE(B326," - ",F326)))</f>
        <v>0</v>
      </c>
      <c r="S326" s="88" t="str">
        <f>IF(R326&lt;&gt;0,IF(R326=(COUNTIFS(Ocorrencias!$B$8:$B$1003,(CONCATENATE(B326," - ",(MID(Roteiro!C326,7,300)))),Ocorrencias!$N$8:$N$1003,"Concluído")),"Concluído","Em andamento"),"")</f>
        <v/>
      </c>
      <c r="T326" s="63"/>
      <c r="U326" s="89"/>
    </row>
    <row r="327">
      <c r="A327" s="40"/>
      <c r="B327" s="67" t="str">
        <f t="shared" si="1"/>
        <v>319</v>
      </c>
      <c r="C327" s="81"/>
      <c r="D327" s="82"/>
      <c r="E327" s="64" t="str">
        <f>IFERROR(VLOOKUP(MID(C327,7,300),'Cenários'!C:E,3,0),"")</f>
        <v/>
      </c>
      <c r="F327" s="61"/>
      <c r="G327" s="83"/>
      <c r="H327" s="83"/>
      <c r="I327" s="83"/>
      <c r="J327" s="82"/>
      <c r="K327" s="85" t="str">
        <f t="shared" si="3"/>
        <v/>
      </c>
      <c r="L327" s="62"/>
      <c r="M327" s="62"/>
      <c r="N327" s="63"/>
      <c r="O327" s="63"/>
      <c r="P327" s="63"/>
      <c r="Q327" s="86" t="str">
        <f t="shared" si="2"/>
        <v/>
      </c>
      <c r="R327" s="87">
        <f>COUNTIF(Ocorrencias!$B$8:$B$1003,(CONCATENATE(B327," - ",F327)))</f>
        <v>0</v>
      </c>
      <c r="S327" s="88" t="str">
        <f>IF(R327&lt;&gt;0,IF(R327=(COUNTIFS(Ocorrencias!$B$8:$B$1003,(CONCATENATE(B327," - ",(MID(Roteiro!C327,7,300)))),Ocorrencias!$N$8:$N$1003,"Concluído")),"Concluído","Em andamento"),"")</f>
        <v/>
      </c>
      <c r="T327" s="63"/>
      <c r="U327" s="89"/>
    </row>
    <row r="328">
      <c r="A328" s="40"/>
      <c r="B328" s="67" t="str">
        <f t="shared" si="1"/>
        <v>320</v>
      </c>
      <c r="C328" s="81"/>
      <c r="D328" s="82"/>
      <c r="E328" s="64" t="str">
        <f>IFERROR(VLOOKUP(MID(C328,7,300),'Cenários'!C:E,3,0),"")</f>
        <v/>
      </c>
      <c r="F328" s="61"/>
      <c r="G328" s="83"/>
      <c r="H328" s="83"/>
      <c r="I328" s="83"/>
      <c r="J328" s="82"/>
      <c r="K328" s="85" t="str">
        <f t="shared" si="3"/>
        <v/>
      </c>
      <c r="L328" s="62"/>
      <c r="M328" s="62"/>
      <c r="N328" s="63"/>
      <c r="O328" s="63"/>
      <c r="P328" s="63"/>
      <c r="Q328" s="86" t="str">
        <f t="shared" si="2"/>
        <v/>
      </c>
      <c r="R328" s="87">
        <f>COUNTIF(Ocorrencias!$B$8:$B$1003,(CONCATENATE(B328," - ",F328)))</f>
        <v>0</v>
      </c>
      <c r="S328" s="88" t="str">
        <f>IF(R328&lt;&gt;0,IF(R328=(COUNTIFS(Ocorrencias!$B$8:$B$1003,(CONCATENATE(B328," - ",(MID(Roteiro!C328,7,300)))),Ocorrencias!$N$8:$N$1003,"Concluído")),"Concluído","Em andamento"),"")</f>
        <v/>
      </c>
      <c r="T328" s="63"/>
      <c r="U328" s="89"/>
    </row>
    <row r="329">
      <c r="A329" s="40"/>
      <c r="B329" s="67" t="str">
        <f t="shared" si="1"/>
        <v>321</v>
      </c>
      <c r="C329" s="81"/>
      <c r="D329" s="82"/>
      <c r="E329" s="64" t="str">
        <f>IFERROR(VLOOKUP(MID(C329,7,300),'Cenários'!C:E,3,0),"")</f>
        <v/>
      </c>
      <c r="F329" s="61"/>
      <c r="G329" s="83"/>
      <c r="H329" s="83"/>
      <c r="I329" s="83"/>
      <c r="J329" s="82"/>
      <c r="K329" s="85" t="str">
        <f t="shared" si="3"/>
        <v/>
      </c>
      <c r="L329" s="62"/>
      <c r="M329" s="62"/>
      <c r="N329" s="63"/>
      <c r="O329" s="63"/>
      <c r="P329" s="63"/>
      <c r="Q329" s="86" t="str">
        <f t="shared" si="2"/>
        <v/>
      </c>
      <c r="R329" s="87">
        <f>COUNTIF(Ocorrencias!$B$8:$B$1003,(CONCATENATE(B329," - ",F329)))</f>
        <v>0</v>
      </c>
      <c r="S329" s="88" t="str">
        <f>IF(R329&lt;&gt;0,IF(R329=(COUNTIFS(Ocorrencias!$B$8:$B$1003,(CONCATENATE(B329," - ",(MID(Roteiro!C329,7,300)))),Ocorrencias!$N$8:$N$1003,"Concluído")),"Concluído","Em andamento"),"")</f>
        <v/>
      </c>
      <c r="T329" s="63"/>
      <c r="U329" s="89"/>
    </row>
    <row r="330">
      <c r="A330" s="40"/>
      <c r="B330" s="67" t="str">
        <f t="shared" si="1"/>
        <v>322</v>
      </c>
      <c r="C330" s="81"/>
      <c r="D330" s="82"/>
      <c r="E330" s="64" t="str">
        <f>IFERROR(VLOOKUP(MID(C330,7,300),'Cenários'!C:E,3,0),"")</f>
        <v/>
      </c>
      <c r="F330" s="61"/>
      <c r="G330" s="83"/>
      <c r="H330" s="83"/>
      <c r="I330" s="83"/>
      <c r="J330" s="82"/>
      <c r="K330" s="85" t="str">
        <f t="shared" si="3"/>
        <v/>
      </c>
      <c r="L330" s="62"/>
      <c r="M330" s="62"/>
      <c r="N330" s="63"/>
      <c r="O330" s="63"/>
      <c r="P330" s="63"/>
      <c r="Q330" s="86" t="str">
        <f t="shared" si="2"/>
        <v/>
      </c>
      <c r="R330" s="87">
        <f>COUNTIF(Ocorrencias!$B$8:$B$1003,(CONCATENATE(B330," - ",F330)))</f>
        <v>0</v>
      </c>
      <c r="S330" s="88" t="str">
        <f>IF(R330&lt;&gt;0,IF(R330=(COUNTIFS(Ocorrencias!$B$8:$B$1003,(CONCATENATE(B330," - ",(MID(Roteiro!C330,7,300)))),Ocorrencias!$N$8:$N$1003,"Concluído")),"Concluído","Em andamento"),"")</f>
        <v/>
      </c>
      <c r="T330" s="63"/>
      <c r="U330" s="89"/>
    </row>
    <row r="331">
      <c r="A331" s="40"/>
      <c r="B331" s="67" t="str">
        <f t="shared" si="1"/>
        <v>323</v>
      </c>
      <c r="C331" s="81"/>
      <c r="D331" s="82"/>
      <c r="E331" s="64" t="str">
        <f>IFERROR(VLOOKUP(MID(C331,7,300),'Cenários'!C:E,3,0),"")</f>
        <v/>
      </c>
      <c r="F331" s="61"/>
      <c r="G331" s="83"/>
      <c r="H331" s="83"/>
      <c r="I331" s="83"/>
      <c r="J331" s="82"/>
      <c r="K331" s="85" t="str">
        <f t="shared" si="3"/>
        <v/>
      </c>
      <c r="L331" s="62"/>
      <c r="M331" s="62"/>
      <c r="N331" s="63"/>
      <c r="O331" s="63"/>
      <c r="P331" s="63"/>
      <c r="Q331" s="86" t="str">
        <f t="shared" si="2"/>
        <v/>
      </c>
      <c r="R331" s="87">
        <f>COUNTIF(Ocorrencias!$B$8:$B$1003,(CONCATENATE(B331," - ",F331)))</f>
        <v>0</v>
      </c>
      <c r="S331" s="88" t="str">
        <f>IF(R331&lt;&gt;0,IF(R331=(COUNTIFS(Ocorrencias!$B$8:$B$1003,(CONCATENATE(B331," - ",(MID(Roteiro!C331,7,300)))),Ocorrencias!$N$8:$N$1003,"Concluído")),"Concluído","Em andamento"),"")</f>
        <v/>
      </c>
      <c r="T331" s="63"/>
      <c r="U331" s="89"/>
    </row>
    <row r="332">
      <c r="A332" s="40"/>
      <c r="B332" s="67" t="str">
        <f t="shared" si="1"/>
        <v>324</v>
      </c>
      <c r="C332" s="81"/>
      <c r="D332" s="82"/>
      <c r="E332" s="64" t="str">
        <f>IFERROR(VLOOKUP(MID(C332,7,300),'Cenários'!C:E,3,0),"")</f>
        <v/>
      </c>
      <c r="F332" s="61"/>
      <c r="G332" s="83"/>
      <c r="H332" s="83"/>
      <c r="I332" s="83"/>
      <c r="J332" s="82"/>
      <c r="K332" s="85" t="str">
        <f t="shared" si="3"/>
        <v/>
      </c>
      <c r="L332" s="62"/>
      <c r="M332" s="62"/>
      <c r="N332" s="63"/>
      <c r="O332" s="63"/>
      <c r="P332" s="63"/>
      <c r="Q332" s="86" t="str">
        <f t="shared" si="2"/>
        <v/>
      </c>
      <c r="R332" s="87">
        <f>COUNTIF(Ocorrencias!$B$8:$B$1003,(CONCATENATE(B332," - ",F332)))</f>
        <v>0</v>
      </c>
      <c r="S332" s="88" t="str">
        <f>IF(R332&lt;&gt;0,IF(R332=(COUNTIFS(Ocorrencias!$B$8:$B$1003,(CONCATENATE(B332," - ",(MID(Roteiro!C332,7,300)))),Ocorrencias!$N$8:$N$1003,"Concluído")),"Concluído","Em andamento"),"")</f>
        <v/>
      </c>
      <c r="T332" s="63"/>
      <c r="U332" s="89"/>
    </row>
    <row r="333">
      <c r="A333" s="40"/>
      <c r="B333" s="67" t="str">
        <f t="shared" si="1"/>
        <v>325</v>
      </c>
      <c r="C333" s="81"/>
      <c r="D333" s="82"/>
      <c r="E333" s="64" t="str">
        <f>IFERROR(VLOOKUP(MID(C333,7,300),'Cenários'!C:E,3,0),"")</f>
        <v/>
      </c>
      <c r="F333" s="61"/>
      <c r="G333" s="83"/>
      <c r="H333" s="83"/>
      <c r="I333" s="83"/>
      <c r="J333" s="82"/>
      <c r="K333" s="85" t="str">
        <f t="shared" si="3"/>
        <v/>
      </c>
      <c r="L333" s="62"/>
      <c r="M333" s="62"/>
      <c r="N333" s="63"/>
      <c r="O333" s="63"/>
      <c r="P333" s="63"/>
      <c r="Q333" s="86" t="str">
        <f t="shared" si="2"/>
        <v/>
      </c>
      <c r="R333" s="87">
        <f>COUNTIF(Ocorrencias!$B$8:$B$1003,(CONCATENATE(B333," - ",F333)))</f>
        <v>0</v>
      </c>
      <c r="S333" s="88" t="str">
        <f>IF(R333&lt;&gt;0,IF(R333=(COUNTIFS(Ocorrencias!$B$8:$B$1003,(CONCATENATE(B333," - ",(MID(Roteiro!C333,7,300)))),Ocorrencias!$N$8:$N$1003,"Concluído")),"Concluído","Em andamento"),"")</f>
        <v/>
      </c>
      <c r="T333" s="63"/>
      <c r="U333" s="89"/>
    </row>
    <row r="334">
      <c r="A334" s="40"/>
      <c r="B334" s="67" t="str">
        <f t="shared" si="1"/>
        <v>326</v>
      </c>
      <c r="C334" s="81"/>
      <c r="D334" s="82"/>
      <c r="E334" s="64" t="str">
        <f>IFERROR(VLOOKUP(MID(C334,7,300),'Cenários'!C:E,3,0),"")</f>
        <v/>
      </c>
      <c r="F334" s="61"/>
      <c r="G334" s="83"/>
      <c r="H334" s="83"/>
      <c r="I334" s="83"/>
      <c r="J334" s="82"/>
      <c r="K334" s="85" t="str">
        <f t="shared" si="3"/>
        <v/>
      </c>
      <c r="L334" s="62"/>
      <c r="M334" s="62"/>
      <c r="N334" s="63"/>
      <c r="O334" s="63"/>
      <c r="P334" s="63"/>
      <c r="Q334" s="86" t="str">
        <f t="shared" si="2"/>
        <v/>
      </c>
      <c r="R334" s="87">
        <f>COUNTIF(Ocorrencias!$B$8:$B$1003,(CONCATENATE(B334," - ",F334)))</f>
        <v>0</v>
      </c>
      <c r="S334" s="88" t="str">
        <f>IF(R334&lt;&gt;0,IF(R334=(COUNTIFS(Ocorrencias!$B$8:$B$1003,(CONCATENATE(B334," - ",(MID(Roteiro!C334,7,300)))),Ocorrencias!$N$8:$N$1003,"Concluído")),"Concluído","Em andamento"),"")</f>
        <v/>
      </c>
      <c r="T334" s="63"/>
      <c r="U334" s="89"/>
    </row>
    <row r="335">
      <c r="A335" s="40"/>
      <c r="B335" s="67" t="str">
        <f t="shared" si="1"/>
        <v>327</v>
      </c>
      <c r="C335" s="81"/>
      <c r="D335" s="82"/>
      <c r="E335" s="64" t="str">
        <f>IFERROR(VLOOKUP(MID(C335,7,300),'Cenários'!C:E,3,0),"")</f>
        <v/>
      </c>
      <c r="F335" s="61"/>
      <c r="G335" s="83"/>
      <c r="H335" s="83"/>
      <c r="I335" s="83"/>
      <c r="J335" s="82"/>
      <c r="K335" s="85" t="str">
        <f t="shared" si="3"/>
        <v/>
      </c>
      <c r="L335" s="62"/>
      <c r="M335" s="62"/>
      <c r="N335" s="63"/>
      <c r="O335" s="63"/>
      <c r="P335" s="63"/>
      <c r="Q335" s="86" t="str">
        <f t="shared" si="2"/>
        <v/>
      </c>
      <c r="R335" s="87">
        <f>COUNTIF(Ocorrencias!$B$8:$B$1003,(CONCATENATE(B335," - ",F335)))</f>
        <v>0</v>
      </c>
      <c r="S335" s="88" t="str">
        <f>IF(R335&lt;&gt;0,IF(R335=(COUNTIFS(Ocorrencias!$B$8:$B$1003,(CONCATENATE(B335," - ",(MID(Roteiro!C335,7,300)))),Ocorrencias!$N$8:$N$1003,"Concluído")),"Concluído","Em andamento"),"")</f>
        <v/>
      </c>
      <c r="T335" s="63"/>
      <c r="U335" s="89"/>
    </row>
    <row r="336">
      <c r="A336" s="40"/>
      <c r="B336" s="67" t="str">
        <f t="shared" si="1"/>
        <v>328</v>
      </c>
      <c r="C336" s="81"/>
      <c r="D336" s="82"/>
      <c r="E336" s="64" t="str">
        <f>IFERROR(VLOOKUP(MID(C336,7,300),'Cenários'!C:E,3,0),"")</f>
        <v/>
      </c>
      <c r="F336" s="61"/>
      <c r="G336" s="83"/>
      <c r="H336" s="83"/>
      <c r="I336" s="83"/>
      <c r="J336" s="82"/>
      <c r="K336" s="85" t="str">
        <f t="shared" si="3"/>
        <v/>
      </c>
      <c r="L336" s="62"/>
      <c r="M336" s="62"/>
      <c r="N336" s="63"/>
      <c r="O336" s="63"/>
      <c r="P336" s="63"/>
      <c r="Q336" s="86" t="str">
        <f t="shared" si="2"/>
        <v/>
      </c>
      <c r="R336" s="87">
        <f>COUNTIF(Ocorrencias!$B$8:$B$1003,(CONCATENATE(B336," - ",F336)))</f>
        <v>0</v>
      </c>
      <c r="S336" s="88" t="str">
        <f>IF(R336&lt;&gt;0,IF(R336=(COUNTIFS(Ocorrencias!$B$8:$B$1003,(CONCATENATE(B336," - ",(MID(Roteiro!C336,7,300)))),Ocorrencias!$N$8:$N$1003,"Concluído")),"Concluído","Em andamento"),"")</f>
        <v/>
      </c>
      <c r="T336" s="63"/>
      <c r="U336" s="89"/>
    </row>
    <row r="337">
      <c r="A337" s="40"/>
      <c r="B337" s="67" t="str">
        <f t="shared" si="1"/>
        <v>329</v>
      </c>
      <c r="C337" s="81"/>
      <c r="D337" s="82"/>
      <c r="E337" s="64" t="str">
        <f>IFERROR(VLOOKUP(MID(C337,7,300),'Cenários'!C:E,3,0),"")</f>
        <v/>
      </c>
      <c r="F337" s="61"/>
      <c r="G337" s="83"/>
      <c r="H337" s="83"/>
      <c r="I337" s="83"/>
      <c r="J337" s="82"/>
      <c r="K337" s="85" t="str">
        <f t="shared" si="3"/>
        <v/>
      </c>
      <c r="L337" s="62"/>
      <c r="M337" s="62"/>
      <c r="N337" s="63"/>
      <c r="O337" s="63"/>
      <c r="P337" s="63"/>
      <c r="Q337" s="86" t="str">
        <f t="shared" si="2"/>
        <v/>
      </c>
      <c r="R337" s="87">
        <f>COUNTIF(Ocorrencias!$B$8:$B$1003,(CONCATENATE(B337," - ",F337)))</f>
        <v>0</v>
      </c>
      <c r="S337" s="88" t="str">
        <f>IF(R337&lt;&gt;0,IF(R337=(COUNTIFS(Ocorrencias!$B$8:$B$1003,(CONCATENATE(B337," - ",(MID(Roteiro!C337,7,300)))),Ocorrencias!$N$8:$N$1003,"Concluído")),"Concluído","Em andamento"),"")</f>
        <v/>
      </c>
      <c r="T337" s="63"/>
      <c r="U337" s="89"/>
    </row>
    <row r="338">
      <c r="A338" s="40"/>
      <c r="B338" s="67" t="str">
        <f t="shared" si="1"/>
        <v>330</v>
      </c>
      <c r="C338" s="81"/>
      <c r="D338" s="82"/>
      <c r="E338" s="64" t="str">
        <f>IFERROR(VLOOKUP(MID(C338,7,300),'Cenários'!C:E,3,0),"")</f>
        <v/>
      </c>
      <c r="F338" s="61"/>
      <c r="G338" s="83"/>
      <c r="H338" s="83"/>
      <c r="I338" s="83"/>
      <c r="J338" s="82"/>
      <c r="K338" s="85" t="str">
        <f t="shared" si="3"/>
        <v/>
      </c>
      <c r="L338" s="62"/>
      <c r="M338" s="62"/>
      <c r="N338" s="63"/>
      <c r="O338" s="63"/>
      <c r="P338" s="63"/>
      <c r="Q338" s="86" t="str">
        <f t="shared" si="2"/>
        <v/>
      </c>
      <c r="R338" s="87">
        <f>COUNTIF(Ocorrencias!$B$8:$B$1003,(CONCATENATE(B338," - ",F338)))</f>
        <v>0</v>
      </c>
      <c r="S338" s="88" t="str">
        <f>IF(R338&lt;&gt;0,IF(R338=(COUNTIFS(Ocorrencias!$B$8:$B$1003,(CONCATENATE(B338," - ",(MID(Roteiro!C338,7,300)))),Ocorrencias!$N$8:$N$1003,"Concluído")),"Concluído","Em andamento"),"")</f>
        <v/>
      </c>
      <c r="T338" s="63"/>
      <c r="U338" s="89"/>
    </row>
    <row r="339">
      <c r="A339" s="40"/>
      <c r="B339" s="67" t="str">
        <f t="shared" si="1"/>
        <v>331</v>
      </c>
      <c r="C339" s="81"/>
      <c r="D339" s="82"/>
      <c r="E339" s="64" t="str">
        <f>IFERROR(VLOOKUP(MID(C339,7,300),'Cenários'!C:E,3,0),"")</f>
        <v/>
      </c>
      <c r="F339" s="61"/>
      <c r="G339" s="83"/>
      <c r="H339" s="83"/>
      <c r="I339" s="83"/>
      <c r="J339" s="82"/>
      <c r="K339" s="85" t="str">
        <f t="shared" si="3"/>
        <v/>
      </c>
      <c r="L339" s="62"/>
      <c r="M339" s="62"/>
      <c r="N339" s="63"/>
      <c r="O339" s="63"/>
      <c r="P339" s="63"/>
      <c r="Q339" s="86" t="str">
        <f t="shared" si="2"/>
        <v/>
      </c>
      <c r="R339" s="87">
        <f>COUNTIF(Ocorrencias!$B$8:$B$1003,(CONCATENATE(B339," - ",F339)))</f>
        <v>0</v>
      </c>
      <c r="S339" s="88" t="str">
        <f>IF(R339&lt;&gt;0,IF(R339=(COUNTIFS(Ocorrencias!$B$8:$B$1003,(CONCATENATE(B339," - ",(MID(Roteiro!C339,7,300)))),Ocorrencias!$N$8:$N$1003,"Concluído")),"Concluído","Em andamento"),"")</f>
        <v/>
      </c>
      <c r="T339" s="63"/>
      <c r="U339" s="89"/>
    </row>
    <row r="340">
      <c r="A340" s="40"/>
      <c r="B340" s="67" t="str">
        <f t="shared" si="1"/>
        <v>332</v>
      </c>
      <c r="C340" s="81"/>
      <c r="D340" s="82"/>
      <c r="E340" s="64" t="str">
        <f>IFERROR(VLOOKUP(MID(C340,7,300),'Cenários'!C:E,3,0),"")</f>
        <v/>
      </c>
      <c r="F340" s="61"/>
      <c r="G340" s="83"/>
      <c r="H340" s="83"/>
      <c r="I340" s="83"/>
      <c r="J340" s="82"/>
      <c r="K340" s="85" t="str">
        <f t="shared" si="3"/>
        <v/>
      </c>
      <c r="L340" s="62"/>
      <c r="M340" s="62"/>
      <c r="N340" s="63"/>
      <c r="O340" s="63"/>
      <c r="P340" s="63"/>
      <c r="Q340" s="86" t="str">
        <f t="shared" si="2"/>
        <v/>
      </c>
      <c r="R340" s="87">
        <f>COUNTIF(Ocorrencias!$B$8:$B$1003,(CONCATENATE(B340," - ",F340)))</f>
        <v>0</v>
      </c>
      <c r="S340" s="88" t="str">
        <f>IF(R340&lt;&gt;0,IF(R340=(COUNTIFS(Ocorrencias!$B$8:$B$1003,(CONCATENATE(B340," - ",(MID(Roteiro!C340,7,300)))),Ocorrencias!$N$8:$N$1003,"Concluído")),"Concluído","Em andamento"),"")</f>
        <v/>
      </c>
      <c r="T340" s="63"/>
      <c r="U340" s="89"/>
    </row>
    <row r="341">
      <c r="A341" s="40"/>
      <c r="B341" s="67" t="str">
        <f t="shared" si="1"/>
        <v>333</v>
      </c>
      <c r="C341" s="81"/>
      <c r="D341" s="82"/>
      <c r="E341" s="64" t="str">
        <f>IFERROR(VLOOKUP(MID(C341,7,300),'Cenários'!C:E,3,0),"")</f>
        <v/>
      </c>
      <c r="F341" s="61"/>
      <c r="G341" s="83"/>
      <c r="H341" s="83"/>
      <c r="I341" s="83"/>
      <c r="J341" s="82"/>
      <c r="K341" s="85" t="str">
        <f t="shared" si="3"/>
        <v/>
      </c>
      <c r="L341" s="62"/>
      <c r="M341" s="62"/>
      <c r="N341" s="63"/>
      <c r="O341" s="63"/>
      <c r="P341" s="63"/>
      <c r="Q341" s="86" t="str">
        <f t="shared" si="2"/>
        <v/>
      </c>
      <c r="R341" s="87">
        <f>COUNTIF(Ocorrencias!$B$8:$B$1003,(CONCATENATE(B341," - ",F341)))</f>
        <v>0</v>
      </c>
      <c r="S341" s="88" t="str">
        <f>IF(R341&lt;&gt;0,IF(R341=(COUNTIFS(Ocorrencias!$B$8:$B$1003,(CONCATENATE(B341," - ",(MID(Roteiro!C341,7,300)))),Ocorrencias!$N$8:$N$1003,"Concluído")),"Concluído","Em andamento"),"")</f>
        <v/>
      </c>
      <c r="T341" s="63"/>
      <c r="U341" s="89"/>
    </row>
    <row r="342">
      <c r="A342" s="40"/>
      <c r="B342" s="67" t="str">
        <f t="shared" si="1"/>
        <v>334</v>
      </c>
      <c r="C342" s="81"/>
      <c r="D342" s="82"/>
      <c r="E342" s="64" t="str">
        <f>IFERROR(VLOOKUP(MID(C342,7,300),'Cenários'!C:E,3,0),"")</f>
        <v/>
      </c>
      <c r="F342" s="61"/>
      <c r="G342" s="83"/>
      <c r="H342" s="83"/>
      <c r="I342" s="83"/>
      <c r="J342" s="82"/>
      <c r="K342" s="85" t="str">
        <f t="shared" si="3"/>
        <v/>
      </c>
      <c r="L342" s="62"/>
      <c r="M342" s="62"/>
      <c r="N342" s="63"/>
      <c r="O342" s="63"/>
      <c r="P342" s="63"/>
      <c r="Q342" s="86" t="str">
        <f t="shared" si="2"/>
        <v/>
      </c>
      <c r="R342" s="87">
        <f>COUNTIF(Ocorrencias!$B$8:$B$1003,(CONCATENATE(B342," - ",F342)))</f>
        <v>0</v>
      </c>
      <c r="S342" s="88" t="str">
        <f>IF(R342&lt;&gt;0,IF(R342=(COUNTIFS(Ocorrencias!$B$8:$B$1003,(CONCATENATE(B342," - ",(MID(Roteiro!C342,7,300)))),Ocorrencias!$N$8:$N$1003,"Concluído")),"Concluído","Em andamento"),"")</f>
        <v/>
      </c>
      <c r="T342" s="63"/>
      <c r="U342" s="89"/>
    </row>
    <row r="343">
      <c r="A343" s="40"/>
      <c r="B343" s="67" t="str">
        <f t="shared" si="1"/>
        <v>335</v>
      </c>
      <c r="C343" s="81"/>
      <c r="D343" s="82"/>
      <c r="E343" s="64" t="str">
        <f>IFERROR(VLOOKUP(MID(C343,7,300),'Cenários'!C:E,3,0),"")</f>
        <v/>
      </c>
      <c r="F343" s="61"/>
      <c r="G343" s="83"/>
      <c r="H343" s="83"/>
      <c r="I343" s="83"/>
      <c r="J343" s="82"/>
      <c r="K343" s="85" t="str">
        <f t="shared" si="3"/>
        <v/>
      </c>
      <c r="L343" s="62"/>
      <c r="M343" s="62"/>
      <c r="N343" s="63"/>
      <c r="O343" s="63"/>
      <c r="P343" s="63"/>
      <c r="Q343" s="86" t="str">
        <f t="shared" si="2"/>
        <v/>
      </c>
      <c r="R343" s="87">
        <f>COUNTIF(Ocorrencias!$B$8:$B$1003,(CONCATENATE(B343," - ",F343)))</f>
        <v>0</v>
      </c>
      <c r="S343" s="88" t="str">
        <f>IF(R343&lt;&gt;0,IF(R343=(COUNTIFS(Ocorrencias!$B$8:$B$1003,(CONCATENATE(B343," - ",(MID(Roteiro!C343,7,300)))),Ocorrencias!$N$8:$N$1003,"Concluído")),"Concluído","Em andamento"),"")</f>
        <v/>
      </c>
      <c r="T343" s="63"/>
      <c r="U343" s="89"/>
    </row>
    <row r="344">
      <c r="A344" s="40"/>
      <c r="B344" s="67" t="str">
        <f t="shared" si="1"/>
        <v>336</v>
      </c>
      <c r="C344" s="81"/>
      <c r="D344" s="82"/>
      <c r="E344" s="64" t="str">
        <f>IFERROR(VLOOKUP(MID(C344,7,300),'Cenários'!C:E,3,0),"")</f>
        <v/>
      </c>
      <c r="F344" s="61"/>
      <c r="G344" s="83"/>
      <c r="H344" s="83"/>
      <c r="I344" s="83"/>
      <c r="J344" s="82"/>
      <c r="K344" s="85" t="str">
        <f t="shared" si="3"/>
        <v/>
      </c>
      <c r="L344" s="62"/>
      <c r="M344" s="62"/>
      <c r="N344" s="63"/>
      <c r="O344" s="63"/>
      <c r="P344" s="63"/>
      <c r="Q344" s="86" t="str">
        <f t="shared" si="2"/>
        <v/>
      </c>
      <c r="R344" s="87">
        <f>COUNTIF(Ocorrencias!$B$8:$B$1003,(CONCATENATE(B344," - ",F344)))</f>
        <v>0</v>
      </c>
      <c r="S344" s="88" t="str">
        <f>IF(R344&lt;&gt;0,IF(R344=(COUNTIFS(Ocorrencias!$B$8:$B$1003,(CONCATENATE(B344," - ",(MID(Roteiro!C344,7,300)))),Ocorrencias!$N$8:$N$1003,"Concluído")),"Concluído","Em andamento"),"")</f>
        <v/>
      </c>
      <c r="T344" s="63"/>
      <c r="U344" s="89"/>
    </row>
    <row r="345">
      <c r="A345" s="40"/>
      <c r="B345" s="67" t="str">
        <f t="shared" si="1"/>
        <v>337</v>
      </c>
      <c r="C345" s="81"/>
      <c r="D345" s="82"/>
      <c r="E345" s="64" t="str">
        <f>IFERROR(VLOOKUP(MID(C345,7,300),'Cenários'!C:E,3,0),"")</f>
        <v/>
      </c>
      <c r="F345" s="61"/>
      <c r="G345" s="83"/>
      <c r="H345" s="83"/>
      <c r="I345" s="83"/>
      <c r="J345" s="82"/>
      <c r="K345" s="85" t="str">
        <f t="shared" si="3"/>
        <v/>
      </c>
      <c r="L345" s="62"/>
      <c r="M345" s="62"/>
      <c r="N345" s="63"/>
      <c r="O345" s="63"/>
      <c r="P345" s="63"/>
      <c r="Q345" s="86" t="str">
        <f t="shared" si="2"/>
        <v/>
      </c>
      <c r="R345" s="87">
        <f>COUNTIF(Ocorrencias!$B$8:$B$1003,(CONCATENATE(B345," - ",F345)))</f>
        <v>0</v>
      </c>
      <c r="S345" s="88" t="str">
        <f>IF(R345&lt;&gt;0,IF(R345=(COUNTIFS(Ocorrencias!$B$8:$B$1003,(CONCATENATE(B345," - ",(MID(Roteiro!C345,7,300)))),Ocorrencias!$N$8:$N$1003,"Concluído")),"Concluído","Em andamento"),"")</f>
        <v/>
      </c>
      <c r="T345" s="63"/>
      <c r="U345" s="89"/>
    </row>
    <row r="346">
      <c r="A346" s="40"/>
      <c r="B346" s="67" t="str">
        <f t="shared" si="1"/>
        <v>338</v>
      </c>
      <c r="C346" s="81"/>
      <c r="D346" s="82"/>
      <c r="E346" s="64" t="str">
        <f>IFERROR(VLOOKUP(MID(C346,7,300),'Cenários'!C:E,3,0),"")</f>
        <v/>
      </c>
      <c r="F346" s="61"/>
      <c r="G346" s="83"/>
      <c r="H346" s="83"/>
      <c r="I346" s="83"/>
      <c r="J346" s="82"/>
      <c r="K346" s="85" t="str">
        <f t="shared" si="3"/>
        <v/>
      </c>
      <c r="L346" s="62"/>
      <c r="M346" s="62"/>
      <c r="N346" s="63"/>
      <c r="O346" s="63"/>
      <c r="P346" s="63"/>
      <c r="Q346" s="86" t="str">
        <f t="shared" si="2"/>
        <v/>
      </c>
      <c r="R346" s="87">
        <f>COUNTIF(Ocorrencias!$B$8:$B$1003,(CONCATENATE(B346," - ",F346)))</f>
        <v>0</v>
      </c>
      <c r="S346" s="88" t="str">
        <f>IF(R346&lt;&gt;0,IF(R346=(COUNTIFS(Ocorrencias!$B$8:$B$1003,(CONCATENATE(B346," - ",(MID(Roteiro!C346,7,300)))),Ocorrencias!$N$8:$N$1003,"Concluído")),"Concluído","Em andamento"),"")</f>
        <v/>
      </c>
      <c r="T346" s="63"/>
      <c r="U346" s="89"/>
    </row>
    <row r="347">
      <c r="A347" s="40"/>
      <c r="B347" s="67" t="str">
        <f t="shared" si="1"/>
        <v>339</v>
      </c>
      <c r="C347" s="81"/>
      <c r="D347" s="82"/>
      <c r="E347" s="64" t="str">
        <f>IFERROR(VLOOKUP(MID(C347,7,300),'Cenários'!C:E,3,0),"")</f>
        <v/>
      </c>
      <c r="F347" s="61"/>
      <c r="G347" s="83"/>
      <c r="H347" s="83"/>
      <c r="I347" s="83"/>
      <c r="J347" s="82"/>
      <c r="K347" s="85" t="str">
        <f t="shared" si="3"/>
        <v/>
      </c>
      <c r="L347" s="62"/>
      <c r="M347" s="62"/>
      <c r="N347" s="63"/>
      <c r="O347" s="63"/>
      <c r="P347" s="63"/>
      <c r="Q347" s="86" t="str">
        <f t="shared" si="2"/>
        <v/>
      </c>
      <c r="R347" s="87">
        <f>COUNTIF(Ocorrencias!$B$8:$B$1003,(CONCATENATE(B347," - ",F347)))</f>
        <v>0</v>
      </c>
      <c r="S347" s="88" t="str">
        <f>IF(R347&lt;&gt;0,IF(R347=(COUNTIFS(Ocorrencias!$B$8:$B$1003,(CONCATENATE(B347," - ",(MID(Roteiro!C347,7,300)))),Ocorrencias!$N$8:$N$1003,"Concluído")),"Concluído","Em andamento"),"")</f>
        <v/>
      </c>
      <c r="T347" s="63"/>
      <c r="U347" s="89"/>
    </row>
    <row r="348">
      <c r="A348" s="40"/>
      <c r="B348" s="67" t="str">
        <f t="shared" si="1"/>
        <v>340</v>
      </c>
      <c r="C348" s="81"/>
      <c r="D348" s="82"/>
      <c r="E348" s="64" t="str">
        <f>IFERROR(VLOOKUP(MID(C348,7,300),'Cenários'!C:E,3,0),"")</f>
        <v/>
      </c>
      <c r="F348" s="61"/>
      <c r="G348" s="83"/>
      <c r="H348" s="83"/>
      <c r="I348" s="83"/>
      <c r="J348" s="82"/>
      <c r="K348" s="85" t="str">
        <f t="shared" si="3"/>
        <v/>
      </c>
      <c r="L348" s="62"/>
      <c r="M348" s="62"/>
      <c r="N348" s="63"/>
      <c r="O348" s="63"/>
      <c r="P348" s="63"/>
      <c r="Q348" s="86" t="str">
        <f t="shared" si="2"/>
        <v/>
      </c>
      <c r="R348" s="87">
        <f>COUNTIF(Ocorrencias!$B$8:$B$1003,(CONCATENATE(B348," - ",F348)))</f>
        <v>0</v>
      </c>
      <c r="S348" s="88" t="str">
        <f>IF(R348&lt;&gt;0,IF(R348=(COUNTIFS(Ocorrencias!$B$8:$B$1003,(CONCATENATE(B348," - ",(MID(Roteiro!C348,7,300)))),Ocorrencias!$N$8:$N$1003,"Concluído")),"Concluído","Em andamento"),"")</f>
        <v/>
      </c>
      <c r="T348" s="63"/>
      <c r="U348" s="89"/>
    </row>
    <row r="349">
      <c r="A349" s="40"/>
      <c r="B349" s="67" t="str">
        <f t="shared" si="1"/>
        <v>341</v>
      </c>
      <c r="C349" s="81"/>
      <c r="D349" s="82"/>
      <c r="E349" s="64" t="str">
        <f>IFERROR(VLOOKUP(MID(C349,7,300),'Cenários'!C:E,3,0),"")</f>
        <v/>
      </c>
      <c r="F349" s="61"/>
      <c r="G349" s="83"/>
      <c r="H349" s="83"/>
      <c r="I349" s="83"/>
      <c r="J349" s="82"/>
      <c r="K349" s="85" t="str">
        <f t="shared" si="3"/>
        <v/>
      </c>
      <c r="L349" s="62"/>
      <c r="M349" s="62"/>
      <c r="N349" s="63"/>
      <c r="O349" s="63"/>
      <c r="P349" s="63"/>
      <c r="Q349" s="86" t="str">
        <f t="shared" si="2"/>
        <v/>
      </c>
      <c r="R349" s="87">
        <f>COUNTIF(Ocorrencias!$B$8:$B$1003,(CONCATENATE(B349," - ",F349)))</f>
        <v>0</v>
      </c>
      <c r="S349" s="88" t="str">
        <f>IF(R349&lt;&gt;0,IF(R349=(COUNTIFS(Ocorrencias!$B$8:$B$1003,(CONCATENATE(B349," - ",(MID(Roteiro!C349,7,300)))),Ocorrencias!$N$8:$N$1003,"Concluído")),"Concluído","Em andamento"),"")</f>
        <v/>
      </c>
      <c r="T349" s="63"/>
      <c r="U349" s="89"/>
    </row>
    <row r="350">
      <c r="A350" s="40"/>
      <c r="B350" s="67" t="str">
        <f t="shared" si="1"/>
        <v>342</v>
      </c>
      <c r="C350" s="81"/>
      <c r="D350" s="82"/>
      <c r="E350" s="64" t="str">
        <f>IFERROR(VLOOKUP(MID(C350,7,300),'Cenários'!C:E,3,0),"")</f>
        <v/>
      </c>
      <c r="F350" s="61"/>
      <c r="G350" s="83"/>
      <c r="H350" s="83"/>
      <c r="I350" s="83"/>
      <c r="J350" s="82"/>
      <c r="K350" s="85" t="str">
        <f t="shared" si="3"/>
        <v/>
      </c>
      <c r="L350" s="62"/>
      <c r="M350" s="62"/>
      <c r="N350" s="63"/>
      <c r="O350" s="63"/>
      <c r="P350" s="63"/>
      <c r="Q350" s="86" t="str">
        <f t="shared" si="2"/>
        <v/>
      </c>
      <c r="R350" s="87">
        <f>COUNTIF(Ocorrencias!$B$8:$B$1003,(CONCATENATE(B350," - ",F350)))</f>
        <v>0</v>
      </c>
      <c r="S350" s="88" t="str">
        <f>IF(R350&lt;&gt;0,IF(R350=(COUNTIFS(Ocorrencias!$B$8:$B$1003,(CONCATENATE(B350," - ",(MID(Roteiro!C350,7,300)))),Ocorrencias!$N$8:$N$1003,"Concluído")),"Concluído","Em andamento"),"")</f>
        <v/>
      </c>
      <c r="T350" s="63"/>
      <c r="U350" s="89"/>
    </row>
    <row r="351">
      <c r="A351" s="40"/>
      <c r="B351" s="67" t="str">
        <f t="shared" si="1"/>
        <v>343</v>
      </c>
      <c r="C351" s="81"/>
      <c r="D351" s="82"/>
      <c r="E351" s="64" t="str">
        <f>IFERROR(VLOOKUP(MID(C351,7,300),'Cenários'!C:E,3,0),"")</f>
        <v/>
      </c>
      <c r="F351" s="61"/>
      <c r="G351" s="83"/>
      <c r="H351" s="83"/>
      <c r="I351" s="83"/>
      <c r="J351" s="82"/>
      <c r="K351" s="85" t="str">
        <f t="shared" si="3"/>
        <v/>
      </c>
      <c r="L351" s="62"/>
      <c r="M351" s="62"/>
      <c r="N351" s="63"/>
      <c r="O351" s="63"/>
      <c r="P351" s="63"/>
      <c r="Q351" s="86" t="str">
        <f t="shared" si="2"/>
        <v/>
      </c>
      <c r="R351" s="87">
        <f>COUNTIF(Ocorrencias!$B$8:$B$1003,(CONCATENATE(B351," - ",F351)))</f>
        <v>0</v>
      </c>
      <c r="S351" s="88" t="str">
        <f>IF(R351&lt;&gt;0,IF(R351=(COUNTIFS(Ocorrencias!$B$8:$B$1003,(CONCATENATE(B351," - ",(MID(Roteiro!C351,7,300)))),Ocorrencias!$N$8:$N$1003,"Concluído")),"Concluído","Em andamento"),"")</f>
        <v/>
      </c>
      <c r="T351" s="63"/>
      <c r="U351" s="89"/>
    </row>
    <row r="352">
      <c r="A352" s="40"/>
      <c r="B352" s="67" t="str">
        <f t="shared" si="1"/>
        <v>344</v>
      </c>
      <c r="C352" s="81"/>
      <c r="D352" s="82"/>
      <c r="E352" s="64" t="str">
        <f>IFERROR(VLOOKUP(MID(C352,7,300),'Cenários'!C:E,3,0),"")</f>
        <v/>
      </c>
      <c r="F352" s="61"/>
      <c r="G352" s="83"/>
      <c r="H352" s="83"/>
      <c r="I352" s="83"/>
      <c r="J352" s="82"/>
      <c r="K352" s="85" t="str">
        <f t="shared" si="3"/>
        <v/>
      </c>
      <c r="L352" s="62"/>
      <c r="M352" s="62"/>
      <c r="N352" s="63"/>
      <c r="O352" s="63"/>
      <c r="P352" s="63"/>
      <c r="Q352" s="86" t="str">
        <f t="shared" si="2"/>
        <v/>
      </c>
      <c r="R352" s="87">
        <f>COUNTIF(Ocorrencias!$B$8:$B$1003,(CONCATENATE(B352," - ",F352)))</f>
        <v>0</v>
      </c>
      <c r="S352" s="88" t="str">
        <f>IF(R352&lt;&gt;0,IF(R352=(COUNTIFS(Ocorrencias!$B$8:$B$1003,(CONCATENATE(B352," - ",(MID(Roteiro!C352,7,300)))),Ocorrencias!$N$8:$N$1003,"Concluído")),"Concluído","Em andamento"),"")</f>
        <v/>
      </c>
      <c r="T352" s="63"/>
      <c r="U352" s="89"/>
    </row>
    <row r="353">
      <c r="A353" s="40"/>
      <c r="B353" s="67" t="str">
        <f t="shared" si="1"/>
        <v>345</v>
      </c>
      <c r="C353" s="81"/>
      <c r="D353" s="82"/>
      <c r="E353" s="64" t="str">
        <f>IFERROR(VLOOKUP(MID(C353,7,300),'Cenários'!C:E,3,0),"")</f>
        <v/>
      </c>
      <c r="F353" s="61"/>
      <c r="G353" s="83"/>
      <c r="H353" s="83"/>
      <c r="I353" s="83"/>
      <c r="J353" s="82"/>
      <c r="K353" s="85" t="str">
        <f t="shared" si="3"/>
        <v/>
      </c>
      <c r="L353" s="62"/>
      <c r="M353" s="62"/>
      <c r="N353" s="63"/>
      <c r="O353" s="63"/>
      <c r="P353" s="63"/>
      <c r="Q353" s="86" t="str">
        <f t="shared" si="2"/>
        <v/>
      </c>
      <c r="R353" s="87">
        <f>COUNTIF(Ocorrencias!$B$8:$B$1003,(CONCATENATE(B353," - ",F353)))</f>
        <v>0</v>
      </c>
      <c r="S353" s="88" t="str">
        <f>IF(R353&lt;&gt;0,IF(R353=(COUNTIFS(Ocorrencias!$B$8:$B$1003,(CONCATENATE(B353," - ",(MID(Roteiro!C353,7,300)))),Ocorrencias!$N$8:$N$1003,"Concluído")),"Concluído","Em andamento"),"")</f>
        <v/>
      </c>
      <c r="T353" s="63"/>
      <c r="U353" s="89"/>
    </row>
    <row r="354">
      <c r="A354" s="40"/>
      <c r="B354" s="67" t="str">
        <f t="shared" si="1"/>
        <v>346</v>
      </c>
      <c r="C354" s="81"/>
      <c r="D354" s="82"/>
      <c r="E354" s="64" t="str">
        <f>IFERROR(VLOOKUP(MID(C354,7,300),'Cenários'!C:E,3,0),"")</f>
        <v/>
      </c>
      <c r="F354" s="61"/>
      <c r="G354" s="83"/>
      <c r="H354" s="83"/>
      <c r="I354" s="83"/>
      <c r="J354" s="82"/>
      <c r="K354" s="85" t="str">
        <f t="shared" si="3"/>
        <v/>
      </c>
      <c r="L354" s="62"/>
      <c r="M354" s="62"/>
      <c r="N354" s="63"/>
      <c r="O354" s="63"/>
      <c r="P354" s="63"/>
      <c r="Q354" s="86" t="str">
        <f t="shared" si="2"/>
        <v/>
      </c>
      <c r="R354" s="87">
        <f>COUNTIF(Ocorrencias!$B$8:$B$1003,(CONCATENATE(B354," - ",F354)))</f>
        <v>0</v>
      </c>
      <c r="S354" s="88" t="str">
        <f>IF(R354&lt;&gt;0,IF(R354=(COUNTIFS(Ocorrencias!$B$8:$B$1003,(CONCATENATE(B354," - ",(MID(Roteiro!C354,7,300)))),Ocorrencias!$N$8:$N$1003,"Concluído")),"Concluído","Em andamento"),"")</f>
        <v/>
      </c>
      <c r="T354" s="63"/>
      <c r="U354" s="89"/>
    </row>
    <row r="355">
      <c r="A355" s="40"/>
      <c r="B355" s="67" t="str">
        <f t="shared" si="1"/>
        <v>347</v>
      </c>
      <c r="C355" s="81"/>
      <c r="D355" s="82"/>
      <c r="E355" s="64" t="str">
        <f>IFERROR(VLOOKUP(MID(C355,7,300),'Cenários'!C:E,3,0),"")</f>
        <v/>
      </c>
      <c r="F355" s="61"/>
      <c r="G355" s="83"/>
      <c r="H355" s="83"/>
      <c r="I355" s="83"/>
      <c r="J355" s="82"/>
      <c r="K355" s="85" t="str">
        <f t="shared" si="3"/>
        <v/>
      </c>
      <c r="L355" s="62"/>
      <c r="M355" s="62"/>
      <c r="N355" s="63"/>
      <c r="O355" s="63"/>
      <c r="P355" s="63"/>
      <c r="Q355" s="86" t="str">
        <f t="shared" si="2"/>
        <v/>
      </c>
      <c r="R355" s="87">
        <f>COUNTIF(Ocorrencias!$B$8:$B$1003,(CONCATENATE(B355," - ",F355)))</f>
        <v>0</v>
      </c>
      <c r="S355" s="88" t="str">
        <f>IF(R355&lt;&gt;0,IF(R355=(COUNTIFS(Ocorrencias!$B$8:$B$1003,(CONCATENATE(B355," - ",(MID(Roteiro!C355,7,300)))),Ocorrencias!$N$8:$N$1003,"Concluído")),"Concluído","Em andamento"),"")</f>
        <v/>
      </c>
      <c r="T355" s="63"/>
      <c r="U355" s="89"/>
    </row>
    <row r="356">
      <c r="A356" s="40"/>
      <c r="B356" s="67" t="str">
        <f t="shared" si="1"/>
        <v>348</v>
      </c>
      <c r="C356" s="81"/>
      <c r="D356" s="82"/>
      <c r="E356" s="64" t="str">
        <f>IFERROR(VLOOKUP(MID(C356,7,300),'Cenários'!C:E,3,0),"")</f>
        <v/>
      </c>
      <c r="F356" s="61"/>
      <c r="G356" s="83"/>
      <c r="H356" s="83"/>
      <c r="I356" s="83"/>
      <c r="J356" s="82"/>
      <c r="K356" s="85" t="str">
        <f t="shared" si="3"/>
        <v/>
      </c>
      <c r="L356" s="62"/>
      <c r="M356" s="62"/>
      <c r="N356" s="63"/>
      <c r="O356" s="63"/>
      <c r="P356" s="63"/>
      <c r="Q356" s="86" t="str">
        <f t="shared" si="2"/>
        <v/>
      </c>
      <c r="R356" s="87">
        <f>COUNTIF(Ocorrencias!$B$8:$B$1003,(CONCATENATE(B356," - ",F356)))</f>
        <v>0</v>
      </c>
      <c r="S356" s="88" t="str">
        <f>IF(R356&lt;&gt;0,IF(R356=(COUNTIFS(Ocorrencias!$B$8:$B$1003,(CONCATENATE(B356," - ",(MID(Roteiro!C356,7,300)))),Ocorrencias!$N$8:$N$1003,"Concluído")),"Concluído","Em andamento"),"")</f>
        <v/>
      </c>
      <c r="T356" s="63"/>
      <c r="U356" s="89"/>
    </row>
    <row r="357">
      <c r="A357" s="40"/>
      <c r="B357" s="67" t="str">
        <f t="shared" si="1"/>
        <v>349</v>
      </c>
      <c r="C357" s="81"/>
      <c r="D357" s="82"/>
      <c r="E357" s="64" t="str">
        <f>IFERROR(VLOOKUP(MID(C357,7,300),'Cenários'!C:E,3,0),"")</f>
        <v/>
      </c>
      <c r="F357" s="61"/>
      <c r="G357" s="83"/>
      <c r="H357" s="83"/>
      <c r="I357" s="83"/>
      <c r="J357" s="82"/>
      <c r="K357" s="85" t="str">
        <f t="shared" si="3"/>
        <v/>
      </c>
      <c r="L357" s="62"/>
      <c r="M357" s="62"/>
      <c r="N357" s="63"/>
      <c r="O357" s="63"/>
      <c r="P357" s="63"/>
      <c r="Q357" s="86" t="str">
        <f t="shared" si="2"/>
        <v/>
      </c>
      <c r="R357" s="87">
        <f>COUNTIF(Ocorrencias!$B$8:$B$1003,(CONCATENATE(B357," - ",F357)))</f>
        <v>0</v>
      </c>
      <c r="S357" s="88" t="str">
        <f>IF(R357&lt;&gt;0,IF(R357=(COUNTIFS(Ocorrencias!$B$8:$B$1003,(CONCATENATE(B357," - ",(MID(Roteiro!C357,7,300)))),Ocorrencias!$N$8:$N$1003,"Concluído")),"Concluído","Em andamento"),"")</f>
        <v/>
      </c>
      <c r="T357" s="63"/>
      <c r="U357" s="89"/>
    </row>
    <row r="358">
      <c r="A358" s="40"/>
      <c r="B358" s="67" t="str">
        <f t="shared" si="1"/>
        <v>350</v>
      </c>
      <c r="C358" s="81"/>
      <c r="D358" s="82"/>
      <c r="E358" s="64" t="str">
        <f>IFERROR(VLOOKUP(MID(C358,7,300),'Cenários'!C:E,3,0),"")</f>
        <v/>
      </c>
      <c r="F358" s="61"/>
      <c r="G358" s="83"/>
      <c r="H358" s="83"/>
      <c r="I358" s="83"/>
      <c r="J358" s="82"/>
      <c r="K358" s="85" t="str">
        <f t="shared" si="3"/>
        <v/>
      </c>
      <c r="L358" s="62"/>
      <c r="M358" s="62"/>
      <c r="N358" s="63"/>
      <c r="O358" s="63"/>
      <c r="P358" s="63"/>
      <c r="Q358" s="86" t="str">
        <f t="shared" si="2"/>
        <v/>
      </c>
      <c r="R358" s="87">
        <f>COUNTIF(Ocorrencias!$B$8:$B$1003,(CONCATENATE(B358," - ",F358)))</f>
        <v>0</v>
      </c>
      <c r="S358" s="88" t="str">
        <f>IF(R358&lt;&gt;0,IF(R358=(COUNTIFS(Ocorrencias!$B$8:$B$1003,(CONCATENATE(B358," - ",(MID(Roteiro!C358,7,300)))),Ocorrencias!$N$8:$N$1003,"Concluído")),"Concluído","Em andamento"),"")</f>
        <v/>
      </c>
      <c r="T358" s="63"/>
      <c r="U358" s="89"/>
    </row>
    <row r="359">
      <c r="A359" s="40"/>
      <c r="B359" s="67" t="str">
        <f t="shared" si="1"/>
        <v>351</v>
      </c>
      <c r="C359" s="81"/>
      <c r="D359" s="82"/>
      <c r="E359" s="64" t="str">
        <f>IFERROR(VLOOKUP(MID(C359,7,300),'Cenários'!C:E,3,0),"")</f>
        <v/>
      </c>
      <c r="F359" s="61"/>
      <c r="G359" s="83"/>
      <c r="H359" s="83"/>
      <c r="I359" s="83"/>
      <c r="J359" s="82"/>
      <c r="K359" s="85" t="str">
        <f t="shared" si="3"/>
        <v/>
      </c>
      <c r="L359" s="62"/>
      <c r="M359" s="62"/>
      <c r="N359" s="63"/>
      <c r="O359" s="63"/>
      <c r="P359" s="63"/>
      <c r="Q359" s="86" t="str">
        <f t="shared" si="2"/>
        <v/>
      </c>
      <c r="R359" s="87">
        <f>COUNTIF(Ocorrencias!$B$8:$B$1003,(CONCATENATE(B359," - ",F359)))</f>
        <v>0</v>
      </c>
      <c r="S359" s="88" t="str">
        <f>IF(R359&lt;&gt;0,IF(R359=(COUNTIFS(Ocorrencias!$B$8:$B$1003,(CONCATENATE(B359," - ",(MID(Roteiro!C359,7,300)))),Ocorrencias!$N$8:$N$1003,"Concluído")),"Concluído","Em andamento"),"")</f>
        <v/>
      </c>
      <c r="T359" s="63"/>
      <c r="U359" s="89"/>
    </row>
    <row r="360">
      <c r="A360" s="40"/>
      <c r="B360" s="67" t="str">
        <f t="shared" si="1"/>
        <v>352</v>
      </c>
      <c r="C360" s="81"/>
      <c r="D360" s="82"/>
      <c r="E360" s="64" t="str">
        <f>IFERROR(VLOOKUP(MID(C360,7,300),'Cenários'!C:E,3,0),"")</f>
        <v/>
      </c>
      <c r="F360" s="61"/>
      <c r="G360" s="83"/>
      <c r="H360" s="83"/>
      <c r="I360" s="83"/>
      <c r="J360" s="82"/>
      <c r="K360" s="85" t="str">
        <f t="shared" si="3"/>
        <v/>
      </c>
      <c r="L360" s="62"/>
      <c r="M360" s="62"/>
      <c r="N360" s="63"/>
      <c r="O360" s="63"/>
      <c r="P360" s="63"/>
      <c r="Q360" s="86" t="str">
        <f t="shared" si="2"/>
        <v/>
      </c>
      <c r="R360" s="87">
        <f>COUNTIF(Ocorrencias!$B$8:$B$1003,(CONCATENATE(B360," - ",F360)))</f>
        <v>0</v>
      </c>
      <c r="S360" s="88" t="str">
        <f>IF(R360&lt;&gt;0,IF(R360=(COUNTIFS(Ocorrencias!$B$8:$B$1003,(CONCATENATE(B360," - ",(MID(Roteiro!C360,7,300)))),Ocorrencias!$N$8:$N$1003,"Concluído")),"Concluído","Em andamento"),"")</f>
        <v/>
      </c>
      <c r="T360" s="63"/>
      <c r="U360" s="89"/>
    </row>
    <row r="361">
      <c r="A361" s="40"/>
      <c r="B361" s="67" t="str">
        <f t="shared" si="1"/>
        <v>353</v>
      </c>
      <c r="C361" s="81"/>
      <c r="D361" s="82"/>
      <c r="E361" s="64" t="str">
        <f>IFERROR(VLOOKUP(MID(C361,7,300),'Cenários'!C:E,3,0),"")</f>
        <v/>
      </c>
      <c r="F361" s="61"/>
      <c r="G361" s="83"/>
      <c r="H361" s="83"/>
      <c r="I361" s="83"/>
      <c r="J361" s="82"/>
      <c r="K361" s="85" t="str">
        <f t="shared" si="3"/>
        <v/>
      </c>
      <c r="L361" s="62"/>
      <c r="M361" s="62"/>
      <c r="N361" s="63"/>
      <c r="O361" s="63"/>
      <c r="P361" s="63"/>
      <c r="Q361" s="86" t="str">
        <f t="shared" si="2"/>
        <v/>
      </c>
      <c r="R361" s="87">
        <f>COUNTIF(Ocorrencias!$B$8:$B$1003,(CONCATENATE(B361," - ",F361)))</f>
        <v>0</v>
      </c>
      <c r="S361" s="88" t="str">
        <f>IF(R361&lt;&gt;0,IF(R361=(COUNTIFS(Ocorrencias!$B$8:$B$1003,(CONCATENATE(B361," - ",(MID(Roteiro!C361,7,300)))),Ocorrencias!$N$8:$N$1003,"Concluído")),"Concluído","Em andamento"),"")</f>
        <v/>
      </c>
      <c r="T361" s="63"/>
      <c r="U361" s="89"/>
    </row>
    <row r="362">
      <c r="A362" s="40"/>
      <c r="B362" s="67" t="str">
        <f t="shared" si="1"/>
        <v>354</v>
      </c>
      <c r="C362" s="81"/>
      <c r="D362" s="82"/>
      <c r="E362" s="64" t="str">
        <f>IFERROR(VLOOKUP(MID(C362,7,300),'Cenários'!C:E,3,0),"")</f>
        <v/>
      </c>
      <c r="F362" s="61"/>
      <c r="G362" s="83"/>
      <c r="H362" s="83"/>
      <c r="I362" s="83"/>
      <c r="J362" s="82"/>
      <c r="K362" s="85" t="str">
        <f t="shared" si="3"/>
        <v/>
      </c>
      <c r="L362" s="62"/>
      <c r="M362" s="62"/>
      <c r="N362" s="63"/>
      <c r="O362" s="63"/>
      <c r="P362" s="63"/>
      <c r="Q362" s="86" t="str">
        <f t="shared" si="2"/>
        <v/>
      </c>
      <c r="R362" s="87">
        <f>COUNTIF(Ocorrencias!$B$8:$B$1003,(CONCATENATE(B362," - ",F362)))</f>
        <v>0</v>
      </c>
      <c r="S362" s="88" t="str">
        <f>IF(R362&lt;&gt;0,IF(R362=(COUNTIFS(Ocorrencias!$B$8:$B$1003,(CONCATENATE(B362," - ",(MID(Roteiro!C362,7,300)))),Ocorrencias!$N$8:$N$1003,"Concluído")),"Concluído","Em andamento"),"")</f>
        <v/>
      </c>
      <c r="T362" s="63"/>
      <c r="U362" s="89"/>
    </row>
    <row r="363">
      <c r="A363" s="40"/>
      <c r="B363" s="67" t="str">
        <f t="shared" si="1"/>
        <v>355</v>
      </c>
      <c r="C363" s="81"/>
      <c r="D363" s="82"/>
      <c r="E363" s="64" t="str">
        <f>IFERROR(VLOOKUP(MID(C363,7,300),'Cenários'!C:E,3,0),"")</f>
        <v/>
      </c>
      <c r="F363" s="61"/>
      <c r="G363" s="83"/>
      <c r="H363" s="83"/>
      <c r="I363" s="83"/>
      <c r="J363" s="82"/>
      <c r="K363" s="85" t="str">
        <f t="shared" si="3"/>
        <v/>
      </c>
      <c r="L363" s="62"/>
      <c r="M363" s="62"/>
      <c r="N363" s="63"/>
      <c r="O363" s="63"/>
      <c r="P363" s="63"/>
      <c r="Q363" s="86" t="str">
        <f t="shared" si="2"/>
        <v/>
      </c>
      <c r="R363" s="87">
        <f>COUNTIF(Ocorrencias!$B$8:$B$1003,(CONCATENATE(B363," - ",F363)))</f>
        <v>0</v>
      </c>
      <c r="S363" s="88" t="str">
        <f>IF(R363&lt;&gt;0,IF(R363=(COUNTIFS(Ocorrencias!$B$8:$B$1003,(CONCATENATE(B363," - ",(MID(Roteiro!C363,7,300)))),Ocorrencias!$N$8:$N$1003,"Concluído")),"Concluído","Em andamento"),"")</f>
        <v/>
      </c>
      <c r="T363" s="63"/>
      <c r="U363" s="89"/>
    </row>
    <row r="364">
      <c r="A364" s="40"/>
      <c r="B364" s="67" t="str">
        <f t="shared" si="1"/>
        <v>356</v>
      </c>
      <c r="C364" s="81"/>
      <c r="D364" s="82"/>
      <c r="E364" s="64" t="str">
        <f>IFERROR(VLOOKUP(MID(C364,7,300),'Cenários'!C:E,3,0),"")</f>
        <v/>
      </c>
      <c r="F364" s="61"/>
      <c r="G364" s="83"/>
      <c r="H364" s="83"/>
      <c r="I364" s="83"/>
      <c r="J364" s="82"/>
      <c r="K364" s="85" t="str">
        <f t="shared" si="3"/>
        <v/>
      </c>
      <c r="L364" s="62"/>
      <c r="M364" s="62"/>
      <c r="N364" s="63"/>
      <c r="O364" s="63"/>
      <c r="P364" s="63"/>
      <c r="Q364" s="86" t="str">
        <f t="shared" si="2"/>
        <v/>
      </c>
      <c r="R364" s="87">
        <f>COUNTIF(Ocorrencias!$B$8:$B$1003,(CONCATENATE(B364," - ",F364)))</f>
        <v>0</v>
      </c>
      <c r="S364" s="88" t="str">
        <f>IF(R364&lt;&gt;0,IF(R364=(COUNTIFS(Ocorrencias!$B$8:$B$1003,(CONCATENATE(B364," - ",(MID(Roteiro!C364,7,300)))),Ocorrencias!$N$8:$N$1003,"Concluído")),"Concluído","Em andamento"),"")</f>
        <v/>
      </c>
      <c r="T364" s="63"/>
      <c r="U364" s="89"/>
    </row>
    <row r="365">
      <c r="A365" s="40"/>
      <c r="B365" s="67" t="str">
        <f t="shared" si="1"/>
        <v>357</v>
      </c>
      <c r="C365" s="81"/>
      <c r="D365" s="82"/>
      <c r="E365" s="64" t="str">
        <f>IFERROR(VLOOKUP(MID(C365,7,300),'Cenários'!C:E,3,0),"")</f>
        <v/>
      </c>
      <c r="F365" s="61"/>
      <c r="G365" s="83"/>
      <c r="H365" s="83"/>
      <c r="I365" s="83"/>
      <c r="J365" s="82"/>
      <c r="K365" s="85" t="str">
        <f t="shared" si="3"/>
        <v/>
      </c>
      <c r="L365" s="62"/>
      <c r="M365" s="62"/>
      <c r="N365" s="63"/>
      <c r="O365" s="63"/>
      <c r="P365" s="63"/>
      <c r="Q365" s="86" t="str">
        <f t="shared" si="2"/>
        <v/>
      </c>
      <c r="R365" s="87">
        <f>COUNTIF(Ocorrencias!$B$8:$B$1003,(CONCATENATE(B365," - ",F365)))</f>
        <v>0</v>
      </c>
      <c r="S365" s="88" t="str">
        <f>IF(R365&lt;&gt;0,IF(R365=(COUNTIFS(Ocorrencias!$B$8:$B$1003,(CONCATENATE(B365," - ",(MID(Roteiro!C365,7,300)))),Ocorrencias!$N$8:$N$1003,"Concluído")),"Concluído","Em andamento"),"")</f>
        <v/>
      </c>
      <c r="T365" s="63"/>
      <c r="U365" s="89"/>
    </row>
    <row r="366">
      <c r="A366" s="40"/>
      <c r="B366" s="67" t="str">
        <f t="shared" si="1"/>
        <v>358</v>
      </c>
      <c r="C366" s="81"/>
      <c r="D366" s="82"/>
      <c r="E366" s="64" t="str">
        <f>IFERROR(VLOOKUP(MID(C366,7,300),'Cenários'!C:E,3,0),"")</f>
        <v/>
      </c>
      <c r="F366" s="61"/>
      <c r="G366" s="83"/>
      <c r="H366" s="83"/>
      <c r="I366" s="83"/>
      <c r="J366" s="82"/>
      <c r="K366" s="85" t="str">
        <f t="shared" si="3"/>
        <v/>
      </c>
      <c r="L366" s="62"/>
      <c r="M366" s="62"/>
      <c r="N366" s="63"/>
      <c r="O366" s="63"/>
      <c r="P366" s="63"/>
      <c r="Q366" s="86" t="str">
        <f t="shared" si="2"/>
        <v/>
      </c>
      <c r="R366" s="87">
        <f>COUNTIF(Ocorrencias!$B$8:$B$1003,(CONCATENATE(B366," - ",F366)))</f>
        <v>0</v>
      </c>
      <c r="S366" s="88" t="str">
        <f>IF(R366&lt;&gt;0,IF(R366=(COUNTIFS(Ocorrencias!$B$8:$B$1003,(CONCATENATE(B366," - ",(MID(Roteiro!C366,7,300)))),Ocorrencias!$N$8:$N$1003,"Concluído")),"Concluído","Em andamento"),"")</f>
        <v/>
      </c>
      <c r="T366" s="63"/>
      <c r="U366" s="89"/>
    </row>
    <row r="367">
      <c r="A367" s="40"/>
      <c r="B367" s="67" t="str">
        <f t="shared" si="1"/>
        <v>359</v>
      </c>
      <c r="C367" s="81"/>
      <c r="D367" s="82"/>
      <c r="E367" s="64" t="str">
        <f>IFERROR(VLOOKUP(MID(C367,7,300),'Cenários'!C:E,3,0),"")</f>
        <v/>
      </c>
      <c r="F367" s="61"/>
      <c r="G367" s="83"/>
      <c r="H367" s="83"/>
      <c r="I367" s="83"/>
      <c r="J367" s="82"/>
      <c r="K367" s="85" t="str">
        <f t="shared" si="3"/>
        <v/>
      </c>
      <c r="L367" s="62"/>
      <c r="M367" s="62"/>
      <c r="N367" s="63"/>
      <c r="O367" s="63"/>
      <c r="P367" s="63"/>
      <c r="Q367" s="86" t="str">
        <f t="shared" si="2"/>
        <v/>
      </c>
      <c r="R367" s="87">
        <f>COUNTIF(Ocorrencias!$B$8:$B$1003,(CONCATENATE(B367," - ",F367)))</f>
        <v>0</v>
      </c>
      <c r="S367" s="88" t="str">
        <f>IF(R367&lt;&gt;0,IF(R367=(COUNTIFS(Ocorrencias!$B$8:$B$1003,(CONCATENATE(B367," - ",(MID(Roteiro!C367,7,300)))),Ocorrencias!$N$8:$N$1003,"Concluído")),"Concluído","Em andamento"),"")</f>
        <v/>
      </c>
      <c r="T367" s="63"/>
      <c r="U367" s="89"/>
    </row>
    <row r="368">
      <c r="A368" s="40"/>
      <c r="B368" s="67" t="str">
        <f t="shared" si="1"/>
        <v>360</v>
      </c>
      <c r="C368" s="81"/>
      <c r="D368" s="82"/>
      <c r="E368" s="64" t="str">
        <f>IFERROR(VLOOKUP(MID(C368,7,300),'Cenários'!C:E,3,0),"")</f>
        <v/>
      </c>
      <c r="F368" s="61"/>
      <c r="G368" s="83"/>
      <c r="H368" s="83"/>
      <c r="I368" s="83"/>
      <c r="J368" s="82"/>
      <c r="K368" s="85" t="str">
        <f t="shared" si="3"/>
        <v/>
      </c>
      <c r="L368" s="62"/>
      <c r="M368" s="62"/>
      <c r="N368" s="63"/>
      <c r="O368" s="63"/>
      <c r="P368" s="63"/>
      <c r="Q368" s="86" t="str">
        <f t="shared" si="2"/>
        <v/>
      </c>
      <c r="R368" s="87">
        <f>COUNTIF(Ocorrencias!$B$8:$B$1003,(CONCATENATE(B368," - ",F368)))</f>
        <v>0</v>
      </c>
      <c r="S368" s="88" t="str">
        <f>IF(R368&lt;&gt;0,IF(R368=(COUNTIFS(Ocorrencias!$B$8:$B$1003,(CONCATENATE(B368," - ",(MID(Roteiro!C368,7,300)))),Ocorrencias!$N$8:$N$1003,"Concluído")),"Concluído","Em andamento"),"")</f>
        <v/>
      </c>
      <c r="T368" s="63"/>
      <c r="U368" s="89"/>
    </row>
    <row r="369">
      <c r="A369" s="40"/>
      <c r="B369" s="67" t="str">
        <f t="shared" si="1"/>
        <v>361</v>
      </c>
      <c r="C369" s="81"/>
      <c r="D369" s="82"/>
      <c r="E369" s="64" t="str">
        <f>IFERROR(VLOOKUP(MID(C369,7,300),'Cenários'!C:E,3,0),"")</f>
        <v/>
      </c>
      <c r="F369" s="61"/>
      <c r="G369" s="83"/>
      <c r="H369" s="83"/>
      <c r="I369" s="83"/>
      <c r="J369" s="82"/>
      <c r="K369" s="85" t="str">
        <f t="shared" si="3"/>
        <v/>
      </c>
      <c r="L369" s="62"/>
      <c r="M369" s="62"/>
      <c r="N369" s="63"/>
      <c r="O369" s="63"/>
      <c r="P369" s="63"/>
      <c r="Q369" s="86" t="str">
        <f t="shared" si="2"/>
        <v/>
      </c>
      <c r="R369" s="87">
        <f>COUNTIF(Ocorrencias!$B$8:$B$1003,(CONCATENATE(B369," - ",F369)))</f>
        <v>0</v>
      </c>
      <c r="S369" s="88" t="str">
        <f>IF(R369&lt;&gt;0,IF(R369=(COUNTIFS(Ocorrencias!$B$8:$B$1003,(CONCATENATE(B369," - ",(MID(Roteiro!C369,7,300)))),Ocorrencias!$N$8:$N$1003,"Concluído")),"Concluído","Em andamento"),"")</f>
        <v/>
      </c>
      <c r="T369" s="63"/>
      <c r="U369" s="89"/>
    </row>
    <row r="370">
      <c r="A370" s="40"/>
      <c r="B370" s="67" t="str">
        <f t="shared" si="1"/>
        <v>362</v>
      </c>
      <c r="C370" s="81"/>
      <c r="D370" s="82"/>
      <c r="E370" s="64" t="str">
        <f>IFERROR(VLOOKUP(MID(C370,7,300),'Cenários'!C:E,3,0),"")</f>
        <v/>
      </c>
      <c r="F370" s="61"/>
      <c r="G370" s="83"/>
      <c r="H370" s="83"/>
      <c r="I370" s="83"/>
      <c r="J370" s="82"/>
      <c r="K370" s="85" t="str">
        <f t="shared" si="3"/>
        <v/>
      </c>
      <c r="L370" s="62"/>
      <c r="M370" s="62"/>
      <c r="N370" s="63"/>
      <c r="O370" s="63"/>
      <c r="P370" s="63"/>
      <c r="Q370" s="86" t="str">
        <f t="shared" si="2"/>
        <v/>
      </c>
      <c r="R370" s="87">
        <f>COUNTIF(Ocorrencias!$B$8:$B$1003,(CONCATENATE(B370," - ",F370)))</f>
        <v>0</v>
      </c>
      <c r="S370" s="88" t="str">
        <f>IF(R370&lt;&gt;0,IF(R370=(COUNTIFS(Ocorrencias!$B$8:$B$1003,(CONCATENATE(B370," - ",(MID(Roteiro!C370,7,300)))),Ocorrencias!$N$8:$N$1003,"Concluído")),"Concluído","Em andamento"),"")</f>
        <v/>
      </c>
      <c r="T370" s="63"/>
      <c r="U370" s="89"/>
    </row>
    <row r="371">
      <c r="A371" s="40"/>
      <c r="B371" s="67" t="str">
        <f t="shared" si="1"/>
        <v>363</v>
      </c>
      <c r="C371" s="81"/>
      <c r="D371" s="82"/>
      <c r="E371" s="64" t="str">
        <f>IFERROR(VLOOKUP(MID(C371,7,300),'Cenários'!C:E,3,0),"")</f>
        <v/>
      </c>
      <c r="F371" s="61"/>
      <c r="G371" s="83"/>
      <c r="H371" s="83"/>
      <c r="I371" s="83"/>
      <c r="J371" s="82"/>
      <c r="K371" s="85" t="str">
        <f t="shared" si="3"/>
        <v/>
      </c>
      <c r="L371" s="62"/>
      <c r="M371" s="62"/>
      <c r="N371" s="63"/>
      <c r="O371" s="63"/>
      <c r="P371" s="63"/>
      <c r="Q371" s="86" t="str">
        <f t="shared" si="2"/>
        <v/>
      </c>
      <c r="R371" s="87">
        <f>COUNTIF(Ocorrencias!$B$8:$B$1003,(CONCATENATE(B371," - ",F371)))</f>
        <v>0</v>
      </c>
      <c r="S371" s="88" t="str">
        <f>IF(R371&lt;&gt;0,IF(R371=(COUNTIFS(Ocorrencias!$B$8:$B$1003,(CONCATENATE(B371," - ",(MID(Roteiro!C371,7,300)))),Ocorrencias!$N$8:$N$1003,"Concluído")),"Concluído","Em andamento"),"")</f>
        <v/>
      </c>
      <c r="T371" s="63"/>
      <c r="U371" s="89"/>
    </row>
    <row r="372">
      <c r="A372" s="40"/>
      <c r="B372" s="67" t="str">
        <f t="shared" si="1"/>
        <v>364</v>
      </c>
      <c r="C372" s="81"/>
      <c r="D372" s="82"/>
      <c r="E372" s="64" t="str">
        <f>IFERROR(VLOOKUP(MID(C372,7,300),'Cenários'!C:E,3,0),"")</f>
        <v/>
      </c>
      <c r="F372" s="61"/>
      <c r="G372" s="83"/>
      <c r="H372" s="83"/>
      <c r="I372" s="83"/>
      <c r="J372" s="82"/>
      <c r="K372" s="85" t="str">
        <f t="shared" si="3"/>
        <v/>
      </c>
      <c r="L372" s="62"/>
      <c r="M372" s="62"/>
      <c r="N372" s="63"/>
      <c r="O372" s="63"/>
      <c r="P372" s="63"/>
      <c r="Q372" s="86" t="str">
        <f t="shared" si="2"/>
        <v/>
      </c>
      <c r="R372" s="87">
        <f>COUNTIF(Ocorrencias!$B$8:$B$1003,(CONCATENATE(B372," - ",F372)))</f>
        <v>0</v>
      </c>
      <c r="S372" s="88" t="str">
        <f>IF(R372&lt;&gt;0,IF(R372=(COUNTIFS(Ocorrencias!$B$8:$B$1003,(CONCATENATE(B372," - ",(MID(Roteiro!C372,7,300)))),Ocorrencias!$N$8:$N$1003,"Concluído")),"Concluído","Em andamento"),"")</f>
        <v/>
      </c>
      <c r="T372" s="63"/>
      <c r="U372" s="89"/>
    </row>
    <row r="373">
      <c r="A373" s="40"/>
      <c r="B373" s="67" t="str">
        <f t="shared" si="1"/>
        <v>365</v>
      </c>
      <c r="C373" s="81"/>
      <c r="D373" s="82"/>
      <c r="E373" s="64" t="str">
        <f>IFERROR(VLOOKUP(MID(C373,7,300),'Cenários'!C:E,3,0),"")</f>
        <v/>
      </c>
      <c r="F373" s="61"/>
      <c r="G373" s="83"/>
      <c r="H373" s="83"/>
      <c r="I373" s="83"/>
      <c r="J373" s="82"/>
      <c r="K373" s="85" t="str">
        <f t="shared" si="3"/>
        <v/>
      </c>
      <c r="L373" s="62"/>
      <c r="M373" s="62"/>
      <c r="N373" s="63"/>
      <c r="O373" s="63"/>
      <c r="P373" s="63"/>
      <c r="Q373" s="86" t="str">
        <f t="shared" si="2"/>
        <v/>
      </c>
      <c r="R373" s="87">
        <f>COUNTIF(Ocorrencias!$B$8:$B$1003,(CONCATENATE(B373," - ",F373)))</f>
        <v>0</v>
      </c>
      <c r="S373" s="88" t="str">
        <f>IF(R373&lt;&gt;0,IF(R373=(COUNTIFS(Ocorrencias!$B$8:$B$1003,(CONCATENATE(B373," - ",(MID(Roteiro!C373,7,300)))),Ocorrencias!$N$8:$N$1003,"Concluído")),"Concluído","Em andamento"),"")</f>
        <v/>
      </c>
      <c r="T373" s="63"/>
      <c r="U373" s="89"/>
    </row>
    <row r="374">
      <c r="A374" s="40"/>
      <c r="B374" s="67" t="str">
        <f t="shared" si="1"/>
        <v>366</v>
      </c>
      <c r="C374" s="81"/>
      <c r="D374" s="82"/>
      <c r="E374" s="64" t="str">
        <f>IFERROR(VLOOKUP(MID(C374,7,300),'Cenários'!C:E,3,0),"")</f>
        <v/>
      </c>
      <c r="F374" s="61"/>
      <c r="G374" s="83"/>
      <c r="H374" s="83"/>
      <c r="I374" s="83"/>
      <c r="J374" s="82"/>
      <c r="K374" s="85" t="str">
        <f t="shared" si="3"/>
        <v/>
      </c>
      <c r="L374" s="62"/>
      <c r="M374" s="62"/>
      <c r="N374" s="63"/>
      <c r="O374" s="63"/>
      <c r="P374" s="63"/>
      <c r="Q374" s="86" t="str">
        <f t="shared" si="2"/>
        <v/>
      </c>
      <c r="R374" s="87">
        <f>COUNTIF(Ocorrencias!$B$8:$B$1003,(CONCATENATE(B374," - ",F374)))</f>
        <v>0</v>
      </c>
      <c r="S374" s="88" t="str">
        <f>IF(R374&lt;&gt;0,IF(R374=(COUNTIFS(Ocorrencias!$B$8:$B$1003,(CONCATENATE(B374," - ",(MID(Roteiro!C374,7,300)))),Ocorrencias!$N$8:$N$1003,"Concluído")),"Concluído","Em andamento"),"")</f>
        <v/>
      </c>
      <c r="T374" s="63"/>
      <c r="U374" s="89"/>
    </row>
    <row r="375">
      <c r="A375" s="40"/>
      <c r="B375" s="67" t="str">
        <f t="shared" si="1"/>
        <v>367</v>
      </c>
      <c r="C375" s="81"/>
      <c r="D375" s="82"/>
      <c r="E375" s="64" t="str">
        <f>IFERROR(VLOOKUP(MID(C375,7,300),'Cenários'!C:E,3,0),"")</f>
        <v/>
      </c>
      <c r="F375" s="61"/>
      <c r="G375" s="83"/>
      <c r="H375" s="83"/>
      <c r="I375" s="83"/>
      <c r="J375" s="82"/>
      <c r="K375" s="85" t="str">
        <f t="shared" si="3"/>
        <v/>
      </c>
      <c r="L375" s="62"/>
      <c r="M375" s="62"/>
      <c r="N375" s="63"/>
      <c r="O375" s="63"/>
      <c r="P375" s="63"/>
      <c r="Q375" s="86" t="str">
        <f t="shared" si="2"/>
        <v/>
      </c>
      <c r="R375" s="87">
        <f>COUNTIF(Ocorrencias!$B$8:$B$1003,(CONCATENATE(B375," - ",F375)))</f>
        <v>0</v>
      </c>
      <c r="S375" s="88" t="str">
        <f>IF(R375&lt;&gt;0,IF(R375=(COUNTIFS(Ocorrencias!$B$8:$B$1003,(CONCATENATE(B375," - ",(MID(Roteiro!C375,7,300)))),Ocorrencias!$N$8:$N$1003,"Concluído")),"Concluído","Em andamento"),"")</f>
        <v/>
      </c>
      <c r="T375" s="63"/>
      <c r="U375" s="89"/>
    </row>
    <row r="376">
      <c r="A376" s="40"/>
      <c r="B376" s="67" t="str">
        <f t="shared" si="1"/>
        <v>368</v>
      </c>
      <c r="C376" s="81"/>
      <c r="D376" s="82"/>
      <c r="E376" s="64" t="str">
        <f>IFERROR(VLOOKUP(MID(C376,7,300),'Cenários'!C:E,3,0),"")</f>
        <v/>
      </c>
      <c r="F376" s="61"/>
      <c r="G376" s="83"/>
      <c r="H376" s="83"/>
      <c r="I376" s="83"/>
      <c r="J376" s="82"/>
      <c r="K376" s="85" t="str">
        <f t="shared" si="3"/>
        <v/>
      </c>
      <c r="L376" s="62"/>
      <c r="M376" s="62"/>
      <c r="N376" s="63"/>
      <c r="O376" s="63"/>
      <c r="P376" s="63"/>
      <c r="Q376" s="86" t="str">
        <f t="shared" si="2"/>
        <v/>
      </c>
      <c r="R376" s="87">
        <f>COUNTIF(Ocorrencias!$B$8:$B$1003,(CONCATENATE(B376," - ",F376)))</f>
        <v>0</v>
      </c>
      <c r="S376" s="88" t="str">
        <f>IF(R376&lt;&gt;0,IF(R376=(COUNTIFS(Ocorrencias!$B$8:$B$1003,(CONCATENATE(B376," - ",(MID(Roteiro!C376,7,300)))),Ocorrencias!$N$8:$N$1003,"Concluído")),"Concluído","Em andamento"),"")</f>
        <v/>
      </c>
      <c r="T376" s="63"/>
      <c r="U376" s="89"/>
    </row>
    <row r="377">
      <c r="A377" s="40"/>
      <c r="B377" s="67" t="str">
        <f t="shared" si="1"/>
        <v>369</v>
      </c>
      <c r="C377" s="81"/>
      <c r="D377" s="82"/>
      <c r="E377" s="64" t="str">
        <f>IFERROR(VLOOKUP(MID(C377,7,300),'Cenários'!C:E,3,0),"")</f>
        <v/>
      </c>
      <c r="F377" s="61"/>
      <c r="G377" s="83"/>
      <c r="H377" s="83"/>
      <c r="I377" s="83"/>
      <c r="J377" s="82"/>
      <c r="K377" s="85" t="str">
        <f t="shared" si="3"/>
        <v/>
      </c>
      <c r="L377" s="62"/>
      <c r="M377" s="62"/>
      <c r="N377" s="63"/>
      <c r="O377" s="63"/>
      <c r="P377" s="63"/>
      <c r="Q377" s="86" t="str">
        <f t="shared" si="2"/>
        <v/>
      </c>
      <c r="R377" s="87">
        <f>COUNTIF(Ocorrencias!$B$8:$B$1003,(CONCATENATE(B377," - ",F377)))</f>
        <v>0</v>
      </c>
      <c r="S377" s="88" t="str">
        <f>IF(R377&lt;&gt;0,IF(R377=(COUNTIFS(Ocorrencias!$B$8:$B$1003,(CONCATENATE(B377," - ",(MID(Roteiro!C377,7,300)))),Ocorrencias!$N$8:$N$1003,"Concluído")),"Concluído","Em andamento"),"")</f>
        <v/>
      </c>
      <c r="T377" s="63"/>
      <c r="U377" s="89"/>
    </row>
    <row r="378">
      <c r="A378" s="40"/>
      <c r="B378" s="67" t="str">
        <f t="shared" si="1"/>
        <v>370</v>
      </c>
      <c r="C378" s="81"/>
      <c r="D378" s="82"/>
      <c r="E378" s="64" t="str">
        <f>IFERROR(VLOOKUP(MID(C378,7,300),'Cenários'!C:E,3,0),"")</f>
        <v/>
      </c>
      <c r="F378" s="61"/>
      <c r="G378" s="83"/>
      <c r="H378" s="83"/>
      <c r="I378" s="83"/>
      <c r="J378" s="82"/>
      <c r="K378" s="85" t="str">
        <f t="shared" si="3"/>
        <v/>
      </c>
      <c r="L378" s="62"/>
      <c r="M378" s="62"/>
      <c r="N378" s="63"/>
      <c r="O378" s="63"/>
      <c r="P378" s="63"/>
      <c r="Q378" s="86" t="str">
        <f t="shared" si="2"/>
        <v/>
      </c>
      <c r="R378" s="87">
        <f>COUNTIF(Ocorrencias!$B$8:$B$1003,(CONCATENATE(B378," - ",F378)))</f>
        <v>0</v>
      </c>
      <c r="S378" s="88" t="str">
        <f>IF(R378&lt;&gt;0,IF(R378=(COUNTIFS(Ocorrencias!$B$8:$B$1003,(CONCATENATE(B378," - ",(MID(Roteiro!C378,7,300)))),Ocorrencias!$N$8:$N$1003,"Concluído")),"Concluído","Em andamento"),"")</f>
        <v/>
      </c>
      <c r="T378" s="63"/>
      <c r="U378" s="89"/>
    </row>
    <row r="379">
      <c r="A379" s="40"/>
      <c r="B379" s="67" t="str">
        <f t="shared" si="1"/>
        <v>371</v>
      </c>
      <c r="C379" s="81"/>
      <c r="D379" s="82"/>
      <c r="E379" s="64" t="str">
        <f>IFERROR(VLOOKUP(MID(C379,7,300),'Cenários'!C:E,3,0),"")</f>
        <v/>
      </c>
      <c r="F379" s="61"/>
      <c r="G379" s="83"/>
      <c r="H379" s="83"/>
      <c r="I379" s="83"/>
      <c r="J379" s="82"/>
      <c r="K379" s="85" t="str">
        <f t="shared" si="3"/>
        <v/>
      </c>
      <c r="L379" s="62"/>
      <c r="M379" s="62"/>
      <c r="N379" s="63"/>
      <c r="O379" s="63"/>
      <c r="P379" s="63"/>
      <c r="Q379" s="86" t="str">
        <f t="shared" si="2"/>
        <v/>
      </c>
      <c r="R379" s="87">
        <f>COUNTIF(Ocorrencias!$B$8:$B$1003,(CONCATENATE(B379," - ",F379)))</f>
        <v>0</v>
      </c>
      <c r="S379" s="88" t="str">
        <f>IF(R379&lt;&gt;0,IF(R379=(COUNTIFS(Ocorrencias!$B$8:$B$1003,(CONCATENATE(B379," - ",(MID(Roteiro!C379,7,300)))),Ocorrencias!$N$8:$N$1003,"Concluído")),"Concluído","Em andamento"),"")</f>
        <v/>
      </c>
      <c r="T379" s="63"/>
      <c r="U379" s="89"/>
    </row>
    <row r="380">
      <c r="A380" s="40"/>
      <c r="B380" s="67" t="str">
        <f t="shared" si="1"/>
        <v>372</v>
      </c>
      <c r="C380" s="81"/>
      <c r="D380" s="82"/>
      <c r="E380" s="64" t="str">
        <f>IFERROR(VLOOKUP(MID(C380,7,300),'Cenários'!C:E,3,0),"")</f>
        <v/>
      </c>
      <c r="F380" s="61"/>
      <c r="G380" s="83"/>
      <c r="H380" s="83"/>
      <c r="I380" s="83"/>
      <c r="J380" s="82"/>
      <c r="K380" s="85" t="str">
        <f t="shared" si="3"/>
        <v/>
      </c>
      <c r="L380" s="62"/>
      <c r="M380" s="62"/>
      <c r="N380" s="63"/>
      <c r="O380" s="63"/>
      <c r="P380" s="63"/>
      <c r="Q380" s="86" t="str">
        <f t="shared" si="2"/>
        <v/>
      </c>
      <c r="R380" s="87">
        <f>COUNTIF(Ocorrencias!$B$8:$B$1003,(CONCATENATE(B380," - ",F380)))</f>
        <v>0</v>
      </c>
      <c r="S380" s="88" t="str">
        <f>IF(R380&lt;&gt;0,IF(R380=(COUNTIFS(Ocorrencias!$B$8:$B$1003,(CONCATENATE(B380," - ",(MID(Roteiro!C380,7,300)))),Ocorrencias!$N$8:$N$1003,"Concluído")),"Concluído","Em andamento"),"")</f>
        <v/>
      </c>
      <c r="T380" s="63"/>
      <c r="U380" s="89"/>
    </row>
    <row r="381">
      <c r="A381" s="40"/>
      <c r="B381" s="67" t="str">
        <f t="shared" si="1"/>
        <v>373</v>
      </c>
      <c r="C381" s="81"/>
      <c r="D381" s="82"/>
      <c r="E381" s="64" t="str">
        <f>IFERROR(VLOOKUP(MID(C381,7,300),'Cenários'!C:E,3,0),"")</f>
        <v/>
      </c>
      <c r="F381" s="61"/>
      <c r="G381" s="83"/>
      <c r="H381" s="83"/>
      <c r="I381" s="83"/>
      <c r="J381" s="82"/>
      <c r="K381" s="85" t="str">
        <f t="shared" si="3"/>
        <v/>
      </c>
      <c r="L381" s="62"/>
      <c r="M381" s="62"/>
      <c r="N381" s="63"/>
      <c r="O381" s="63"/>
      <c r="P381" s="63"/>
      <c r="Q381" s="86" t="str">
        <f t="shared" si="2"/>
        <v/>
      </c>
      <c r="R381" s="87">
        <f>COUNTIF(Ocorrencias!$B$8:$B$1003,(CONCATENATE(B381," - ",F381)))</f>
        <v>0</v>
      </c>
      <c r="S381" s="88" t="str">
        <f>IF(R381&lt;&gt;0,IF(R381=(COUNTIFS(Ocorrencias!$B$8:$B$1003,(CONCATENATE(B381," - ",(MID(Roteiro!C381,7,300)))),Ocorrencias!$N$8:$N$1003,"Concluído")),"Concluído","Em andamento"),"")</f>
        <v/>
      </c>
      <c r="T381" s="63"/>
      <c r="U381" s="89"/>
    </row>
    <row r="382">
      <c r="A382" s="40"/>
      <c r="B382" s="67" t="str">
        <f t="shared" si="1"/>
        <v>374</v>
      </c>
      <c r="C382" s="81"/>
      <c r="D382" s="82"/>
      <c r="E382" s="64" t="str">
        <f>IFERROR(VLOOKUP(MID(C382,7,300),'Cenários'!C:E,3,0),"")</f>
        <v/>
      </c>
      <c r="F382" s="61"/>
      <c r="G382" s="83"/>
      <c r="H382" s="83"/>
      <c r="I382" s="83"/>
      <c r="J382" s="82"/>
      <c r="K382" s="85" t="str">
        <f t="shared" si="3"/>
        <v/>
      </c>
      <c r="L382" s="62"/>
      <c r="M382" s="62"/>
      <c r="N382" s="63"/>
      <c r="O382" s="63"/>
      <c r="P382" s="63"/>
      <c r="Q382" s="86" t="str">
        <f t="shared" si="2"/>
        <v/>
      </c>
      <c r="R382" s="87">
        <f>COUNTIF(Ocorrencias!$B$8:$B$1003,(CONCATENATE(B382," - ",F382)))</f>
        <v>0</v>
      </c>
      <c r="S382" s="88" t="str">
        <f>IF(R382&lt;&gt;0,IF(R382=(COUNTIFS(Ocorrencias!$B$8:$B$1003,(CONCATENATE(B382," - ",(MID(Roteiro!C382,7,300)))),Ocorrencias!$N$8:$N$1003,"Concluído")),"Concluído","Em andamento"),"")</f>
        <v/>
      </c>
      <c r="T382" s="63"/>
      <c r="U382" s="89"/>
    </row>
    <row r="383">
      <c r="A383" s="40"/>
      <c r="B383" s="67" t="str">
        <f t="shared" si="1"/>
        <v>375</v>
      </c>
      <c r="C383" s="81"/>
      <c r="D383" s="82"/>
      <c r="E383" s="64" t="str">
        <f>IFERROR(VLOOKUP(MID(C383,7,300),'Cenários'!C:E,3,0),"")</f>
        <v/>
      </c>
      <c r="F383" s="61"/>
      <c r="G383" s="83"/>
      <c r="H383" s="83"/>
      <c r="I383" s="83"/>
      <c r="J383" s="82"/>
      <c r="K383" s="85" t="str">
        <f t="shared" si="3"/>
        <v/>
      </c>
      <c r="L383" s="62"/>
      <c r="M383" s="62"/>
      <c r="N383" s="63"/>
      <c r="O383" s="63"/>
      <c r="P383" s="63"/>
      <c r="Q383" s="86" t="str">
        <f t="shared" si="2"/>
        <v/>
      </c>
      <c r="R383" s="87">
        <f>COUNTIF(Ocorrencias!$B$8:$B$1003,(CONCATENATE(B383," - ",F383)))</f>
        <v>0</v>
      </c>
      <c r="S383" s="88" t="str">
        <f>IF(R383&lt;&gt;0,IF(R383=(COUNTIFS(Ocorrencias!$B$8:$B$1003,(CONCATENATE(B383," - ",(MID(Roteiro!C383,7,300)))),Ocorrencias!$N$8:$N$1003,"Concluído")),"Concluído","Em andamento"),"")</f>
        <v/>
      </c>
      <c r="T383" s="63"/>
      <c r="U383" s="89"/>
    </row>
    <row r="384">
      <c r="A384" s="40"/>
      <c r="B384" s="67" t="str">
        <f t="shared" si="1"/>
        <v>376</v>
      </c>
      <c r="C384" s="81"/>
      <c r="D384" s="82"/>
      <c r="E384" s="64" t="str">
        <f>IFERROR(VLOOKUP(MID(C384,7,300),'Cenários'!C:E,3,0),"")</f>
        <v/>
      </c>
      <c r="F384" s="61"/>
      <c r="G384" s="83"/>
      <c r="H384" s="83"/>
      <c r="I384" s="83"/>
      <c r="J384" s="82"/>
      <c r="K384" s="85" t="str">
        <f t="shared" si="3"/>
        <v/>
      </c>
      <c r="L384" s="62"/>
      <c r="M384" s="62"/>
      <c r="N384" s="63"/>
      <c r="O384" s="63"/>
      <c r="P384" s="63"/>
      <c r="Q384" s="86" t="str">
        <f t="shared" si="2"/>
        <v/>
      </c>
      <c r="R384" s="87">
        <f>COUNTIF(Ocorrencias!$B$8:$B$1003,(CONCATENATE(B384," - ",F384)))</f>
        <v>0</v>
      </c>
      <c r="S384" s="88" t="str">
        <f>IF(R384&lt;&gt;0,IF(R384=(COUNTIFS(Ocorrencias!$B$8:$B$1003,(CONCATENATE(B384," - ",(MID(Roteiro!C384,7,300)))),Ocorrencias!$N$8:$N$1003,"Concluído")),"Concluído","Em andamento"),"")</f>
        <v/>
      </c>
      <c r="T384" s="63"/>
      <c r="U384" s="89"/>
    </row>
    <row r="385">
      <c r="A385" s="40"/>
      <c r="B385" s="67" t="str">
        <f t="shared" si="1"/>
        <v>377</v>
      </c>
      <c r="C385" s="81"/>
      <c r="D385" s="82"/>
      <c r="E385" s="64" t="str">
        <f>IFERROR(VLOOKUP(MID(C385,7,300),'Cenários'!C:E,3,0),"")</f>
        <v/>
      </c>
      <c r="F385" s="61"/>
      <c r="G385" s="83"/>
      <c r="H385" s="83"/>
      <c r="I385" s="83"/>
      <c r="J385" s="82"/>
      <c r="K385" s="85" t="str">
        <f t="shared" si="3"/>
        <v/>
      </c>
      <c r="L385" s="62"/>
      <c r="M385" s="62"/>
      <c r="N385" s="63"/>
      <c r="O385" s="63"/>
      <c r="P385" s="63"/>
      <c r="Q385" s="86" t="str">
        <f t="shared" si="2"/>
        <v/>
      </c>
      <c r="R385" s="87">
        <f>COUNTIF(Ocorrencias!$B$8:$B$1003,(CONCATENATE(B385," - ",F385)))</f>
        <v>0</v>
      </c>
      <c r="S385" s="88" t="str">
        <f>IF(R385&lt;&gt;0,IF(R385=(COUNTIFS(Ocorrencias!$B$8:$B$1003,(CONCATENATE(B385," - ",(MID(Roteiro!C385,7,300)))),Ocorrencias!$N$8:$N$1003,"Concluído")),"Concluído","Em andamento"),"")</f>
        <v/>
      </c>
      <c r="T385" s="63"/>
      <c r="U385" s="89"/>
    </row>
    <row r="386">
      <c r="A386" s="40"/>
      <c r="B386" s="67" t="str">
        <f t="shared" si="1"/>
        <v>378</v>
      </c>
      <c r="C386" s="81"/>
      <c r="D386" s="82"/>
      <c r="E386" s="64" t="str">
        <f>IFERROR(VLOOKUP(MID(C386,7,300),'Cenários'!C:E,3,0),"")</f>
        <v/>
      </c>
      <c r="F386" s="61"/>
      <c r="G386" s="83"/>
      <c r="H386" s="83"/>
      <c r="I386" s="83"/>
      <c r="J386" s="82"/>
      <c r="K386" s="85" t="str">
        <f t="shared" si="3"/>
        <v/>
      </c>
      <c r="L386" s="62"/>
      <c r="M386" s="62"/>
      <c r="N386" s="63"/>
      <c r="O386" s="63"/>
      <c r="P386" s="63"/>
      <c r="Q386" s="86" t="str">
        <f t="shared" si="2"/>
        <v/>
      </c>
      <c r="R386" s="87">
        <f>COUNTIF(Ocorrencias!$B$8:$B$1003,(CONCATENATE(B386," - ",F386)))</f>
        <v>0</v>
      </c>
      <c r="S386" s="88" t="str">
        <f>IF(R386&lt;&gt;0,IF(R386=(COUNTIFS(Ocorrencias!$B$8:$B$1003,(CONCATENATE(B386," - ",(MID(Roteiro!C386,7,300)))),Ocorrencias!$N$8:$N$1003,"Concluído")),"Concluído","Em andamento"),"")</f>
        <v/>
      </c>
      <c r="T386" s="63"/>
      <c r="U386" s="89"/>
    </row>
    <row r="387">
      <c r="A387" s="40"/>
      <c r="B387" s="67" t="str">
        <f t="shared" si="1"/>
        <v>379</v>
      </c>
      <c r="C387" s="81"/>
      <c r="D387" s="82"/>
      <c r="E387" s="64" t="str">
        <f>IFERROR(VLOOKUP(MID(C387,7,300),'Cenários'!C:E,3,0),"")</f>
        <v/>
      </c>
      <c r="F387" s="61"/>
      <c r="G387" s="83"/>
      <c r="H387" s="83"/>
      <c r="I387" s="83"/>
      <c r="J387" s="82"/>
      <c r="K387" s="85" t="str">
        <f t="shared" si="3"/>
        <v/>
      </c>
      <c r="L387" s="62"/>
      <c r="M387" s="62"/>
      <c r="N387" s="63"/>
      <c r="O387" s="63"/>
      <c r="P387" s="63"/>
      <c r="Q387" s="86" t="str">
        <f t="shared" si="2"/>
        <v/>
      </c>
      <c r="R387" s="87">
        <f>COUNTIF(Ocorrencias!$B$8:$B$1003,(CONCATENATE(B387," - ",F387)))</f>
        <v>0</v>
      </c>
      <c r="S387" s="88" t="str">
        <f>IF(R387&lt;&gt;0,IF(R387=(COUNTIFS(Ocorrencias!$B$8:$B$1003,(CONCATENATE(B387," - ",(MID(Roteiro!C387,7,300)))),Ocorrencias!$N$8:$N$1003,"Concluído")),"Concluído","Em andamento"),"")</f>
        <v/>
      </c>
      <c r="T387" s="63"/>
      <c r="U387" s="89"/>
    </row>
    <row r="388">
      <c r="A388" s="40"/>
      <c r="B388" s="67" t="str">
        <f t="shared" si="1"/>
        <v>380</v>
      </c>
      <c r="C388" s="81"/>
      <c r="D388" s="82"/>
      <c r="E388" s="64" t="str">
        <f>IFERROR(VLOOKUP(MID(C388,7,300),'Cenários'!C:E,3,0),"")</f>
        <v/>
      </c>
      <c r="F388" s="61"/>
      <c r="G388" s="83"/>
      <c r="H388" s="83"/>
      <c r="I388" s="83"/>
      <c r="J388" s="82"/>
      <c r="K388" s="85" t="str">
        <f t="shared" si="3"/>
        <v/>
      </c>
      <c r="L388" s="62"/>
      <c r="M388" s="62"/>
      <c r="N388" s="63"/>
      <c r="O388" s="63"/>
      <c r="P388" s="63"/>
      <c r="Q388" s="86" t="str">
        <f t="shared" si="2"/>
        <v/>
      </c>
      <c r="R388" s="87">
        <f>COUNTIF(Ocorrencias!$B$8:$B$1003,(CONCATENATE(B388," - ",F388)))</f>
        <v>0</v>
      </c>
      <c r="S388" s="88" t="str">
        <f>IF(R388&lt;&gt;0,IF(R388=(COUNTIFS(Ocorrencias!$B$8:$B$1003,(CONCATENATE(B388," - ",(MID(Roteiro!C388,7,300)))),Ocorrencias!$N$8:$N$1003,"Concluído")),"Concluído","Em andamento"),"")</f>
        <v/>
      </c>
      <c r="T388" s="63"/>
      <c r="U388" s="89"/>
    </row>
    <row r="389">
      <c r="A389" s="40"/>
      <c r="B389" s="67" t="str">
        <f t="shared" si="1"/>
        <v>381</v>
      </c>
      <c r="C389" s="81"/>
      <c r="D389" s="82"/>
      <c r="E389" s="64" t="str">
        <f>IFERROR(VLOOKUP(MID(C389,7,300),'Cenários'!C:E,3,0),"")</f>
        <v/>
      </c>
      <c r="F389" s="61"/>
      <c r="G389" s="83"/>
      <c r="H389" s="83"/>
      <c r="I389" s="83"/>
      <c r="J389" s="82"/>
      <c r="K389" s="85" t="str">
        <f t="shared" si="3"/>
        <v/>
      </c>
      <c r="L389" s="62"/>
      <c r="M389" s="62"/>
      <c r="N389" s="63"/>
      <c r="O389" s="63"/>
      <c r="P389" s="63"/>
      <c r="Q389" s="86" t="str">
        <f t="shared" si="2"/>
        <v/>
      </c>
      <c r="R389" s="87">
        <f>COUNTIF(Ocorrencias!$B$8:$B$1003,(CONCATENATE(B389," - ",F389)))</f>
        <v>0</v>
      </c>
      <c r="S389" s="88" t="str">
        <f>IF(R389&lt;&gt;0,IF(R389=(COUNTIFS(Ocorrencias!$B$8:$B$1003,(CONCATENATE(B389," - ",(MID(Roteiro!C389,7,300)))),Ocorrencias!$N$8:$N$1003,"Concluído")),"Concluído","Em andamento"),"")</f>
        <v/>
      </c>
      <c r="T389" s="63"/>
      <c r="U389" s="89"/>
    </row>
    <row r="390">
      <c r="A390" s="40"/>
      <c r="B390" s="67" t="str">
        <f t="shared" si="1"/>
        <v>382</v>
      </c>
      <c r="C390" s="81"/>
      <c r="D390" s="82"/>
      <c r="E390" s="64" t="str">
        <f>IFERROR(VLOOKUP(MID(C390,7,300),'Cenários'!C:E,3,0),"")</f>
        <v/>
      </c>
      <c r="F390" s="61"/>
      <c r="G390" s="83"/>
      <c r="H390" s="83"/>
      <c r="I390" s="83"/>
      <c r="J390" s="82"/>
      <c r="K390" s="85" t="str">
        <f t="shared" si="3"/>
        <v/>
      </c>
      <c r="L390" s="62"/>
      <c r="M390" s="62"/>
      <c r="N390" s="63"/>
      <c r="O390" s="63"/>
      <c r="P390" s="63"/>
      <c r="Q390" s="86" t="str">
        <f t="shared" si="2"/>
        <v/>
      </c>
      <c r="R390" s="87">
        <f>COUNTIF(Ocorrencias!$B$8:$B$1003,(CONCATENATE(B390," - ",F390)))</f>
        <v>0</v>
      </c>
      <c r="S390" s="88" t="str">
        <f>IF(R390&lt;&gt;0,IF(R390=(COUNTIFS(Ocorrencias!$B$8:$B$1003,(CONCATENATE(B390," - ",(MID(Roteiro!C390,7,300)))),Ocorrencias!$N$8:$N$1003,"Concluído")),"Concluído","Em andamento"),"")</f>
        <v/>
      </c>
      <c r="T390" s="63"/>
      <c r="U390" s="89"/>
    </row>
    <row r="391">
      <c r="A391" s="40"/>
      <c r="B391" s="67" t="str">
        <f t="shared" si="1"/>
        <v>383</v>
      </c>
      <c r="C391" s="81"/>
      <c r="D391" s="82"/>
      <c r="E391" s="64" t="str">
        <f>IFERROR(VLOOKUP(MID(C391,7,300),'Cenários'!C:E,3,0),"")</f>
        <v/>
      </c>
      <c r="F391" s="61"/>
      <c r="G391" s="83"/>
      <c r="H391" s="83"/>
      <c r="I391" s="83"/>
      <c r="J391" s="82"/>
      <c r="K391" s="85" t="str">
        <f t="shared" si="3"/>
        <v/>
      </c>
      <c r="L391" s="62"/>
      <c r="M391" s="62"/>
      <c r="N391" s="63"/>
      <c r="O391" s="63"/>
      <c r="P391" s="63"/>
      <c r="Q391" s="86" t="str">
        <f t="shared" si="2"/>
        <v/>
      </c>
      <c r="R391" s="87">
        <f>COUNTIF(Ocorrencias!$B$8:$B$1003,(CONCATENATE(B391," - ",F391)))</f>
        <v>0</v>
      </c>
      <c r="S391" s="88" t="str">
        <f>IF(R391&lt;&gt;0,IF(R391=(COUNTIFS(Ocorrencias!$B$8:$B$1003,(CONCATENATE(B391," - ",(MID(Roteiro!C391,7,300)))),Ocorrencias!$N$8:$N$1003,"Concluído")),"Concluído","Em andamento"),"")</f>
        <v/>
      </c>
      <c r="T391" s="63"/>
      <c r="U391" s="89"/>
    </row>
    <row r="392">
      <c r="A392" s="40"/>
      <c r="B392" s="67" t="str">
        <f t="shared" si="1"/>
        <v>384</v>
      </c>
      <c r="C392" s="81"/>
      <c r="D392" s="82"/>
      <c r="E392" s="64" t="str">
        <f>IFERROR(VLOOKUP(MID(C392,7,300),'Cenários'!C:E,3,0),"")</f>
        <v/>
      </c>
      <c r="F392" s="61"/>
      <c r="G392" s="83"/>
      <c r="H392" s="83"/>
      <c r="I392" s="83"/>
      <c r="J392" s="82"/>
      <c r="K392" s="85" t="str">
        <f t="shared" si="3"/>
        <v/>
      </c>
      <c r="L392" s="62"/>
      <c r="M392" s="62"/>
      <c r="N392" s="63"/>
      <c r="O392" s="63"/>
      <c r="P392" s="63"/>
      <c r="Q392" s="86" t="str">
        <f t="shared" si="2"/>
        <v/>
      </c>
      <c r="R392" s="87">
        <f>COUNTIF(Ocorrencias!$B$8:$B$1003,(CONCATENATE(B392," - ",F392)))</f>
        <v>0</v>
      </c>
      <c r="S392" s="88" t="str">
        <f>IF(R392&lt;&gt;0,IF(R392=(COUNTIFS(Ocorrencias!$B$8:$B$1003,(CONCATENATE(B392," - ",(MID(Roteiro!C392,7,300)))),Ocorrencias!$N$8:$N$1003,"Concluído")),"Concluído","Em andamento"),"")</f>
        <v/>
      </c>
      <c r="T392" s="63"/>
      <c r="U392" s="89"/>
    </row>
    <row r="393">
      <c r="A393" s="40"/>
      <c r="B393" s="67" t="str">
        <f t="shared" si="1"/>
        <v>385</v>
      </c>
      <c r="C393" s="81"/>
      <c r="D393" s="82"/>
      <c r="E393" s="64" t="str">
        <f>IFERROR(VLOOKUP(MID(C393,7,300),'Cenários'!C:E,3,0),"")</f>
        <v/>
      </c>
      <c r="F393" s="61"/>
      <c r="G393" s="83"/>
      <c r="H393" s="83"/>
      <c r="I393" s="83"/>
      <c r="J393" s="82"/>
      <c r="K393" s="85" t="str">
        <f t="shared" si="3"/>
        <v/>
      </c>
      <c r="L393" s="62"/>
      <c r="M393" s="62"/>
      <c r="N393" s="63"/>
      <c r="O393" s="63"/>
      <c r="P393" s="63"/>
      <c r="Q393" s="86" t="str">
        <f t="shared" si="2"/>
        <v/>
      </c>
      <c r="R393" s="87">
        <f>COUNTIF(Ocorrencias!$B$8:$B$1003,(CONCATENATE(B393," - ",F393)))</f>
        <v>0</v>
      </c>
      <c r="S393" s="88" t="str">
        <f>IF(R393&lt;&gt;0,IF(R393=(COUNTIFS(Ocorrencias!$B$8:$B$1003,(CONCATENATE(B393," - ",(MID(Roteiro!C393,7,300)))),Ocorrencias!$N$8:$N$1003,"Concluído")),"Concluído","Em andamento"),"")</f>
        <v/>
      </c>
      <c r="T393" s="63"/>
      <c r="U393" s="89"/>
    </row>
    <row r="394">
      <c r="A394" s="40"/>
      <c r="B394" s="67" t="str">
        <f t="shared" si="1"/>
        <v>386</v>
      </c>
      <c r="C394" s="81"/>
      <c r="D394" s="82"/>
      <c r="E394" s="64" t="str">
        <f>IFERROR(VLOOKUP(MID(C394,7,300),'Cenários'!C:E,3,0),"")</f>
        <v/>
      </c>
      <c r="F394" s="61"/>
      <c r="G394" s="83"/>
      <c r="H394" s="83"/>
      <c r="I394" s="83"/>
      <c r="J394" s="82"/>
      <c r="K394" s="85" t="str">
        <f t="shared" si="3"/>
        <v/>
      </c>
      <c r="L394" s="62"/>
      <c r="M394" s="62"/>
      <c r="N394" s="63"/>
      <c r="O394" s="63"/>
      <c r="P394" s="63"/>
      <c r="Q394" s="86" t="str">
        <f t="shared" si="2"/>
        <v/>
      </c>
      <c r="R394" s="87">
        <f>COUNTIF(Ocorrencias!$B$8:$B$1003,(CONCATENATE(B394," - ",F394)))</f>
        <v>0</v>
      </c>
      <c r="S394" s="88" t="str">
        <f>IF(R394&lt;&gt;0,IF(R394=(COUNTIFS(Ocorrencias!$B$8:$B$1003,(CONCATENATE(B394," - ",(MID(Roteiro!C394,7,300)))),Ocorrencias!$N$8:$N$1003,"Concluído")),"Concluído","Em andamento"),"")</f>
        <v/>
      </c>
      <c r="T394" s="63"/>
      <c r="U394" s="89"/>
    </row>
    <row r="395">
      <c r="A395" s="40"/>
      <c r="B395" s="67" t="str">
        <f t="shared" si="1"/>
        <v>387</v>
      </c>
      <c r="C395" s="81"/>
      <c r="D395" s="82"/>
      <c r="E395" s="64" t="str">
        <f>IFERROR(VLOOKUP(MID(C395,7,300),'Cenários'!C:E,3,0),"")</f>
        <v/>
      </c>
      <c r="F395" s="61"/>
      <c r="G395" s="83"/>
      <c r="H395" s="83"/>
      <c r="I395" s="83"/>
      <c r="J395" s="82"/>
      <c r="K395" s="85" t="str">
        <f t="shared" si="3"/>
        <v/>
      </c>
      <c r="L395" s="62"/>
      <c r="M395" s="62"/>
      <c r="N395" s="63"/>
      <c r="O395" s="63"/>
      <c r="P395" s="63"/>
      <c r="Q395" s="86" t="str">
        <f t="shared" si="2"/>
        <v/>
      </c>
      <c r="R395" s="87">
        <f>COUNTIF(Ocorrencias!$B$8:$B$1003,(CONCATENATE(B395," - ",F395)))</f>
        <v>0</v>
      </c>
      <c r="S395" s="88" t="str">
        <f>IF(R395&lt;&gt;0,IF(R395=(COUNTIFS(Ocorrencias!$B$8:$B$1003,(CONCATENATE(B395," - ",(MID(Roteiro!C395,7,300)))),Ocorrencias!$N$8:$N$1003,"Concluído")),"Concluído","Em andamento"),"")</f>
        <v/>
      </c>
      <c r="T395" s="63"/>
      <c r="U395" s="89"/>
    </row>
    <row r="396">
      <c r="A396" s="40"/>
      <c r="B396" s="67" t="str">
        <f t="shared" si="1"/>
        <v>388</v>
      </c>
      <c r="C396" s="81"/>
      <c r="D396" s="82"/>
      <c r="E396" s="64" t="str">
        <f>IFERROR(VLOOKUP(MID(C396,7,300),'Cenários'!C:E,3,0),"")</f>
        <v/>
      </c>
      <c r="F396" s="61"/>
      <c r="G396" s="83"/>
      <c r="H396" s="83"/>
      <c r="I396" s="83"/>
      <c r="J396" s="82"/>
      <c r="K396" s="85" t="str">
        <f t="shared" si="3"/>
        <v/>
      </c>
      <c r="L396" s="62"/>
      <c r="M396" s="62"/>
      <c r="N396" s="63"/>
      <c r="O396" s="63"/>
      <c r="P396" s="63"/>
      <c r="Q396" s="86" t="str">
        <f t="shared" si="2"/>
        <v/>
      </c>
      <c r="R396" s="87">
        <f>COUNTIF(Ocorrencias!$B$8:$B$1003,(CONCATENATE(B396," - ",F396)))</f>
        <v>0</v>
      </c>
      <c r="S396" s="88" t="str">
        <f>IF(R396&lt;&gt;0,IF(R396=(COUNTIFS(Ocorrencias!$B$8:$B$1003,(CONCATENATE(B396," - ",(MID(Roteiro!C396,7,300)))),Ocorrencias!$N$8:$N$1003,"Concluído")),"Concluído","Em andamento"),"")</f>
        <v/>
      </c>
      <c r="T396" s="63"/>
      <c r="U396" s="89"/>
    </row>
    <row r="397">
      <c r="A397" s="40"/>
      <c r="B397" s="67" t="str">
        <f t="shared" si="1"/>
        <v>389</v>
      </c>
      <c r="C397" s="81"/>
      <c r="D397" s="82"/>
      <c r="E397" s="64" t="str">
        <f>IFERROR(VLOOKUP(MID(C397,7,300),'Cenários'!C:E,3,0),"")</f>
        <v/>
      </c>
      <c r="F397" s="61"/>
      <c r="G397" s="83"/>
      <c r="H397" s="83"/>
      <c r="I397" s="83"/>
      <c r="J397" s="82"/>
      <c r="K397" s="85" t="str">
        <f t="shared" si="3"/>
        <v/>
      </c>
      <c r="L397" s="62"/>
      <c r="M397" s="62"/>
      <c r="N397" s="63"/>
      <c r="O397" s="63"/>
      <c r="P397" s="63"/>
      <c r="Q397" s="86" t="str">
        <f t="shared" si="2"/>
        <v/>
      </c>
      <c r="R397" s="87">
        <f>COUNTIF(Ocorrencias!$B$8:$B$1003,(CONCATENATE(B397," - ",F397)))</f>
        <v>0</v>
      </c>
      <c r="S397" s="88" t="str">
        <f>IF(R397&lt;&gt;0,IF(R397=(COUNTIFS(Ocorrencias!$B$8:$B$1003,(CONCATENATE(B397," - ",(MID(Roteiro!C397,7,300)))),Ocorrencias!$N$8:$N$1003,"Concluído")),"Concluído","Em andamento"),"")</f>
        <v/>
      </c>
      <c r="T397" s="63"/>
      <c r="U397" s="89"/>
    </row>
    <row r="398">
      <c r="A398" s="40"/>
      <c r="B398" s="67" t="str">
        <f t="shared" si="1"/>
        <v>390</v>
      </c>
      <c r="C398" s="81"/>
      <c r="D398" s="82"/>
      <c r="E398" s="64" t="str">
        <f>IFERROR(VLOOKUP(MID(C398,7,300),'Cenários'!C:E,3,0),"")</f>
        <v/>
      </c>
      <c r="F398" s="61"/>
      <c r="G398" s="83"/>
      <c r="H398" s="83"/>
      <c r="I398" s="83"/>
      <c r="J398" s="82"/>
      <c r="K398" s="85" t="str">
        <f t="shared" si="3"/>
        <v/>
      </c>
      <c r="L398" s="62"/>
      <c r="M398" s="62"/>
      <c r="N398" s="63"/>
      <c r="O398" s="63"/>
      <c r="P398" s="63"/>
      <c r="Q398" s="86" t="str">
        <f t="shared" si="2"/>
        <v/>
      </c>
      <c r="R398" s="87">
        <f>COUNTIF(Ocorrencias!$B$8:$B$1003,(CONCATENATE(B398," - ",F398)))</f>
        <v>0</v>
      </c>
      <c r="S398" s="88" t="str">
        <f>IF(R398&lt;&gt;0,IF(R398=(COUNTIFS(Ocorrencias!$B$8:$B$1003,(CONCATENATE(B398," - ",(MID(Roteiro!C398,7,300)))),Ocorrencias!$N$8:$N$1003,"Concluído")),"Concluído","Em andamento"),"")</f>
        <v/>
      </c>
      <c r="T398" s="63"/>
      <c r="U398" s="89"/>
    </row>
    <row r="399">
      <c r="A399" s="40"/>
      <c r="B399" s="67" t="str">
        <f t="shared" si="1"/>
        <v>391</v>
      </c>
      <c r="C399" s="81"/>
      <c r="D399" s="82"/>
      <c r="E399" s="64" t="str">
        <f>IFERROR(VLOOKUP(MID(C399,7,300),'Cenários'!C:E,3,0),"")</f>
        <v/>
      </c>
      <c r="F399" s="61"/>
      <c r="G399" s="83"/>
      <c r="H399" s="83"/>
      <c r="I399" s="83"/>
      <c r="J399" s="82"/>
      <c r="K399" s="85" t="str">
        <f t="shared" si="3"/>
        <v/>
      </c>
      <c r="L399" s="62"/>
      <c r="M399" s="62"/>
      <c r="N399" s="63"/>
      <c r="O399" s="63"/>
      <c r="P399" s="63"/>
      <c r="Q399" s="86" t="str">
        <f t="shared" si="2"/>
        <v/>
      </c>
      <c r="R399" s="87">
        <f>COUNTIF(Ocorrencias!$B$8:$B$1003,(CONCATENATE(B399," - ",F399)))</f>
        <v>0</v>
      </c>
      <c r="S399" s="88" t="str">
        <f>IF(R399&lt;&gt;0,IF(R399=(COUNTIFS(Ocorrencias!$B$8:$B$1003,(CONCATENATE(B399," - ",(MID(Roteiro!C399,7,300)))),Ocorrencias!$N$8:$N$1003,"Concluído")),"Concluído","Em andamento"),"")</f>
        <v/>
      </c>
      <c r="T399" s="63"/>
      <c r="U399" s="89"/>
    </row>
    <row r="400">
      <c r="A400" s="40"/>
      <c r="B400" s="67" t="str">
        <f t="shared" si="1"/>
        <v>392</v>
      </c>
      <c r="C400" s="81"/>
      <c r="D400" s="82"/>
      <c r="E400" s="64" t="str">
        <f>IFERROR(VLOOKUP(MID(C400,7,300),'Cenários'!C:E,3,0),"")</f>
        <v/>
      </c>
      <c r="F400" s="61"/>
      <c r="G400" s="83"/>
      <c r="H400" s="83"/>
      <c r="I400" s="83"/>
      <c r="J400" s="82"/>
      <c r="K400" s="85" t="str">
        <f t="shared" si="3"/>
        <v/>
      </c>
      <c r="L400" s="62"/>
      <c r="M400" s="62"/>
      <c r="N400" s="63"/>
      <c r="O400" s="63"/>
      <c r="P400" s="63"/>
      <c r="Q400" s="86" t="str">
        <f t="shared" si="2"/>
        <v/>
      </c>
      <c r="R400" s="87">
        <f>COUNTIF(Ocorrencias!$B$8:$B$1003,(CONCATENATE(B400," - ",F400)))</f>
        <v>0</v>
      </c>
      <c r="S400" s="88" t="str">
        <f>IF(R400&lt;&gt;0,IF(R400=(COUNTIFS(Ocorrencias!$B$8:$B$1003,(CONCATENATE(B400," - ",(MID(Roteiro!C400,7,300)))),Ocorrencias!$N$8:$N$1003,"Concluído")),"Concluído","Em andamento"),"")</f>
        <v/>
      </c>
      <c r="T400" s="63"/>
      <c r="U400" s="89"/>
    </row>
    <row r="401">
      <c r="A401" s="40"/>
      <c r="B401" s="67" t="str">
        <f t="shared" si="1"/>
        <v>393</v>
      </c>
      <c r="C401" s="81"/>
      <c r="D401" s="82"/>
      <c r="E401" s="64" t="str">
        <f>IFERROR(VLOOKUP(MID(C401,7,300),'Cenários'!C:E,3,0),"")</f>
        <v/>
      </c>
      <c r="F401" s="61"/>
      <c r="G401" s="83"/>
      <c r="H401" s="83"/>
      <c r="I401" s="83"/>
      <c r="J401" s="82"/>
      <c r="K401" s="85" t="str">
        <f t="shared" si="3"/>
        <v/>
      </c>
      <c r="L401" s="62"/>
      <c r="M401" s="62"/>
      <c r="N401" s="63"/>
      <c r="O401" s="63"/>
      <c r="P401" s="63"/>
      <c r="Q401" s="86" t="str">
        <f t="shared" si="2"/>
        <v/>
      </c>
      <c r="R401" s="87">
        <f>COUNTIF(Ocorrencias!$B$8:$B$1003,(CONCATENATE(B401," - ",F401)))</f>
        <v>0</v>
      </c>
      <c r="S401" s="88" t="str">
        <f>IF(R401&lt;&gt;0,IF(R401=(COUNTIFS(Ocorrencias!$B$8:$B$1003,(CONCATENATE(B401," - ",(MID(Roteiro!C401,7,300)))),Ocorrencias!$N$8:$N$1003,"Concluído")),"Concluído","Em andamento"),"")</f>
        <v/>
      </c>
      <c r="T401" s="63"/>
      <c r="U401" s="89"/>
    </row>
    <row r="402">
      <c r="A402" s="40"/>
      <c r="B402" s="67" t="str">
        <f t="shared" si="1"/>
        <v>394</v>
      </c>
      <c r="C402" s="81"/>
      <c r="D402" s="82"/>
      <c r="E402" s="64" t="str">
        <f>IFERROR(VLOOKUP(MID(C402,7,300),'Cenários'!C:E,3,0),"")</f>
        <v/>
      </c>
      <c r="F402" s="61"/>
      <c r="G402" s="83"/>
      <c r="H402" s="83"/>
      <c r="I402" s="83"/>
      <c r="J402" s="82"/>
      <c r="K402" s="85" t="str">
        <f t="shared" si="3"/>
        <v/>
      </c>
      <c r="L402" s="62"/>
      <c r="M402" s="62"/>
      <c r="N402" s="63"/>
      <c r="O402" s="63"/>
      <c r="P402" s="63"/>
      <c r="Q402" s="86" t="str">
        <f t="shared" si="2"/>
        <v/>
      </c>
      <c r="R402" s="87">
        <f>COUNTIF(Ocorrencias!$B$8:$B$1003,(CONCATENATE(B402," - ",F402)))</f>
        <v>0</v>
      </c>
      <c r="S402" s="88" t="str">
        <f>IF(R402&lt;&gt;0,IF(R402=(COUNTIFS(Ocorrencias!$B$8:$B$1003,(CONCATENATE(B402," - ",(MID(Roteiro!C402,7,300)))),Ocorrencias!$N$8:$N$1003,"Concluído")),"Concluído","Em andamento"),"")</f>
        <v/>
      </c>
      <c r="T402" s="63"/>
      <c r="U402" s="89"/>
    </row>
    <row r="403">
      <c r="A403" s="40"/>
      <c r="B403" s="67" t="str">
        <f t="shared" si="1"/>
        <v>395</v>
      </c>
      <c r="C403" s="81"/>
      <c r="D403" s="82"/>
      <c r="E403" s="64" t="str">
        <f>IFERROR(VLOOKUP(MID(C403,7,300),'Cenários'!C:E,3,0),"")</f>
        <v/>
      </c>
      <c r="F403" s="61"/>
      <c r="G403" s="83"/>
      <c r="H403" s="83"/>
      <c r="I403" s="83"/>
      <c r="J403" s="82"/>
      <c r="K403" s="85" t="str">
        <f t="shared" si="3"/>
        <v/>
      </c>
      <c r="L403" s="62"/>
      <c r="M403" s="62"/>
      <c r="N403" s="63"/>
      <c r="O403" s="63"/>
      <c r="P403" s="63"/>
      <c r="Q403" s="86" t="str">
        <f t="shared" si="2"/>
        <v/>
      </c>
      <c r="R403" s="87">
        <f>COUNTIF(Ocorrencias!$B$8:$B$1003,(CONCATENATE(B403," - ",F403)))</f>
        <v>0</v>
      </c>
      <c r="S403" s="88" t="str">
        <f>IF(R403&lt;&gt;0,IF(R403=(COUNTIFS(Ocorrencias!$B$8:$B$1003,(CONCATENATE(B403," - ",(MID(Roteiro!C403,7,300)))),Ocorrencias!$N$8:$N$1003,"Concluído")),"Concluído","Em andamento"),"")</f>
        <v/>
      </c>
      <c r="T403" s="63"/>
      <c r="U403" s="89"/>
    </row>
    <row r="404">
      <c r="A404" s="40"/>
      <c r="B404" s="67" t="str">
        <f t="shared" si="1"/>
        <v>396</v>
      </c>
      <c r="C404" s="81"/>
      <c r="D404" s="82"/>
      <c r="E404" s="64" t="str">
        <f>IFERROR(VLOOKUP(MID(C404,7,300),'Cenários'!C:E,3,0),"")</f>
        <v/>
      </c>
      <c r="F404" s="61"/>
      <c r="G404" s="83"/>
      <c r="H404" s="83"/>
      <c r="I404" s="83"/>
      <c r="J404" s="82"/>
      <c r="K404" s="85" t="str">
        <f t="shared" si="3"/>
        <v/>
      </c>
      <c r="L404" s="62"/>
      <c r="M404" s="62"/>
      <c r="N404" s="63"/>
      <c r="O404" s="63"/>
      <c r="P404" s="63"/>
      <c r="Q404" s="86" t="str">
        <f t="shared" si="2"/>
        <v/>
      </c>
      <c r="R404" s="87">
        <f>COUNTIF(Ocorrencias!$B$8:$B$1003,(CONCATENATE(B404," - ",F404)))</f>
        <v>0</v>
      </c>
      <c r="S404" s="88" t="str">
        <f>IF(R404&lt;&gt;0,IF(R404=(COUNTIFS(Ocorrencias!$B$8:$B$1003,(CONCATENATE(B404," - ",(MID(Roteiro!C404,7,300)))),Ocorrencias!$N$8:$N$1003,"Concluído")),"Concluído","Em andamento"),"")</f>
        <v/>
      </c>
      <c r="T404" s="63"/>
      <c r="U404" s="89"/>
    </row>
    <row r="405">
      <c r="A405" s="40"/>
      <c r="B405" s="67" t="str">
        <f t="shared" si="1"/>
        <v>397</v>
      </c>
      <c r="C405" s="81"/>
      <c r="D405" s="82"/>
      <c r="E405" s="64" t="str">
        <f>IFERROR(VLOOKUP(MID(C405,7,300),'Cenários'!C:E,3,0),"")</f>
        <v/>
      </c>
      <c r="F405" s="61"/>
      <c r="G405" s="83"/>
      <c r="H405" s="83"/>
      <c r="I405" s="83"/>
      <c r="J405" s="82"/>
      <c r="K405" s="85" t="str">
        <f t="shared" si="3"/>
        <v/>
      </c>
      <c r="L405" s="62"/>
      <c r="M405" s="62"/>
      <c r="N405" s="63"/>
      <c r="O405" s="63"/>
      <c r="P405" s="63"/>
      <c r="Q405" s="86" t="str">
        <f t="shared" si="2"/>
        <v/>
      </c>
      <c r="R405" s="87">
        <f>COUNTIF(Ocorrencias!$B$8:$B$1003,(CONCATENATE(B405," - ",F405)))</f>
        <v>0</v>
      </c>
      <c r="S405" s="88" t="str">
        <f>IF(R405&lt;&gt;0,IF(R405=(COUNTIFS(Ocorrencias!$B$8:$B$1003,(CONCATENATE(B405," - ",(MID(Roteiro!C405,7,300)))),Ocorrencias!$N$8:$N$1003,"Concluído")),"Concluído","Em andamento"),"")</f>
        <v/>
      </c>
      <c r="T405" s="63"/>
      <c r="U405" s="89"/>
    </row>
    <row r="406">
      <c r="A406" s="40"/>
      <c r="B406" s="67" t="str">
        <f t="shared" si="1"/>
        <v>398</v>
      </c>
      <c r="C406" s="81"/>
      <c r="D406" s="82"/>
      <c r="E406" s="64" t="str">
        <f>IFERROR(VLOOKUP(MID(C406,7,300),'Cenários'!C:E,3,0),"")</f>
        <v/>
      </c>
      <c r="F406" s="61"/>
      <c r="G406" s="83"/>
      <c r="H406" s="83"/>
      <c r="I406" s="83"/>
      <c r="J406" s="82"/>
      <c r="K406" s="85" t="str">
        <f t="shared" si="3"/>
        <v/>
      </c>
      <c r="L406" s="62"/>
      <c r="M406" s="62"/>
      <c r="N406" s="63"/>
      <c r="O406" s="63"/>
      <c r="P406" s="63"/>
      <c r="Q406" s="86" t="str">
        <f t="shared" si="2"/>
        <v/>
      </c>
      <c r="R406" s="87">
        <f>COUNTIF(Ocorrencias!$B$8:$B$1003,(CONCATENATE(B406," - ",F406)))</f>
        <v>0</v>
      </c>
      <c r="S406" s="88" t="str">
        <f>IF(R406&lt;&gt;0,IF(R406=(COUNTIFS(Ocorrencias!$B$8:$B$1003,(CONCATENATE(B406," - ",(MID(Roteiro!C406,7,300)))),Ocorrencias!$N$8:$N$1003,"Concluído")),"Concluído","Em andamento"),"")</f>
        <v/>
      </c>
      <c r="T406" s="63"/>
      <c r="U406" s="89"/>
    </row>
    <row r="407">
      <c r="A407" s="40"/>
      <c r="B407" s="67" t="str">
        <f t="shared" si="1"/>
        <v>399</v>
      </c>
      <c r="C407" s="81"/>
      <c r="D407" s="82"/>
      <c r="E407" s="64" t="str">
        <f>IFERROR(VLOOKUP(MID(C407,7,300),'Cenários'!C:E,3,0),"")</f>
        <v/>
      </c>
      <c r="F407" s="61"/>
      <c r="G407" s="83"/>
      <c r="H407" s="83"/>
      <c r="I407" s="83"/>
      <c r="J407" s="82"/>
      <c r="K407" s="85" t="str">
        <f t="shared" si="3"/>
        <v/>
      </c>
      <c r="L407" s="62"/>
      <c r="M407" s="62"/>
      <c r="N407" s="63"/>
      <c r="O407" s="63"/>
      <c r="P407" s="63"/>
      <c r="Q407" s="86" t="str">
        <f t="shared" si="2"/>
        <v/>
      </c>
      <c r="R407" s="87">
        <f>COUNTIF(Ocorrencias!$B$8:$B$1003,(CONCATENATE(B407," - ",F407)))</f>
        <v>0</v>
      </c>
      <c r="S407" s="88" t="str">
        <f>IF(R407&lt;&gt;0,IF(R407=(COUNTIFS(Ocorrencias!$B$8:$B$1003,(CONCATENATE(B407," - ",(MID(Roteiro!C407,7,300)))),Ocorrencias!$N$8:$N$1003,"Concluído")),"Concluído","Em andamento"),"")</f>
        <v/>
      </c>
      <c r="T407" s="63"/>
      <c r="U407" s="89"/>
    </row>
    <row r="408">
      <c r="A408" s="40"/>
      <c r="B408" s="67" t="str">
        <f t="shared" si="1"/>
        <v>400</v>
      </c>
      <c r="C408" s="81"/>
      <c r="D408" s="82"/>
      <c r="E408" s="64" t="str">
        <f>IFERROR(VLOOKUP(MID(C408,7,300),'Cenários'!C:E,3,0),"")</f>
        <v/>
      </c>
      <c r="F408" s="61"/>
      <c r="G408" s="83"/>
      <c r="H408" s="83"/>
      <c r="I408" s="83"/>
      <c r="J408" s="82"/>
      <c r="K408" s="85" t="str">
        <f t="shared" si="3"/>
        <v/>
      </c>
      <c r="L408" s="62"/>
      <c r="M408" s="62"/>
      <c r="N408" s="63"/>
      <c r="O408" s="63"/>
      <c r="P408" s="63"/>
      <c r="Q408" s="86" t="str">
        <f t="shared" si="2"/>
        <v/>
      </c>
      <c r="R408" s="87">
        <f>COUNTIF(Ocorrencias!$B$8:$B$1003,(CONCATENATE(B408," - ",F408)))</f>
        <v>0</v>
      </c>
      <c r="S408" s="88" t="str">
        <f>IF(R408&lt;&gt;0,IF(R408=(COUNTIFS(Ocorrencias!$B$8:$B$1003,(CONCATENATE(B408," - ",(MID(Roteiro!C408,7,300)))),Ocorrencias!$N$8:$N$1003,"Concluído")),"Concluído","Em andamento"),"")</f>
        <v/>
      </c>
      <c r="T408" s="63"/>
      <c r="U408" s="89"/>
    </row>
    <row r="409">
      <c r="A409" s="40"/>
      <c r="B409" s="67" t="str">
        <f t="shared" si="1"/>
        <v>401</v>
      </c>
      <c r="C409" s="81"/>
      <c r="D409" s="82"/>
      <c r="E409" s="64" t="str">
        <f>IFERROR(VLOOKUP(MID(C409,7,300),'Cenários'!C:E,3,0),"")</f>
        <v/>
      </c>
      <c r="F409" s="61"/>
      <c r="G409" s="83"/>
      <c r="H409" s="83"/>
      <c r="I409" s="83"/>
      <c r="J409" s="82"/>
      <c r="K409" s="85" t="str">
        <f t="shared" si="3"/>
        <v/>
      </c>
      <c r="L409" s="62"/>
      <c r="M409" s="62"/>
      <c r="N409" s="63"/>
      <c r="O409" s="63"/>
      <c r="P409" s="63"/>
      <c r="Q409" s="86" t="str">
        <f t="shared" si="2"/>
        <v/>
      </c>
      <c r="R409" s="87">
        <f>COUNTIF(Ocorrencias!$B$8:$B$1003,(CONCATENATE(B409," - ",F409)))</f>
        <v>0</v>
      </c>
      <c r="S409" s="88" t="str">
        <f>IF(R409&lt;&gt;0,IF(R409=(COUNTIFS(Ocorrencias!$B$8:$B$1003,(CONCATENATE(B409," - ",(MID(Roteiro!C409,7,300)))),Ocorrencias!$N$8:$N$1003,"Concluído")),"Concluído","Em andamento"),"")</f>
        <v/>
      </c>
      <c r="T409" s="63"/>
      <c r="U409" s="89"/>
    </row>
    <row r="410">
      <c r="A410" s="40"/>
      <c r="B410" s="67" t="str">
        <f t="shared" si="1"/>
        <v>402</v>
      </c>
      <c r="C410" s="81"/>
      <c r="D410" s="82"/>
      <c r="E410" s="64" t="str">
        <f>IFERROR(VLOOKUP(MID(C410,7,300),'Cenários'!C:E,3,0),"")</f>
        <v/>
      </c>
      <c r="F410" s="61"/>
      <c r="G410" s="83"/>
      <c r="H410" s="83"/>
      <c r="I410" s="83"/>
      <c r="J410" s="82"/>
      <c r="K410" s="85" t="str">
        <f t="shared" si="3"/>
        <v/>
      </c>
      <c r="L410" s="62"/>
      <c r="M410" s="62"/>
      <c r="N410" s="63"/>
      <c r="O410" s="63"/>
      <c r="P410" s="63"/>
      <c r="Q410" s="86" t="str">
        <f t="shared" si="2"/>
        <v/>
      </c>
      <c r="R410" s="87">
        <f>COUNTIF(Ocorrencias!$B$8:$B$1003,(CONCATENATE(B410," - ",F410)))</f>
        <v>0</v>
      </c>
      <c r="S410" s="88" t="str">
        <f>IF(R410&lt;&gt;0,IF(R410=(COUNTIFS(Ocorrencias!$B$8:$B$1003,(CONCATENATE(B410," - ",(MID(Roteiro!C410,7,300)))),Ocorrencias!$N$8:$N$1003,"Concluído")),"Concluído","Em andamento"),"")</f>
        <v/>
      </c>
      <c r="T410" s="63"/>
      <c r="U410" s="89"/>
    </row>
    <row r="411">
      <c r="A411" s="40"/>
      <c r="B411" s="67" t="str">
        <f t="shared" si="1"/>
        <v>403</v>
      </c>
      <c r="C411" s="81"/>
      <c r="D411" s="82"/>
      <c r="E411" s="64" t="str">
        <f>IFERROR(VLOOKUP(MID(C411,7,300),'Cenários'!C:E,3,0),"")</f>
        <v/>
      </c>
      <c r="F411" s="61"/>
      <c r="G411" s="83"/>
      <c r="H411" s="83"/>
      <c r="I411" s="83"/>
      <c r="J411" s="82"/>
      <c r="K411" s="85" t="str">
        <f t="shared" si="3"/>
        <v/>
      </c>
      <c r="L411" s="62"/>
      <c r="M411" s="62"/>
      <c r="N411" s="63"/>
      <c r="O411" s="63"/>
      <c r="P411" s="63"/>
      <c r="Q411" s="86" t="str">
        <f t="shared" si="2"/>
        <v/>
      </c>
      <c r="R411" s="87">
        <f>COUNTIF(Ocorrencias!$B$8:$B$1003,(CONCATENATE(B411," - ",F411)))</f>
        <v>0</v>
      </c>
      <c r="S411" s="88" t="str">
        <f>IF(R411&lt;&gt;0,IF(R411=(COUNTIFS(Ocorrencias!$B$8:$B$1003,(CONCATENATE(B411," - ",(MID(Roteiro!C411,7,300)))),Ocorrencias!$N$8:$N$1003,"Concluído")),"Concluído","Em andamento"),"")</f>
        <v/>
      </c>
      <c r="T411" s="63"/>
      <c r="U411" s="89"/>
    </row>
    <row r="412">
      <c r="A412" s="40"/>
      <c r="B412" s="67" t="str">
        <f t="shared" si="1"/>
        <v>404</v>
      </c>
      <c r="C412" s="81"/>
      <c r="D412" s="82"/>
      <c r="E412" s="64" t="str">
        <f>IFERROR(VLOOKUP(MID(C412,7,300),'Cenários'!C:E,3,0),"")</f>
        <v/>
      </c>
      <c r="F412" s="61"/>
      <c r="G412" s="83"/>
      <c r="H412" s="83"/>
      <c r="I412" s="83"/>
      <c r="J412" s="82"/>
      <c r="K412" s="85" t="str">
        <f t="shared" si="3"/>
        <v/>
      </c>
      <c r="L412" s="62"/>
      <c r="M412" s="62"/>
      <c r="N412" s="63"/>
      <c r="O412" s="63"/>
      <c r="P412" s="63"/>
      <c r="Q412" s="86" t="str">
        <f t="shared" si="2"/>
        <v/>
      </c>
      <c r="R412" s="87">
        <f>COUNTIF(Ocorrencias!$B$8:$B$1003,(CONCATENATE(B412," - ",F412)))</f>
        <v>0</v>
      </c>
      <c r="S412" s="88" t="str">
        <f>IF(R412&lt;&gt;0,IF(R412=(COUNTIFS(Ocorrencias!$B$8:$B$1003,(CONCATENATE(B412," - ",(MID(Roteiro!C412,7,300)))),Ocorrencias!$N$8:$N$1003,"Concluído")),"Concluído","Em andamento"),"")</f>
        <v/>
      </c>
      <c r="T412" s="63"/>
      <c r="U412" s="89"/>
    </row>
    <row r="413">
      <c r="A413" s="40"/>
      <c r="B413" s="67" t="str">
        <f t="shared" si="1"/>
        <v>405</v>
      </c>
      <c r="C413" s="81"/>
      <c r="D413" s="82"/>
      <c r="E413" s="64" t="str">
        <f>IFERROR(VLOOKUP(MID(C413,7,300),'Cenários'!C:E,3,0),"")</f>
        <v/>
      </c>
      <c r="F413" s="61"/>
      <c r="G413" s="83"/>
      <c r="H413" s="83"/>
      <c r="I413" s="83"/>
      <c r="J413" s="82"/>
      <c r="K413" s="85" t="str">
        <f t="shared" si="3"/>
        <v/>
      </c>
      <c r="L413" s="62"/>
      <c r="M413" s="62"/>
      <c r="N413" s="63"/>
      <c r="O413" s="63"/>
      <c r="P413" s="63"/>
      <c r="Q413" s="86" t="str">
        <f t="shared" si="2"/>
        <v/>
      </c>
      <c r="R413" s="87">
        <f>COUNTIF(Ocorrencias!$B$8:$B$1003,(CONCATENATE(B413," - ",F413)))</f>
        <v>0</v>
      </c>
      <c r="S413" s="88" t="str">
        <f>IF(R413&lt;&gt;0,IF(R413=(COUNTIFS(Ocorrencias!$B$8:$B$1003,(CONCATENATE(B413," - ",(MID(Roteiro!C413,7,300)))),Ocorrencias!$N$8:$N$1003,"Concluído")),"Concluído","Em andamento"),"")</f>
        <v/>
      </c>
      <c r="T413" s="63"/>
      <c r="U413" s="89"/>
    </row>
    <row r="414">
      <c r="A414" s="40"/>
      <c r="B414" s="67" t="str">
        <f t="shared" si="1"/>
        <v>406</v>
      </c>
      <c r="C414" s="81"/>
      <c r="D414" s="82"/>
      <c r="E414" s="64" t="str">
        <f>IFERROR(VLOOKUP(MID(C414,7,300),'Cenários'!C:E,3,0),"")</f>
        <v/>
      </c>
      <c r="F414" s="61"/>
      <c r="G414" s="83"/>
      <c r="H414" s="83"/>
      <c r="I414" s="83"/>
      <c r="J414" s="82"/>
      <c r="K414" s="85" t="str">
        <f t="shared" si="3"/>
        <v/>
      </c>
      <c r="L414" s="62"/>
      <c r="M414" s="62"/>
      <c r="N414" s="63"/>
      <c r="O414" s="63"/>
      <c r="P414" s="63"/>
      <c r="Q414" s="86" t="str">
        <f t="shared" si="2"/>
        <v/>
      </c>
      <c r="R414" s="87">
        <f>COUNTIF(Ocorrencias!$B$8:$B$1003,(CONCATENATE(B414," - ",F414)))</f>
        <v>0</v>
      </c>
      <c r="S414" s="88" t="str">
        <f>IF(R414&lt;&gt;0,IF(R414=(COUNTIFS(Ocorrencias!$B$8:$B$1003,(CONCATENATE(B414," - ",(MID(Roteiro!C414,7,300)))),Ocorrencias!$N$8:$N$1003,"Concluído")),"Concluído","Em andamento"),"")</f>
        <v/>
      </c>
      <c r="T414" s="63"/>
      <c r="U414" s="89"/>
    </row>
    <row r="415">
      <c r="A415" s="40"/>
      <c r="B415" s="67" t="str">
        <f t="shared" si="1"/>
        <v>407</v>
      </c>
      <c r="C415" s="81"/>
      <c r="D415" s="82"/>
      <c r="E415" s="64" t="str">
        <f>IFERROR(VLOOKUP(MID(C415,7,300),'Cenários'!C:E,3,0),"")</f>
        <v/>
      </c>
      <c r="F415" s="61"/>
      <c r="G415" s="83"/>
      <c r="H415" s="83"/>
      <c r="I415" s="83"/>
      <c r="J415" s="82"/>
      <c r="K415" s="85" t="str">
        <f t="shared" si="3"/>
        <v/>
      </c>
      <c r="L415" s="62"/>
      <c r="M415" s="62"/>
      <c r="N415" s="63"/>
      <c r="O415" s="63"/>
      <c r="P415" s="63"/>
      <c r="Q415" s="86" t="str">
        <f t="shared" si="2"/>
        <v/>
      </c>
      <c r="R415" s="87">
        <f>COUNTIF(Ocorrencias!$B$8:$B$1003,(CONCATENATE(B415," - ",F415)))</f>
        <v>0</v>
      </c>
      <c r="S415" s="88" t="str">
        <f>IF(R415&lt;&gt;0,IF(R415=(COUNTIFS(Ocorrencias!$B$8:$B$1003,(CONCATENATE(B415," - ",(MID(Roteiro!C415,7,300)))),Ocorrencias!$N$8:$N$1003,"Concluído")),"Concluído","Em andamento"),"")</f>
        <v/>
      </c>
      <c r="T415" s="63"/>
      <c r="U415" s="89"/>
    </row>
    <row r="416">
      <c r="A416" s="40"/>
      <c r="B416" s="67" t="str">
        <f t="shared" si="1"/>
        <v>408</v>
      </c>
      <c r="C416" s="81"/>
      <c r="D416" s="82"/>
      <c r="E416" s="64" t="str">
        <f>IFERROR(VLOOKUP(MID(C416,7,300),'Cenários'!C:E,3,0),"")</f>
        <v/>
      </c>
      <c r="F416" s="61"/>
      <c r="G416" s="83"/>
      <c r="H416" s="83"/>
      <c r="I416" s="83"/>
      <c r="J416" s="82"/>
      <c r="K416" s="85" t="str">
        <f t="shared" si="3"/>
        <v/>
      </c>
      <c r="L416" s="62"/>
      <c r="M416" s="62"/>
      <c r="N416" s="63"/>
      <c r="O416" s="63"/>
      <c r="P416" s="63"/>
      <c r="Q416" s="86" t="str">
        <f t="shared" si="2"/>
        <v/>
      </c>
      <c r="R416" s="87">
        <f>COUNTIF(Ocorrencias!$B$8:$B$1003,(CONCATENATE(B416," - ",F416)))</f>
        <v>0</v>
      </c>
      <c r="S416" s="88" t="str">
        <f>IF(R416&lt;&gt;0,IF(R416=(COUNTIFS(Ocorrencias!$B$8:$B$1003,(CONCATENATE(B416," - ",(MID(Roteiro!C416,7,300)))),Ocorrencias!$N$8:$N$1003,"Concluído")),"Concluído","Em andamento"),"")</f>
        <v/>
      </c>
      <c r="T416" s="63"/>
      <c r="U416" s="89"/>
    </row>
    <row r="417">
      <c r="A417" s="40"/>
      <c r="B417" s="67" t="str">
        <f t="shared" si="1"/>
        <v>409</v>
      </c>
      <c r="C417" s="81"/>
      <c r="D417" s="82"/>
      <c r="E417" s="64" t="str">
        <f>IFERROR(VLOOKUP(MID(C417,7,300),'Cenários'!C:E,3,0),"")</f>
        <v/>
      </c>
      <c r="F417" s="61"/>
      <c r="G417" s="83"/>
      <c r="H417" s="83"/>
      <c r="I417" s="83"/>
      <c r="J417" s="82"/>
      <c r="K417" s="85" t="str">
        <f t="shared" si="3"/>
        <v/>
      </c>
      <c r="L417" s="62"/>
      <c r="M417" s="62"/>
      <c r="N417" s="63"/>
      <c r="O417" s="63"/>
      <c r="P417" s="63"/>
      <c r="Q417" s="86" t="str">
        <f t="shared" si="2"/>
        <v/>
      </c>
      <c r="R417" s="87">
        <f>COUNTIF(Ocorrencias!$B$8:$B$1003,(CONCATENATE(B417," - ",F417)))</f>
        <v>0</v>
      </c>
      <c r="S417" s="88" t="str">
        <f>IF(R417&lt;&gt;0,IF(R417=(COUNTIFS(Ocorrencias!$B$8:$B$1003,(CONCATENATE(B417," - ",(MID(Roteiro!C417,7,300)))),Ocorrencias!$N$8:$N$1003,"Concluído")),"Concluído","Em andamento"),"")</f>
        <v/>
      </c>
      <c r="T417" s="63"/>
      <c r="U417" s="89"/>
    </row>
    <row r="418">
      <c r="A418" s="40"/>
      <c r="B418" s="67" t="str">
        <f t="shared" si="1"/>
        <v>410</v>
      </c>
      <c r="C418" s="81"/>
      <c r="D418" s="82"/>
      <c r="E418" s="64" t="str">
        <f>IFERROR(VLOOKUP(MID(C418,7,300),'Cenários'!C:E,3,0),"")</f>
        <v/>
      </c>
      <c r="F418" s="61"/>
      <c r="G418" s="83"/>
      <c r="H418" s="83"/>
      <c r="I418" s="83"/>
      <c r="J418" s="82"/>
      <c r="K418" s="85" t="str">
        <f t="shared" si="3"/>
        <v/>
      </c>
      <c r="L418" s="62"/>
      <c r="M418" s="62"/>
      <c r="N418" s="63"/>
      <c r="O418" s="63"/>
      <c r="P418" s="63"/>
      <c r="Q418" s="86" t="str">
        <f t="shared" si="2"/>
        <v/>
      </c>
      <c r="R418" s="87">
        <f>COUNTIF(Ocorrencias!$B$8:$B$1003,(CONCATENATE(B418," - ",F418)))</f>
        <v>0</v>
      </c>
      <c r="S418" s="88" t="str">
        <f>IF(R418&lt;&gt;0,IF(R418=(COUNTIFS(Ocorrencias!$B$8:$B$1003,(CONCATENATE(B418," - ",(MID(Roteiro!C418,7,300)))),Ocorrencias!$N$8:$N$1003,"Concluído")),"Concluído","Em andamento"),"")</f>
        <v/>
      </c>
      <c r="T418" s="63"/>
      <c r="U418" s="89"/>
    </row>
    <row r="419">
      <c r="A419" s="40"/>
      <c r="B419" s="67" t="str">
        <f t="shared" si="1"/>
        <v>411</v>
      </c>
      <c r="C419" s="81"/>
      <c r="D419" s="82"/>
      <c r="E419" s="64" t="str">
        <f>IFERROR(VLOOKUP(MID(C419,7,300),'Cenários'!C:E,3,0),"")</f>
        <v/>
      </c>
      <c r="F419" s="61"/>
      <c r="G419" s="83"/>
      <c r="H419" s="83"/>
      <c r="I419" s="83"/>
      <c r="J419" s="82"/>
      <c r="K419" s="85" t="str">
        <f t="shared" si="3"/>
        <v/>
      </c>
      <c r="L419" s="62"/>
      <c r="M419" s="62"/>
      <c r="N419" s="63"/>
      <c r="O419" s="63"/>
      <c r="P419" s="63"/>
      <c r="Q419" s="86" t="str">
        <f t="shared" si="2"/>
        <v/>
      </c>
      <c r="R419" s="87">
        <f>COUNTIF(Ocorrencias!$B$8:$B$1003,(CONCATENATE(B419," - ",F419)))</f>
        <v>0</v>
      </c>
      <c r="S419" s="88" t="str">
        <f>IF(R419&lt;&gt;0,IF(R419=(COUNTIFS(Ocorrencias!$B$8:$B$1003,(CONCATENATE(B419," - ",(MID(Roteiro!C419,7,300)))),Ocorrencias!$N$8:$N$1003,"Concluído")),"Concluído","Em andamento"),"")</f>
        <v/>
      </c>
      <c r="T419" s="63"/>
      <c r="U419" s="89"/>
    </row>
    <row r="420">
      <c r="A420" s="40"/>
      <c r="B420" s="67" t="str">
        <f t="shared" si="1"/>
        <v>412</v>
      </c>
      <c r="C420" s="81"/>
      <c r="D420" s="82"/>
      <c r="E420" s="64" t="str">
        <f>IFERROR(VLOOKUP(MID(C420,7,300),'Cenários'!C:E,3,0),"")</f>
        <v/>
      </c>
      <c r="F420" s="61"/>
      <c r="G420" s="83"/>
      <c r="H420" s="83"/>
      <c r="I420" s="83"/>
      <c r="J420" s="82"/>
      <c r="K420" s="85" t="str">
        <f t="shared" si="3"/>
        <v/>
      </c>
      <c r="L420" s="62"/>
      <c r="M420" s="62"/>
      <c r="N420" s="63"/>
      <c r="O420" s="63"/>
      <c r="P420" s="63"/>
      <c r="Q420" s="86" t="str">
        <f t="shared" si="2"/>
        <v/>
      </c>
      <c r="R420" s="87">
        <f>COUNTIF(Ocorrencias!$B$8:$B$1003,(CONCATENATE(B420," - ",F420)))</f>
        <v>0</v>
      </c>
      <c r="S420" s="88" t="str">
        <f>IF(R420&lt;&gt;0,IF(R420=(COUNTIFS(Ocorrencias!$B$8:$B$1003,(CONCATENATE(B420," - ",(MID(Roteiro!C420,7,300)))),Ocorrencias!$N$8:$N$1003,"Concluído")),"Concluído","Em andamento"),"")</f>
        <v/>
      </c>
      <c r="T420" s="63"/>
      <c r="U420" s="89"/>
    </row>
    <row r="421">
      <c r="A421" s="40"/>
      <c r="B421" s="67" t="str">
        <f t="shared" si="1"/>
        <v>413</v>
      </c>
      <c r="C421" s="81"/>
      <c r="D421" s="82"/>
      <c r="E421" s="64" t="str">
        <f>IFERROR(VLOOKUP(MID(C421,7,300),'Cenários'!C:E,3,0),"")</f>
        <v/>
      </c>
      <c r="F421" s="61"/>
      <c r="G421" s="83"/>
      <c r="H421" s="83"/>
      <c r="I421" s="83"/>
      <c r="J421" s="82"/>
      <c r="K421" s="85" t="str">
        <f t="shared" si="3"/>
        <v/>
      </c>
      <c r="L421" s="62"/>
      <c r="M421" s="62"/>
      <c r="N421" s="63"/>
      <c r="O421" s="63"/>
      <c r="P421" s="63"/>
      <c r="Q421" s="86" t="str">
        <f t="shared" si="2"/>
        <v/>
      </c>
      <c r="R421" s="87">
        <f>COUNTIF(Ocorrencias!$B$8:$B$1003,(CONCATENATE(B421," - ",F421)))</f>
        <v>0</v>
      </c>
      <c r="S421" s="88" t="str">
        <f>IF(R421&lt;&gt;0,IF(R421=(COUNTIFS(Ocorrencias!$B$8:$B$1003,(CONCATENATE(B421," - ",(MID(Roteiro!C421,7,300)))),Ocorrencias!$N$8:$N$1003,"Concluído")),"Concluído","Em andamento"),"")</f>
        <v/>
      </c>
      <c r="T421" s="63"/>
      <c r="U421" s="89"/>
    </row>
    <row r="422">
      <c r="A422" s="40"/>
      <c r="B422" s="67" t="str">
        <f t="shared" si="1"/>
        <v>414</v>
      </c>
      <c r="C422" s="81"/>
      <c r="D422" s="82"/>
      <c r="E422" s="64" t="str">
        <f>IFERROR(VLOOKUP(MID(C422,7,300),'Cenários'!C:E,3,0),"")</f>
        <v/>
      </c>
      <c r="F422" s="61"/>
      <c r="G422" s="83"/>
      <c r="H422" s="83"/>
      <c r="I422" s="83"/>
      <c r="J422" s="82"/>
      <c r="K422" s="85" t="str">
        <f t="shared" si="3"/>
        <v/>
      </c>
      <c r="L422" s="62"/>
      <c r="M422" s="62"/>
      <c r="N422" s="63"/>
      <c r="O422" s="63"/>
      <c r="P422" s="63"/>
      <c r="Q422" s="86" t="str">
        <f t="shared" si="2"/>
        <v/>
      </c>
      <c r="R422" s="87">
        <f>COUNTIF(Ocorrencias!$B$8:$B$1003,(CONCATENATE(B422," - ",F422)))</f>
        <v>0</v>
      </c>
      <c r="S422" s="88" t="str">
        <f>IF(R422&lt;&gt;0,IF(R422=(COUNTIFS(Ocorrencias!$B$8:$B$1003,(CONCATENATE(B422," - ",(MID(Roteiro!C422,7,300)))),Ocorrencias!$N$8:$N$1003,"Concluído")),"Concluído","Em andamento"),"")</f>
        <v/>
      </c>
      <c r="T422" s="63"/>
      <c r="U422" s="89"/>
    </row>
    <row r="423">
      <c r="A423" s="40"/>
      <c r="B423" s="67" t="str">
        <f t="shared" si="1"/>
        <v>415</v>
      </c>
      <c r="C423" s="81"/>
      <c r="D423" s="82"/>
      <c r="E423" s="64" t="str">
        <f>IFERROR(VLOOKUP(MID(C423,7,300),'Cenários'!C:E,3,0),"")</f>
        <v/>
      </c>
      <c r="F423" s="61"/>
      <c r="G423" s="83"/>
      <c r="H423" s="83"/>
      <c r="I423" s="83"/>
      <c r="J423" s="82"/>
      <c r="K423" s="85" t="str">
        <f t="shared" si="3"/>
        <v/>
      </c>
      <c r="L423" s="62"/>
      <c r="M423" s="62"/>
      <c r="N423" s="63"/>
      <c r="O423" s="63"/>
      <c r="P423" s="63"/>
      <c r="Q423" s="86" t="str">
        <f t="shared" si="2"/>
        <v/>
      </c>
      <c r="R423" s="87">
        <f>COUNTIF(Ocorrencias!$B$8:$B$1003,(CONCATENATE(B423," - ",F423)))</f>
        <v>0</v>
      </c>
      <c r="S423" s="88" t="str">
        <f>IF(R423&lt;&gt;0,IF(R423=(COUNTIFS(Ocorrencias!$B$8:$B$1003,(CONCATENATE(B423," - ",(MID(Roteiro!C423,7,300)))),Ocorrencias!$N$8:$N$1003,"Concluído")),"Concluído","Em andamento"),"")</f>
        <v/>
      </c>
      <c r="T423" s="63"/>
      <c r="U423" s="89"/>
    </row>
    <row r="424">
      <c r="A424" s="40"/>
      <c r="B424" s="67" t="str">
        <f t="shared" si="1"/>
        <v>416</v>
      </c>
      <c r="C424" s="81"/>
      <c r="D424" s="82"/>
      <c r="E424" s="64" t="str">
        <f>IFERROR(VLOOKUP(MID(C424,7,300),'Cenários'!C:E,3,0),"")</f>
        <v/>
      </c>
      <c r="F424" s="61"/>
      <c r="G424" s="83"/>
      <c r="H424" s="83"/>
      <c r="I424" s="83"/>
      <c r="J424" s="82"/>
      <c r="K424" s="85" t="str">
        <f t="shared" si="3"/>
        <v/>
      </c>
      <c r="L424" s="62"/>
      <c r="M424" s="62"/>
      <c r="N424" s="63"/>
      <c r="O424" s="63"/>
      <c r="P424" s="63"/>
      <c r="Q424" s="86" t="str">
        <f t="shared" si="2"/>
        <v/>
      </c>
      <c r="R424" s="87">
        <f>COUNTIF(Ocorrencias!$B$8:$B$1003,(CONCATENATE(B424," - ",F424)))</f>
        <v>0</v>
      </c>
      <c r="S424" s="88" t="str">
        <f>IF(R424&lt;&gt;0,IF(R424=(COUNTIFS(Ocorrencias!$B$8:$B$1003,(CONCATENATE(B424," - ",(MID(Roteiro!C424,7,300)))),Ocorrencias!$N$8:$N$1003,"Concluído")),"Concluído","Em andamento"),"")</f>
        <v/>
      </c>
      <c r="T424" s="63"/>
      <c r="U424" s="89"/>
    </row>
    <row r="425">
      <c r="A425" s="40"/>
      <c r="B425" s="67" t="str">
        <f t="shared" si="1"/>
        <v>417</v>
      </c>
      <c r="C425" s="81"/>
      <c r="D425" s="82"/>
      <c r="E425" s="64" t="str">
        <f>IFERROR(VLOOKUP(MID(C425,7,300),'Cenários'!C:E,3,0),"")</f>
        <v/>
      </c>
      <c r="F425" s="61"/>
      <c r="G425" s="83"/>
      <c r="H425" s="83"/>
      <c r="I425" s="83"/>
      <c r="J425" s="82"/>
      <c r="K425" s="85" t="str">
        <f t="shared" si="3"/>
        <v/>
      </c>
      <c r="L425" s="62"/>
      <c r="M425" s="62"/>
      <c r="N425" s="63"/>
      <c r="O425" s="63"/>
      <c r="P425" s="63"/>
      <c r="Q425" s="86" t="str">
        <f t="shared" si="2"/>
        <v/>
      </c>
      <c r="R425" s="87">
        <f>COUNTIF(Ocorrencias!$B$8:$B$1003,(CONCATENATE(B425," - ",F425)))</f>
        <v>0</v>
      </c>
      <c r="S425" s="88" t="str">
        <f>IF(R425&lt;&gt;0,IF(R425=(COUNTIFS(Ocorrencias!$B$8:$B$1003,(CONCATENATE(B425," - ",(MID(Roteiro!C425,7,300)))),Ocorrencias!$N$8:$N$1003,"Concluído")),"Concluído","Em andamento"),"")</f>
        <v/>
      </c>
      <c r="T425" s="63"/>
      <c r="U425" s="89"/>
    </row>
    <row r="426">
      <c r="A426" s="40"/>
      <c r="B426" s="67" t="str">
        <f t="shared" si="1"/>
        <v>418</v>
      </c>
      <c r="C426" s="81"/>
      <c r="D426" s="82"/>
      <c r="E426" s="64" t="str">
        <f>IFERROR(VLOOKUP(MID(C426,7,300),'Cenários'!C:E,3,0),"")</f>
        <v/>
      </c>
      <c r="F426" s="61"/>
      <c r="G426" s="83"/>
      <c r="H426" s="83"/>
      <c r="I426" s="83"/>
      <c r="J426" s="82"/>
      <c r="K426" s="85" t="str">
        <f t="shared" si="3"/>
        <v/>
      </c>
      <c r="L426" s="62"/>
      <c r="M426" s="62"/>
      <c r="N426" s="63"/>
      <c r="O426" s="63"/>
      <c r="P426" s="63"/>
      <c r="Q426" s="86" t="str">
        <f t="shared" si="2"/>
        <v/>
      </c>
      <c r="R426" s="87">
        <f>COUNTIF(Ocorrencias!$B$8:$B$1003,(CONCATENATE(B426," - ",F426)))</f>
        <v>0</v>
      </c>
      <c r="S426" s="88" t="str">
        <f>IF(R426&lt;&gt;0,IF(R426=(COUNTIFS(Ocorrencias!$B$8:$B$1003,(CONCATENATE(B426," - ",(MID(Roteiro!C426,7,300)))),Ocorrencias!$N$8:$N$1003,"Concluído")),"Concluído","Em andamento"),"")</f>
        <v/>
      </c>
      <c r="T426" s="63"/>
      <c r="U426" s="89"/>
    </row>
    <row r="427">
      <c r="A427" s="40"/>
      <c r="B427" s="67" t="str">
        <f t="shared" si="1"/>
        <v>419</v>
      </c>
      <c r="C427" s="81"/>
      <c r="D427" s="82"/>
      <c r="E427" s="64" t="str">
        <f>IFERROR(VLOOKUP(MID(C427,7,300),'Cenários'!C:E,3,0),"")</f>
        <v/>
      </c>
      <c r="F427" s="61"/>
      <c r="G427" s="83"/>
      <c r="H427" s="83"/>
      <c r="I427" s="83"/>
      <c r="J427" s="82"/>
      <c r="K427" s="85" t="str">
        <f t="shared" si="3"/>
        <v/>
      </c>
      <c r="L427" s="62"/>
      <c r="M427" s="62"/>
      <c r="N427" s="63"/>
      <c r="O427" s="63"/>
      <c r="P427" s="63"/>
      <c r="Q427" s="86" t="str">
        <f t="shared" si="2"/>
        <v/>
      </c>
      <c r="R427" s="87">
        <f>COUNTIF(Ocorrencias!$B$8:$B$1003,(CONCATENATE(B427," - ",F427)))</f>
        <v>0</v>
      </c>
      <c r="S427" s="88" t="str">
        <f>IF(R427&lt;&gt;0,IF(R427=(COUNTIFS(Ocorrencias!$B$8:$B$1003,(CONCATENATE(B427," - ",(MID(Roteiro!C427,7,300)))),Ocorrencias!$N$8:$N$1003,"Concluído")),"Concluído","Em andamento"),"")</f>
        <v/>
      </c>
      <c r="T427" s="63"/>
      <c r="U427" s="89"/>
    </row>
    <row r="428">
      <c r="A428" s="40"/>
      <c r="B428" s="67" t="str">
        <f t="shared" si="1"/>
        <v>420</v>
      </c>
      <c r="C428" s="81"/>
      <c r="D428" s="82"/>
      <c r="E428" s="64" t="str">
        <f>IFERROR(VLOOKUP(MID(C428,7,300),'Cenários'!C:E,3,0),"")</f>
        <v/>
      </c>
      <c r="F428" s="61"/>
      <c r="G428" s="83"/>
      <c r="H428" s="83"/>
      <c r="I428" s="83"/>
      <c r="J428" s="82"/>
      <c r="K428" s="85" t="str">
        <f t="shared" si="3"/>
        <v/>
      </c>
      <c r="L428" s="62"/>
      <c r="M428" s="62"/>
      <c r="N428" s="63"/>
      <c r="O428" s="63"/>
      <c r="P428" s="63"/>
      <c r="Q428" s="86" t="str">
        <f t="shared" si="2"/>
        <v/>
      </c>
      <c r="R428" s="87">
        <f>COUNTIF(Ocorrencias!$B$8:$B$1003,(CONCATENATE(B428," - ",F428)))</f>
        <v>0</v>
      </c>
      <c r="S428" s="88" t="str">
        <f>IF(R428&lt;&gt;0,IF(R428=(COUNTIFS(Ocorrencias!$B$8:$B$1003,(CONCATENATE(B428," - ",(MID(Roteiro!C428,7,300)))),Ocorrencias!$N$8:$N$1003,"Concluído")),"Concluído","Em andamento"),"")</f>
        <v/>
      </c>
      <c r="T428" s="63"/>
      <c r="U428" s="89"/>
    </row>
    <row r="429">
      <c r="A429" s="40"/>
      <c r="B429" s="67" t="str">
        <f t="shared" si="1"/>
        <v>421</v>
      </c>
      <c r="C429" s="81"/>
      <c r="D429" s="82"/>
      <c r="E429" s="64" t="str">
        <f>IFERROR(VLOOKUP(MID(C429,7,300),'Cenários'!C:E,3,0),"")</f>
        <v/>
      </c>
      <c r="F429" s="61"/>
      <c r="G429" s="83"/>
      <c r="H429" s="83"/>
      <c r="I429" s="83"/>
      <c r="J429" s="82"/>
      <c r="K429" s="85" t="str">
        <f t="shared" si="3"/>
        <v/>
      </c>
      <c r="L429" s="62"/>
      <c r="M429" s="62"/>
      <c r="N429" s="63"/>
      <c r="O429" s="63"/>
      <c r="P429" s="63"/>
      <c r="Q429" s="86" t="str">
        <f t="shared" si="2"/>
        <v/>
      </c>
      <c r="R429" s="87">
        <f>COUNTIF(Ocorrencias!$B$8:$B$1003,(CONCATENATE(B429," - ",F429)))</f>
        <v>0</v>
      </c>
      <c r="S429" s="88" t="str">
        <f>IF(R429&lt;&gt;0,IF(R429=(COUNTIFS(Ocorrencias!$B$8:$B$1003,(CONCATENATE(B429," - ",(MID(Roteiro!C429,7,300)))),Ocorrencias!$N$8:$N$1003,"Concluído")),"Concluído","Em andamento"),"")</f>
        <v/>
      </c>
      <c r="T429" s="63"/>
      <c r="U429" s="89"/>
    </row>
    <row r="430">
      <c r="A430" s="40"/>
      <c r="B430" s="67" t="str">
        <f t="shared" si="1"/>
        <v>422</v>
      </c>
      <c r="C430" s="81"/>
      <c r="D430" s="82"/>
      <c r="E430" s="64" t="str">
        <f>IFERROR(VLOOKUP(MID(C430,7,300),'Cenários'!C:E,3,0),"")</f>
        <v/>
      </c>
      <c r="F430" s="61"/>
      <c r="G430" s="83"/>
      <c r="H430" s="83"/>
      <c r="I430" s="83"/>
      <c r="J430" s="82"/>
      <c r="K430" s="85" t="str">
        <f t="shared" si="3"/>
        <v/>
      </c>
      <c r="L430" s="62"/>
      <c r="M430" s="62"/>
      <c r="N430" s="63"/>
      <c r="O430" s="63"/>
      <c r="P430" s="63"/>
      <c r="Q430" s="86" t="str">
        <f t="shared" si="2"/>
        <v/>
      </c>
      <c r="R430" s="87">
        <f>COUNTIF(Ocorrencias!$B$8:$B$1003,(CONCATENATE(B430," - ",F430)))</f>
        <v>0</v>
      </c>
      <c r="S430" s="88" t="str">
        <f>IF(R430&lt;&gt;0,IF(R430=(COUNTIFS(Ocorrencias!$B$8:$B$1003,(CONCATENATE(B430," - ",(MID(Roteiro!C430,7,300)))),Ocorrencias!$N$8:$N$1003,"Concluído")),"Concluído","Em andamento"),"")</f>
        <v/>
      </c>
      <c r="T430" s="63"/>
      <c r="U430" s="89"/>
    </row>
    <row r="431">
      <c r="A431" s="40"/>
      <c r="B431" s="67" t="str">
        <f t="shared" si="1"/>
        <v>423</v>
      </c>
      <c r="C431" s="81"/>
      <c r="D431" s="82"/>
      <c r="E431" s="64" t="str">
        <f>IFERROR(VLOOKUP(MID(C431,7,300),'Cenários'!C:E,3,0),"")</f>
        <v/>
      </c>
      <c r="F431" s="61"/>
      <c r="G431" s="83"/>
      <c r="H431" s="83"/>
      <c r="I431" s="83"/>
      <c r="J431" s="82"/>
      <c r="K431" s="85" t="str">
        <f t="shared" si="3"/>
        <v/>
      </c>
      <c r="L431" s="62"/>
      <c r="M431" s="62"/>
      <c r="N431" s="63"/>
      <c r="O431" s="63"/>
      <c r="P431" s="63"/>
      <c r="Q431" s="86" t="str">
        <f t="shared" si="2"/>
        <v/>
      </c>
      <c r="R431" s="87">
        <f>COUNTIF(Ocorrencias!$B$8:$B$1003,(CONCATENATE(B431," - ",F431)))</f>
        <v>0</v>
      </c>
      <c r="S431" s="88" t="str">
        <f>IF(R431&lt;&gt;0,IF(R431=(COUNTIFS(Ocorrencias!$B$8:$B$1003,(CONCATENATE(B431," - ",(MID(Roteiro!C431,7,300)))),Ocorrencias!$N$8:$N$1003,"Concluído")),"Concluído","Em andamento"),"")</f>
        <v/>
      </c>
      <c r="T431" s="63"/>
      <c r="U431" s="89"/>
    </row>
    <row r="432">
      <c r="A432" s="40"/>
      <c r="B432" s="67" t="str">
        <f t="shared" si="1"/>
        <v>424</v>
      </c>
      <c r="C432" s="81"/>
      <c r="D432" s="82"/>
      <c r="E432" s="64" t="str">
        <f>IFERROR(VLOOKUP(MID(C432,7,300),'Cenários'!C:E,3,0),"")</f>
        <v/>
      </c>
      <c r="F432" s="61"/>
      <c r="G432" s="83"/>
      <c r="H432" s="83"/>
      <c r="I432" s="83"/>
      <c r="J432" s="82"/>
      <c r="K432" s="85" t="str">
        <f t="shared" si="3"/>
        <v/>
      </c>
      <c r="L432" s="62"/>
      <c r="M432" s="62"/>
      <c r="N432" s="63"/>
      <c r="O432" s="63"/>
      <c r="P432" s="63"/>
      <c r="Q432" s="86" t="str">
        <f t="shared" si="2"/>
        <v/>
      </c>
      <c r="R432" s="87">
        <f>COUNTIF(Ocorrencias!$B$8:$B$1003,(CONCATENATE(B432," - ",F432)))</f>
        <v>0</v>
      </c>
      <c r="S432" s="88" t="str">
        <f>IF(R432&lt;&gt;0,IF(R432=(COUNTIFS(Ocorrencias!$B$8:$B$1003,(CONCATENATE(B432," - ",(MID(Roteiro!C432,7,300)))),Ocorrencias!$N$8:$N$1003,"Concluído")),"Concluído","Em andamento"),"")</f>
        <v/>
      </c>
      <c r="T432" s="63"/>
      <c r="U432" s="89"/>
    </row>
    <row r="433">
      <c r="A433" s="40"/>
      <c r="B433" s="67" t="str">
        <f t="shared" si="1"/>
        <v>425</v>
      </c>
      <c r="C433" s="81"/>
      <c r="D433" s="82"/>
      <c r="E433" s="64" t="str">
        <f>IFERROR(VLOOKUP(MID(C433,7,300),'Cenários'!C:E,3,0),"")</f>
        <v/>
      </c>
      <c r="F433" s="61"/>
      <c r="G433" s="83"/>
      <c r="H433" s="83"/>
      <c r="I433" s="83"/>
      <c r="J433" s="82"/>
      <c r="K433" s="85" t="str">
        <f t="shared" si="3"/>
        <v/>
      </c>
      <c r="L433" s="62"/>
      <c r="M433" s="62"/>
      <c r="N433" s="63"/>
      <c r="O433" s="63"/>
      <c r="P433" s="63"/>
      <c r="Q433" s="86" t="str">
        <f t="shared" si="2"/>
        <v/>
      </c>
      <c r="R433" s="87">
        <f>COUNTIF(Ocorrencias!$B$8:$B$1003,(CONCATENATE(B433," - ",F433)))</f>
        <v>0</v>
      </c>
      <c r="S433" s="88" t="str">
        <f>IF(R433&lt;&gt;0,IF(R433=(COUNTIFS(Ocorrencias!$B$8:$B$1003,(CONCATENATE(B433," - ",(MID(Roteiro!C433,7,300)))),Ocorrencias!$N$8:$N$1003,"Concluído")),"Concluído","Em andamento"),"")</f>
        <v/>
      </c>
      <c r="T433" s="63"/>
      <c r="U433" s="89"/>
    </row>
    <row r="434">
      <c r="A434" s="40"/>
      <c r="B434" s="67" t="str">
        <f t="shared" si="1"/>
        <v>426</v>
      </c>
      <c r="C434" s="81"/>
      <c r="D434" s="82"/>
      <c r="E434" s="64" t="str">
        <f>IFERROR(VLOOKUP(MID(C434,7,300),'Cenários'!C:E,3,0),"")</f>
        <v/>
      </c>
      <c r="F434" s="61"/>
      <c r="G434" s="83"/>
      <c r="H434" s="83"/>
      <c r="I434" s="83"/>
      <c r="J434" s="82"/>
      <c r="K434" s="85" t="str">
        <f t="shared" si="3"/>
        <v/>
      </c>
      <c r="L434" s="62"/>
      <c r="M434" s="62"/>
      <c r="N434" s="63"/>
      <c r="O434" s="63"/>
      <c r="P434" s="63"/>
      <c r="Q434" s="86" t="str">
        <f t="shared" si="2"/>
        <v/>
      </c>
      <c r="R434" s="87">
        <f>COUNTIF(Ocorrencias!$B$8:$B$1003,(CONCATENATE(B434," - ",F434)))</f>
        <v>0</v>
      </c>
      <c r="S434" s="88" t="str">
        <f>IF(R434&lt;&gt;0,IF(R434=(COUNTIFS(Ocorrencias!$B$8:$B$1003,(CONCATENATE(B434," - ",(MID(Roteiro!C434,7,300)))),Ocorrencias!$N$8:$N$1003,"Concluído")),"Concluído","Em andamento"),"")</f>
        <v/>
      </c>
      <c r="T434" s="63"/>
      <c r="U434" s="89"/>
    </row>
    <row r="435">
      <c r="A435" s="40"/>
      <c r="B435" s="67" t="str">
        <f t="shared" si="1"/>
        <v>427</v>
      </c>
      <c r="C435" s="81"/>
      <c r="D435" s="82"/>
      <c r="E435" s="64" t="str">
        <f>IFERROR(VLOOKUP(MID(C435,7,300),'Cenários'!C:E,3,0),"")</f>
        <v/>
      </c>
      <c r="F435" s="61"/>
      <c r="G435" s="83"/>
      <c r="H435" s="83"/>
      <c r="I435" s="83"/>
      <c r="J435" s="82"/>
      <c r="K435" s="85" t="str">
        <f t="shared" si="3"/>
        <v/>
      </c>
      <c r="L435" s="62"/>
      <c r="M435" s="62"/>
      <c r="N435" s="63"/>
      <c r="O435" s="63"/>
      <c r="P435" s="63"/>
      <c r="Q435" s="86" t="str">
        <f t="shared" si="2"/>
        <v/>
      </c>
      <c r="R435" s="87">
        <f>COUNTIF(Ocorrencias!$B$8:$B$1003,(CONCATENATE(B435," - ",F435)))</f>
        <v>0</v>
      </c>
      <c r="S435" s="88" t="str">
        <f>IF(R435&lt;&gt;0,IF(R435=(COUNTIFS(Ocorrencias!$B$8:$B$1003,(CONCATENATE(B435," - ",(MID(Roteiro!C435,7,300)))),Ocorrencias!$N$8:$N$1003,"Concluído")),"Concluído","Em andamento"),"")</f>
        <v/>
      </c>
      <c r="T435" s="63"/>
      <c r="U435" s="89"/>
    </row>
    <row r="436">
      <c r="A436" s="40"/>
      <c r="B436" s="67" t="str">
        <f t="shared" si="1"/>
        <v>428</v>
      </c>
      <c r="C436" s="81"/>
      <c r="D436" s="82"/>
      <c r="E436" s="64" t="str">
        <f>IFERROR(VLOOKUP(MID(C436,7,300),'Cenários'!C:E,3,0),"")</f>
        <v/>
      </c>
      <c r="F436" s="61"/>
      <c r="G436" s="83"/>
      <c r="H436" s="83"/>
      <c r="I436" s="83"/>
      <c r="J436" s="82"/>
      <c r="K436" s="85" t="str">
        <f t="shared" si="3"/>
        <v/>
      </c>
      <c r="L436" s="62"/>
      <c r="M436" s="62"/>
      <c r="N436" s="63"/>
      <c r="O436" s="63"/>
      <c r="P436" s="63"/>
      <c r="Q436" s="86" t="str">
        <f t="shared" si="2"/>
        <v/>
      </c>
      <c r="R436" s="87">
        <f>COUNTIF(Ocorrencias!$B$8:$B$1003,(CONCATENATE(B436," - ",F436)))</f>
        <v>0</v>
      </c>
      <c r="S436" s="88" t="str">
        <f>IF(R436&lt;&gt;0,IF(R436=(COUNTIFS(Ocorrencias!$B$8:$B$1003,(CONCATENATE(B436," - ",(MID(Roteiro!C436,7,300)))),Ocorrencias!$N$8:$N$1003,"Concluído")),"Concluído","Em andamento"),"")</f>
        <v/>
      </c>
      <c r="T436" s="63"/>
      <c r="U436" s="89"/>
    </row>
    <row r="437">
      <c r="A437" s="40"/>
      <c r="B437" s="67" t="str">
        <f t="shared" si="1"/>
        <v>429</v>
      </c>
      <c r="C437" s="81"/>
      <c r="D437" s="82"/>
      <c r="E437" s="64" t="str">
        <f>IFERROR(VLOOKUP(MID(C437,7,300),'Cenários'!C:E,3,0),"")</f>
        <v/>
      </c>
      <c r="F437" s="61"/>
      <c r="G437" s="83"/>
      <c r="H437" s="83"/>
      <c r="I437" s="83"/>
      <c r="J437" s="82"/>
      <c r="K437" s="85" t="str">
        <f t="shared" si="3"/>
        <v/>
      </c>
      <c r="L437" s="62"/>
      <c r="M437" s="62"/>
      <c r="N437" s="63"/>
      <c r="O437" s="63"/>
      <c r="P437" s="63"/>
      <c r="Q437" s="86" t="str">
        <f t="shared" si="2"/>
        <v/>
      </c>
      <c r="R437" s="87">
        <f>COUNTIF(Ocorrencias!$B$8:$B$1003,(CONCATENATE(B437," - ",F437)))</f>
        <v>0</v>
      </c>
      <c r="S437" s="88" t="str">
        <f>IF(R437&lt;&gt;0,IF(R437=(COUNTIFS(Ocorrencias!$B$8:$B$1003,(CONCATENATE(B437," - ",(MID(Roteiro!C437,7,300)))),Ocorrencias!$N$8:$N$1003,"Concluído")),"Concluído","Em andamento"),"")</f>
        <v/>
      </c>
      <c r="T437" s="63"/>
      <c r="U437" s="89"/>
    </row>
    <row r="438">
      <c r="A438" s="40"/>
      <c r="B438" s="67" t="str">
        <f t="shared" si="1"/>
        <v>430</v>
      </c>
      <c r="C438" s="81"/>
      <c r="D438" s="82"/>
      <c r="E438" s="64" t="str">
        <f>IFERROR(VLOOKUP(MID(C438,7,300),'Cenários'!C:E,3,0),"")</f>
        <v/>
      </c>
      <c r="F438" s="61"/>
      <c r="G438" s="83"/>
      <c r="H438" s="83"/>
      <c r="I438" s="83"/>
      <c r="J438" s="82"/>
      <c r="K438" s="85" t="str">
        <f t="shared" si="3"/>
        <v/>
      </c>
      <c r="L438" s="62"/>
      <c r="M438" s="62"/>
      <c r="N438" s="63"/>
      <c r="O438" s="63"/>
      <c r="P438" s="63"/>
      <c r="Q438" s="86" t="str">
        <f t="shared" si="2"/>
        <v/>
      </c>
      <c r="R438" s="87">
        <f>COUNTIF(Ocorrencias!$B$8:$B$1003,(CONCATENATE(B438," - ",F438)))</f>
        <v>0</v>
      </c>
      <c r="S438" s="88" t="str">
        <f>IF(R438&lt;&gt;0,IF(R438=(COUNTIFS(Ocorrencias!$B$8:$B$1003,(CONCATENATE(B438," - ",(MID(Roteiro!C438,7,300)))),Ocorrencias!$N$8:$N$1003,"Concluído")),"Concluído","Em andamento"),"")</f>
        <v/>
      </c>
      <c r="T438" s="63"/>
      <c r="U438" s="89"/>
    </row>
    <row r="439">
      <c r="A439" s="40"/>
      <c r="B439" s="67" t="str">
        <f t="shared" si="1"/>
        <v>431</v>
      </c>
      <c r="C439" s="81"/>
      <c r="D439" s="82"/>
      <c r="E439" s="64" t="str">
        <f>IFERROR(VLOOKUP(MID(C439,7,300),'Cenários'!C:E,3,0),"")</f>
        <v/>
      </c>
      <c r="F439" s="61"/>
      <c r="G439" s="83"/>
      <c r="H439" s="83"/>
      <c r="I439" s="83"/>
      <c r="J439" s="82"/>
      <c r="K439" s="85" t="str">
        <f t="shared" si="3"/>
        <v/>
      </c>
      <c r="L439" s="62"/>
      <c r="M439" s="62"/>
      <c r="N439" s="63"/>
      <c r="O439" s="63"/>
      <c r="P439" s="63"/>
      <c r="Q439" s="86" t="str">
        <f t="shared" si="2"/>
        <v/>
      </c>
      <c r="R439" s="87">
        <f>COUNTIF(Ocorrencias!$B$8:$B$1003,(CONCATENATE(B439," - ",F439)))</f>
        <v>0</v>
      </c>
      <c r="S439" s="88" t="str">
        <f>IF(R439&lt;&gt;0,IF(R439=(COUNTIFS(Ocorrencias!$B$8:$B$1003,(CONCATENATE(B439," - ",(MID(Roteiro!C439,7,300)))),Ocorrencias!$N$8:$N$1003,"Concluído")),"Concluído","Em andamento"),"")</f>
        <v/>
      </c>
      <c r="T439" s="63"/>
      <c r="U439" s="89"/>
    </row>
    <row r="440">
      <c r="A440" s="40"/>
      <c r="B440" s="67" t="str">
        <f t="shared" si="1"/>
        <v>432</v>
      </c>
      <c r="C440" s="81"/>
      <c r="D440" s="82"/>
      <c r="E440" s="64" t="str">
        <f>IFERROR(VLOOKUP(MID(C440,7,300),'Cenários'!C:E,3,0),"")</f>
        <v/>
      </c>
      <c r="F440" s="61"/>
      <c r="G440" s="83"/>
      <c r="H440" s="83"/>
      <c r="I440" s="83"/>
      <c r="J440" s="82"/>
      <c r="K440" s="85" t="str">
        <f t="shared" si="3"/>
        <v/>
      </c>
      <c r="L440" s="62"/>
      <c r="M440" s="62"/>
      <c r="N440" s="63"/>
      <c r="O440" s="63"/>
      <c r="P440" s="63"/>
      <c r="Q440" s="86" t="str">
        <f t="shared" si="2"/>
        <v/>
      </c>
      <c r="R440" s="87">
        <f>COUNTIF(Ocorrencias!$B$8:$B$1003,(CONCATENATE(B440," - ",F440)))</f>
        <v>0</v>
      </c>
      <c r="S440" s="88" t="str">
        <f>IF(R440&lt;&gt;0,IF(R440=(COUNTIFS(Ocorrencias!$B$8:$B$1003,(CONCATENATE(B440," - ",(MID(Roteiro!C440,7,300)))),Ocorrencias!$N$8:$N$1003,"Concluído")),"Concluído","Em andamento"),"")</f>
        <v/>
      </c>
      <c r="T440" s="63"/>
      <c r="U440" s="89"/>
    </row>
    <row r="441">
      <c r="A441" s="40"/>
      <c r="B441" s="67" t="str">
        <f t="shared" si="1"/>
        <v>433</v>
      </c>
      <c r="C441" s="81"/>
      <c r="D441" s="82"/>
      <c r="E441" s="64" t="str">
        <f>IFERROR(VLOOKUP(MID(C441,7,300),'Cenários'!C:E,3,0),"")</f>
        <v/>
      </c>
      <c r="F441" s="61"/>
      <c r="G441" s="83"/>
      <c r="H441" s="83"/>
      <c r="I441" s="83"/>
      <c r="J441" s="82"/>
      <c r="K441" s="85" t="str">
        <f t="shared" si="3"/>
        <v/>
      </c>
      <c r="L441" s="62"/>
      <c r="M441" s="62"/>
      <c r="N441" s="63"/>
      <c r="O441" s="63"/>
      <c r="P441" s="63"/>
      <c r="Q441" s="86" t="str">
        <f t="shared" si="2"/>
        <v/>
      </c>
      <c r="R441" s="87">
        <f>COUNTIF(Ocorrencias!$B$8:$B$1003,(CONCATENATE(B441," - ",F441)))</f>
        <v>0</v>
      </c>
      <c r="S441" s="88" t="str">
        <f>IF(R441&lt;&gt;0,IF(R441=(COUNTIFS(Ocorrencias!$B$8:$B$1003,(CONCATENATE(B441," - ",(MID(Roteiro!C441,7,300)))),Ocorrencias!$N$8:$N$1003,"Concluído")),"Concluído","Em andamento"),"")</f>
        <v/>
      </c>
      <c r="T441" s="63"/>
      <c r="U441" s="89"/>
    </row>
    <row r="442">
      <c r="A442" s="40"/>
      <c r="B442" s="67" t="str">
        <f t="shared" si="1"/>
        <v>434</v>
      </c>
      <c r="C442" s="81"/>
      <c r="D442" s="82"/>
      <c r="E442" s="64" t="str">
        <f>IFERROR(VLOOKUP(MID(C442,7,300),'Cenários'!C:E,3,0),"")</f>
        <v/>
      </c>
      <c r="F442" s="61"/>
      <c r="G442" s="83"/>
      <c r="H442" s="83"/>
      <c r="I442" s="83"/>
      <c r="J442" s="82"/>
      <c r="K442" s="85" t="str">
        <f t="shared" si="3"/>
        <v/>
      </c>
      <c r="L442" s="62"/>
      <c r="M442" s="62"/>
      <c r="N442" s="63"/>
      <c r="O442" s="63"/>
      <c r="P442" s="63"/>
      <c r="Q442" s="86" t="str">
        <f t="shared" si="2"/>
        <v/>
      </c>
      <c r="R442" s="87">
        <f>COUNTIF(Ocorrencias!$B$8:$B$1003,(CONCATENATE(B442," - ",F442)))</f>
        <v>0</v>
      </c>
      <c r="S442" s="88" t="str">
        <f>IF(R442&lt;&gt;0,IF(R442=(COUNTIFS(Ocorrencias!$B$8:$B$1003,(CONCATENATE(B442," - ",(MID(Roteiro!C442,7,300)))),Ocorrencias!$N$8:$N$1003,"Concluído")),"Concluído","Em andamento"),"")</f>
        <v/>
      </c>
      <c r="T442" s="63"/>
      <c r="U442" s="89"/>
    </row>
    <row r="443">
      <c r="A443" s="40"/>
      <c r="B443" s="67" t="str">
        <f t="shared" si="1"/>
        <v>435</v>
      </c>
      <c r="C443" s="81"/>
      <c r="D443" s="82"/>
      <c r="E443" s="64" t="str">
        <f>IFERROR(VLOOKUP(MID(C443,7,300),'Cenários'!C:E,3,0),"")</f>
        <v/>
      </c>
      <c r="F443" s="61"/>
      <c r="G443" s="83"/>
      <c r="H443" s="83"/>
      <c r="I443" s="83"/>
      <c r="J443" s="82"/>
      <c r="K443" s="85" t="str">
        <f t="shared" si="3"/>
        <v/>
      </c>
      <c r="L443" s="62"/>
      <c r="M443" s="62"/>
      <c r="N443" s="63"/>
      <c r="O443" s="63"/>
      <c r="P443" s="63"/>
      <c r="Q443" s="86" t="str">
        <f t="shared" si="2"/>
        <v/>
      </c>
      <c r="R443" s="87">
        <f>COUNTIF(Ocorrencias!$B$8:$B$1003,(CONCATENATE(B443," - ",F443)))</f>
        <v>0</v>
      </c>
      <c r="S443" s="88" t="str">
        <f>IF(R443&lt;&gt;0,IF(R443=(COUNTIFS(Ocorrencias!$B$8:$B$1003,(CONCATENATE(B443," - ",(MID(Roteiro!C443,7,300)))),Ocorrencias!$N$8:$N$1003,"Concluído")),"Concluído","Em andamento"),"")</f>
        <v/>
      </c>
      <c r="T443" s="63"/>
      <c r="U443" s="89"/>
    </row>
    <row r="444">
      <c r="A444" s="40"/>
      <c r="B444" s="67" t="str">
        <f t="shared" si="1"/>
        <v>436</v>
      </c>
      <c r="C444" s="81"/>
      <c r="D444" s="82"/>
      <c r="E444" s="64" t="str">
        <f>IFERROR(VLOOKUP(MID(C444,7,300),'Cenários'!C:E,3,0),"")</f>
        <v/>
      </c>
      <c r="F444" s="61"/>
      <c r="G444" s="83"/>
      <c r="H444" s="83"/>
      <c r="I444" s="83"/>
      <c r="J444" s="82"/>
      <c r="K444" s="85" t="str">
        <f t="shared" si="3"/>
        <v/>
      </c>
      <c r="L444" s="62"/>
      <c r="M444" s="62"/>
      <c r="N444" s="63"/>
      <c r="O444" s="63"/>
      <c r="P444" s="63"/>
      <c r="Q444" s="86" t="str">
        <f t="shared" si="2"/>
        <v/>
      </c>
      <c r="R444" s="87">
        <f>COUNTIF(Ocorrencias!$B$8:$B$1003,(CONCATENATE(B444," - ",F444)))</f>
        <v>0</v>
      </c>
      <c r="S444" s="88" t="str">
        <f>IF(R444&lt;&gt;0,IF(R444=(COUNTIFS(Ocorrencias!$B$8:$B$1003,(CONCATENATE(B444," - ",(MID(Roteiro!C444,7,300)))),Ocorrencias!$N$8:$N$1003,"Concluído")),"Concluído","Em andamento"),"")</f>
        <v/>
      </c>
      <c r="T444" s="63"/>
      <c r="U444" s="89"/>
    </row>
    <row r="445">
      <c r="A445" s="40"/>
      <c r="B445" s="67" t="str">
        <f t="shared" si="1"/>
        <v>437</v>
      </c>
      <c r="C445" s="81"/>
      <c r="D445" s="82"/>
      <c r="E445" s="64" t="str">
        <f>IFERROR(VLOOKUP(MID(C445,7,300),'Cenários'!C:E,3,0),"")</f>
        <v/>
      </c>
      <c r="F445" s="61"/>
      <c r="G445" s="83"/>
      <c r="H445" s="83"/>
      <c r="I445" s="83"/>
      <c r="J445" s="82"/>
      <c r="K445" s="85" t="str">
        <f t="shared" si="3"/>
        <v/>
      </c>
      <c r="L445" s="62"/>
      <c r="M445" s="62"/>
      <c r="N445" s="63"/>
      <c r="O445" s="63"/>
      <c r="P445" s="63"/>
      <c r="Q445" s="86" t="str">
        <f t="shared" si="2"/>
        <v/>
      </c>
      <c r="R445" s="87">
        <f>COUNTIF(Ocorrencias!$B$8:$B$1003,(CONCATENATE(B445," - ",F445)))</f>
        <v>0</v>
      </c>
      <c r="S445" s="88" t="str">
        <f>IF(R445&lt;&gt;0,IF(R445=(COUNTIFS(Ocorrencias!$B$8:$B$1003,(CONCATENATE(B445," - ",(MID(Roteiro!C445,7,300)))),Ocorrencias!$N$8:$N$1003,"Concluído")),"Concluído","Em andamento"),"")</f>
        <v/>
      </c>
      <c r="T445" s="63"/>
      <c r="U445" s="89"/>
    </row>
    <row r="446">
      <c r="A446" s="40"/>
      <c r="B446" s="67" t="str">
        <f t="shared" si="1"/>
        <v>438</v>
      </c>
      <c r="C446" s="81"/>
      <c r="D446" s="82"/>
      <c r="E446" s="64" t="str">
        <f>IFERROR(VLOOKUP(MID(C446,7,300),'Cenários'!C:E,3,0),"")</f>
        <v/>
      </c>
      <c r="F446" s="61"/>
      <c r="G446" s="83"/>
      <c r="H446" s="83"/>
      <c r="I446" s="83"/>
      <c r="J446" s="82"/>
      <c r="K446" s="85" t="str">
        <f t="shared" si="3"/>
        <v/>
      </c>
      <c r="L446" s="62"/>
      <c r="M446" s="62"/>
      <c r="N446" s="63"/>
      <c r="O446" s="63"/>
      <c r="P446" s="63"/>
      <c r="Q446" s="86" t="str">
        <f t="shared" si="2"/>
        <v/>
      </c>
      <c r="R446" s="87">
        <f>COUNTIF(Ocorrencias!$B$8:$B$1003,(CONCATENATE(B446," - ",F446)))</f>
        <v>0</v>
      </c>
      <c r="S446" s="88" t="str">
        <f>IF(R446&lt;&gt;0,IF(R446=(COUNTIFS(Ocorrencias!$B$8:$B$1003,(CONCATENATE(B446," - ",(MID(Roteiro!C446,7,300)))),Ocorrencias!$N$8:$N$1003,"Concluído")),"Concluído","Em andamento"),"")</f>
        <v/>
      </c>
      <c r="T446" s="63"/>
      <c r="U446" s="89"/>
    </row>
    <row r="447">
      <c r="A447" s="40"/>
      <c r="B447" s="67" t="str">
        <f t="shared" si="1"/>
        <v>439</v>
      </c>
      <c r="C447" s="81"/>
      <c r="D447" s="82"/>
      <c r="E447" s="64" t="str">
        <f>IFERROR(VLOOKUP(MID(C447,7,300),'Cenários'!C:E,3,0),"")</f>
        <v/>
      </c>
      <c r="F447" s="61"/>
      <c r="G447" s="83"/>
      <c r="H447" s="83"/>
      <c r="I447" s="83"/>
      <c r="J447" s="82"/>
      <c r="K447" s="85" t="str">
        <f t="shared" si="3"/>
        <v/>
      </c>
      <c r="L447" s="62"/>
      <c r="M447" s="62"/>
      <c r="N447" s="63"/>
      <c r="O447" s="63"/>
      <c r="P447" s="63"/>
      <c r="Q447" s="86" t="str">
        <f t="shared" si="2"/>
        <v/>
      </c>
      <c r="R447" s="87">
        <f>COUNTIF(Ocorrencias!$B$8:$B$1003,(CONCATENATE(B447," - ",F447)))</f>
        <v>0</v>
      </c>
      <c r="S447" s="88" t="str">
        <f>IF(R447&lt;&gt;0,IF(R447=(COUNTIFS(Ocorrencias!$B$8:$B$1003,(CONCATENATE(B447," - ",(MID(Roteiro!C447,7,300)))),Ocorrencias!$N$8:$N$1003,"Concluído")),"Concluído","Em andamento"),"")</f>
        <v/>
      </c>
      <c r="T447" s="63"/>
      <c r="U447" s="89"/>
    </row>
    <row r="448">
      <c r="A448" s="40"/>
      <c r="B448" s="67" t="str">
        <f t="shared" si="1"/>
        <v>440</v>
      </c>
      <c r="C448" s="81"/>
      <c r="D448" s="82"/>
      <c r="E448" s="64" t="str">
        <f>IFERROR(VLOOKUP(MID(C448,7,300),'Cenários'!C:E,3,0),"")</f>
        <v/>
      </c>
      <c r="F448" s="61"/>
      <c r="G448" s="83"/>
      <c r="H448" s="83"/>
      <c r="I448" s="83"/>
      <c r="J448" s="82"/>
      <c r="K448" s="85" t="str">
        <f t="shared" si="3"/>
        <v/>
      </c>
      <c r="L448" s="62"/>
      <c r="M448" s="62"/>
      <c r="N448" s="63"/>
      <c r="O448" s="63"/>
      <c r="P448" s="63"/>
      <c r="Q448" s="86" t="str">
        <f t="shared" si="2"/>
        <v/>
      </c>
      <c r="R448" s="87">
        <f>COUNTIF(Ocorrencias!$B$8:$B$1003,(CONCATENATE(B448," - ",F448)))</f>
        <v>0</v>
      </c>
      <c r="S448" s="88" t="str">
        <f>IF(R448&lt;&gt;0,IF(R448=(COUNTIFS(Ocorrencias!$B$8:$B$1003,(CONCATENATE(B448," - ",(MID(Roteiro!C448,7,300)))),Ocorrencias!$N$8:$N$1003,"Concluído")),"Concluído","Em andamento"),"")</f>
        <v/>
      </c>
      <c r="T448" s="63"/>
      <c r="U448" s="89"/>
    </row>
    <row r="449">
      <c r="A449" s="40"/>
      <c r="B449" s="67" t="str">
        <f t="shared" si="1"/>
        <v>441</v>
      </c>
      <c r="C449" s="81"/>
      <c r="D449" s="82"/>
      <c r="E449" s="64" t="str">
        <f>IFERROR(VLOOKUP(MID(C449,7,300),'Cenários'!C:E,3,0),"")</f>
        <v/>
      </c>
      <c r="F449" s="61"/>
      <c r="G449" s="83"/>
      <c r="H449" s="83"/>
      <c r="I449" s="83"/>
      <c r="J449" s="82"/>
      <c r="K449" s="85" t="str">
        <f t="shared" si="3"/>
        <v/>
      </c>
      <c r="L449" s="62"/>
      <c r="M449" s="62"/>
      <c r="N449" s="63"/>
      <c r="O449" s="63"/>
      <c r="P449" s="63"/>
      <c r="Q449" s="86" t="str">
        <f t="shared" si="2"/>
        <v/>
      </c>
      <c r="R449" s="87">
        <f>COUNTIF(Ocorrencias!$B$8:$B$1003,(CONCATENATE(B449," - ",F449)))</f>
        <v>0</v>
      </c>
      <c r="S449" s="88" t="str">
        <f>IF(R449&lt;&gt;0,IF(R449=(COUNTIFS(Ocorrencias!$B$8:$B$1003,(CONCATENATE(B449," - ",(MID(Roteiro!C449,7,300)))),Ocorrencias!$N$8:$N$1003,"Concluído")),"Concluído","Em andamento"),"")</f>
        <v/>
      </c>
      <c r="T449" s="63"/>
      <c r="U449" s="89"/>
    </row>
    <row r="450">
      <c r="A450" s="40"/>
      <c r="B450" s="67" t="str">
        <f t="shared" si="1"/>
        <v>442</v>
      </c>
      <c r="C450" s="81"/>
      <c r="D450" s="82"/>
      <c r="E450" s="64" t="str">
        <f>IFERROR(VLOOKUP(MID(C450,7,300),'Cenários'!C:E,3,0),"")</f>
        <v/>
      </c>
      <c r="F450" s="61"/>
      <c r="G450" s="83"/>
      <c r="H450" s="83"/>
      <c r="I450" s="83"/>
      <c r="J450" s="82"/>
      <c r="K450" s="85" t="str">
        <f t="shared" si="3"/>
        <v/>
      </c>
      <c r="L450" s="62"/>
      <c r="M450" s="62"/>
      <c r="N450" s="63"/>
      <c r="O450" s="63"/>
      <c r="P450" s="63"/>
      <c r="Q450" s="86" t="str">
        <f t="shared" si="2"/>
        <v/>
      </c>
      <c r="R450" s="87">
        <f>COUNTIF(Ocorrencias!$B$8:$B$1003,(CONCATENATE(B450," - ",F450)))</f>
        <v>0</v>
      </c>
      <c r="S450" s="88" t="str">
        <f>IF(R450&lt;&gt;0,IF(R450=(COUNTIFS(Ocorrencias!$B$8:$B$1003,(CONCATENATE(B450," - ",(MID(Roteiro!C450,7,300)))),Ocorrencias!$N$8:$N$1003,"Concluído")),"Concluído","Em andamento"),"")</f>
        <v/>
      </c>
      <c r="T450" s="63"/>
      <c r="U450" s="89"/>
    </row>
    <row r="451">
      <c r="A451" s="40"/>
      <c r="B451" s="67" t="str">
        <f t="shared" si="1"/>
        <v>443</v>
      </c>
      <c r="C451" s="81"/>
      <c r="D451" s="82"/>
      <c r="E451" s="64" t="str">
        <f>IFERROR(VLOOKUP(MID(C451,7,300),'Cenários'!C:E,3,0),"")</f>
        <v/>
      </c>
      <c r="F451" s="61"/>
      <c r="G451" s="83"/>
      <c r="H451" s="83"/>
      <c r="I451" s="83"/>
      <c r="J451" s="82"/>
      <c r="K451" s="85" t="str">
        <f t="shared" si="3"/>
        <v/>
      </c>
      <c r="L451" s="62"/>
      <c r="M451" s="62"/>
      <c r="N451" s="63"/>
      <c r="O451" s="63"/>
      <c r="P451" s="63"/>
      <c r="Q451" s="86" t="str">
        <f t="shared" si="2"/>
        <v/>
      </c>
      <c r="R451" s="87">
        <f>COUNTIF(Ocorrencias!$B$8:$B$1003,(CONCATENATE(B451," - ",F451)))</f>
        <v>0</v>
      </c>
      <c r="S451" s="88" t="str">
        <f>IF(R451&lt;&gt;0,IF(R451=(COUNTIFS(Ocorrencias!$B$8:$B$1003,(CONCATENATE(B451," - ",(MID(Roteiro!C451,7,300)))),Ocorrencias!$N$8:$N$1003,"Concluído")),"Concluído","Em andamento"),"")</f>
        <v/>
      </c>
      <c r="T451" s="63"/>
      <c r="U451" s="89"/>
    </row>
    <row r="452">
      <c r="A452" s="40"/>
      <c r="B452" s="67" t="str">
        <f t="shared" si="1"/>
        <v>444</v>
      </c>
      <c r="C452" s="81"/>
      <c r="D452" s="82"/>
      <c r="E452" s="64" t="str">
        <f>IFERROR(VLOOKUP(MID(C452,7,300),'Cenários'!C:E,3,0),"")</f>
        <v/>
      </c>
      <c r="F452" s="61"/>
      <c r="G452" s="83"/>
      <c r="H452" s="83"/>
      <c r="I452" s="83"/>
      <c r="J452" s="82"/>
      <c r="K452" s="85" t="str">
        <f t="shared" si="3"/>
        <v/>
      </c>
      <c r="L452" s="62"/>
      <c r="M452" s="62"/>
      <c r="N452" s="63"/>
      <c r="O452" s="63"/>
      <c r="P452" s="63"/>
      <c r="Q452" s="86" t="str">
        <f t="shared" si="2"/>
        <v/>
      </c>
      <c r="R452" s="87">
        <f>COUNTIF(Ocorrencias!$B$8:$B$1003,(CONCATENATE(B452," - ",F452)))</f>
        <v>0</v>
      </c>
      <c r="S452" s="88" t="str">
        <f>IF(R452&lt;&gt;0,IF(R452=(COUNTIFS(Ocorrencias!$B$8:$B$1003,(CONCATENATE(B452," - ",(MID(Roteiro!C452,7,300)))),Ocorrencias!$N$8:$N$1003,"Concluído")),"Concluído","Em andamento"),"")</f>
        <v/>
      </c>
      <c r="T452" s="63"/>
      <c r="U452" s="89"/>
    </row>
    <row r="453">
      <c r="A453" s="40"/>
      <c r="B453" s="67" t="str">
        <f t="shared" si="1"/>
        <v>445</v>
      </c>
      <c r="C453" s="81"/>
      <c r="D453" s="82"/>
      <c r="E453" s="64" t="str">
        <f>IFERROR(VLOOKUP(MID(C453,7,300),'Cenários'!C:E,3,0),"")</f>
        <v/>
      </c>
      <c r="F453" s="61"/>
      <c r="G453" s="83"/>
      <c r="H453" s="83"/>
      <c r="I453" s="83"/>
      <c r="J453" s="82"/>
      <c r="K453" s="85" t="str">
        <f t="shared" si="3"/>
        <v/>
      </c>
      <c r="L453" s="62"/>
      <c r="M453" s="62"/>
      <c r="N453" s="63"/>
      <c r="O453" s="63"/>
      <c r="P453" s="63"/>
      <c r="Q453" s="86" t="str">
        <f t="shared" si="2"/>
        <v/>
      </c>
      <c r="R453" s="87">
        <f>COUNTIF(Ocorrencias!$B$8:$B$1003,(CONCATENATE(B453," - ",F453)))</f>
        <v>0</v>
      </c>
      <c r="S453" s="88" t="str">
        <f>IF(R453&lt;&gt;0,IF(R453=(COUNTIFS(Ocorrencias!$B$8:$B$1003,(CONCATENATE(B453," - ",(MID(Roteiro!C453,7,300)))),Ocorrencias!$N$8:$N$1003,"Concluído")),"Concluído","Em andamento"),"")</f>
        <v/>
      </c>
      <c r="T453" s="63"/>
      <c r="U453" s="89"/>
    </row>
    <row r="454">
      <c r="A454" s="40"/>
      <c r="B454" s="67" t="str">
        <f t="shared" si="1"/>
        <v>446</v>
      </c>
      <c r="C454" s="81"/>
      <c r="D454" s="82"/>
      <c r="E454" s="64" t="str">
        <f>IFERROR(VLOOKUP(MID(C454,7,300),'Cenários'!C:E,3,0),"")</f>
        <v/>
      </c>
      <c r="F454" s="61"/>
      <c r="G454" s="83"/>
      <c r="H454" s="83"/>
      <c r="I454" s="83"/>
      <c r="J454" s="82"/>
      <c r="K454" s="85" t="str">
        <f t="shared" si="3"/>
        <v/>
      </c>
      <c r="L454" s="62"/>
      <c r="M454" s="62"/>
      <c r="N454" s="63"/>
      <c r="O454" s="63"/>
      <c r="P454" s="63"/>
      <c r="Q454" s="86" t="str">
        <f t="shared" si="2"/>
        <v/>
      </c>
      <c r="R454" s="87">
        <f>COUNTIF(Ocorrencias!$B$8:$B$1003,(CONCATENATE(B454," - ",F454)))</f>
        <v>0</v>
      </c>
      <c r="S454" s="88" t="str">
        <f>IF(R454&lt;&gt;0,IF(R454=(COUNTIFS(Ocorrencias!$B$8:$B$1003,(CONCATENATE(B454," - ",(MID(Roteiro!C454,7,300)))),Ocorrencias!$N$8:$N$1003,"Concluído")),"Concluído","Em andamento"),"")</f>
        <v/>
      </c>
      <c r="T454" s="63"/>
      <c r="U454" s="89"/>
    </row>
    <row r="455">
      <c r="A455" s="40"/>
      <c r="B455" s="67" t="str">
        <f t="shared" si="1"/>
        <v>447</v>
      </c>
      <c r="C455" s="81"/>
      <c r="D455" s="82"/>
      <c r="E455" s="64" t="str">
        <f>IFERROR(VLOOKUP(MID(C455,7,300),'Cenários'!C:E,3,0),"")</f>
        <v/>
      </c>
      <c r="F455" s="61"/>
      <c r="G455" s="83"/>
      <c r="H455" s="83"/>
      <c r="I455" s="83"/>
      <c r="J455" s="82"/>
      <c r="K455" s="85" t="str">
        <f t="shared" si="3"/>
        <v/>
      </c>
      <c r="L455" s="62"/>
      <c r="M455" s="62"/>
      <c r="N455" s="63"/>
      <c r="O455" s="63"/>
      <c r="P455" s="63"/>
      <c r="Q455" s="86" t="str">
        <f t="shared" si="2"/>
        <v/>
      </c>
      <c r="R455" s="87">
        <f>COUNTIF(Ocorrencias!$B$8:$B$1003,(CONCATENATE(B455," - ",F455)))</f>
        <v>0</v>
      </c>
      <c r="S455" s="88" t="str">
        <f>IF(R455&lt;&gt;0,IF(R455=(COUNTIFS(Ocorrencias!$B$8:$B$1003,(CONCATENATE(B455," - ",(MID(Roteiro!C455,7,300)))),Ocorrencias!$N$8:$N$1003,"Concluído")),"Concluído","Em andamento"),"")</f>
        <v/>
      </c>
      <c r="T455" s="63"/>
      <c r="U455" s="89"/>
    </row>
    <row r="456">
      <c r="A456" s="40"/>
      <c r="B456" s="67" t="str">
        <f t="shared" si="1"/>
        <v>448</v>
      </c>
      <c r="C456" s="81"/>
      <c r="D456" s="82"/>
      <c r="E456" s="64" t="str">
        <f>IFERROR(VLOOKUP(MID(C456,7,300),'Cenários'!C:E,3,0),"")</f>
        <v/>
      </c>
      <c r="F456" s="61"/>
      <c r="G456" s="83"/>
      <c r="H456" s="83"/>
      <c r="I456" s="83"/>
      <c r="J456" s="82"/>
      <c r="K456" s="85" t="str">
        <f t="shared" si="3"/>
        <v/>
      </c>
      <c r="L456" s="62"/>
      <c r="M456" s="62"/>
      <c r="N456" s="63"/>
      <c r="O456" s="63"/>
      <c r="P456" s="63"/>
      <c r="Q456" s="86" t="str">
        <f t="shared" si="2"/>
        <v/>
      </c>
      <c r="R456" s="87">
        <f>COUNTIF(Ocorrencias!$B$8:$B$1003,(CONCATENATE(B456," - ",F456)))</f>
        <v>0</v>
      </c>
      <c r="S456" s="88" t="str">
        <f>IF(R456&lt;&gt;0,IF(R456=(COUNTIFS(Ocorrencias!$B$8:$B$1003,(CONCATENATE(B456," - ",(MID(Roteiro!C456,7,300)))),Ocorrencias!$N$8:$N$1003,"Concluído")),"Concluído","Em andamento"),"")</f>
        <v/>
      </c>
      <c r="T456" s="63"/>
      <c r="U456" s="89"/>
    </row>
    <row r="457">
      <c r="A457" s="40"/>
      <c r="B457" s="67" t="str">
        <f t="shared" si="1"/>
        <v>449</v>
      </c>
      <c r="C457" s="81"/>
      <c r="D457" s="82"/>
      <c r="E457" s="64" t="str">
        <f>IFERROR(VLOOKUP(MID(C457,7,300),'Cenários'!C:E,3,0),"")</f>
        <v/>
      </c>
      <c r="F457" s="61"/>
      <c r="G457" s="83"/>
      <c r="H457" s="83"/>
      <c r="I457" s="83"/>
      <c r="J457" s="82"/>
      <c r="K457" s="85" t="str">
        <f t="shared" si="3"/>
        <v/>
      </c>
      <c r="L457" s="62"/>
      <c r="M457" s="62"/>
      <c r="N457" s="63"/>
      <c r="O457" s="63"/>
      <c r="P457" s="63"/>
      <c r="Q457" s="86" t="str">
        <f t="shared" si="2"/>
        <v/>
      </c>
      <c r="R457" s="87">
        <f>COUNTIF(Ocorrencias!$B$8:$B$1003,(CONCATENATE(B457," - ",F457)))</f>
        <v>0</v>
      </c>
      <c r="S457" s="88" t="str">
        <f>IF(R457&lt;&gt;0,IF(R457=(COUNTIFS(Ocorrencias!$B$8:$B$1003,(CONCATENATE(B457," - ",(MID(Roteiro!C457,7,300)))),Ocorrencias!$N$8:$N$1003,"Concluído")),"Concluído","Em andamento"),"")</f>
        <v/>
      </c>
      <c r="T457" s="63"/>
      <c r="U457" s="89"/>
    </row>
    <row r="458">
      <c r="A458" s="40"/>
      <c r="B458" s="67" t="str">
        <f t="shared" si="1"/>
        <v>450</v>
      </c>
      <c r="C458" s="81"/>
      <c r="D458" s="82"/>
      <c r="E458" s="64" t="str">
        <f>IFERROR(VLOOKUP(MID(C458,7,300),'Cenários'!C:E,3,0),"")</f>
        <v/>
      </c>
      <c r="F458" s="61"/>
      <c r="G458" s="83"/>
      <c r="H458" s="83"/>
      <c r="I458" s="83"/>
      <c r="J458" s="82"/>
      <c r="K458" s="85" t="str">
        <f t="shared" si="3"/>
        <v/>
      </c>
      <c r="L458" s="62"/>
      <c r="M458" s="62"/>
      <c r="N458" s="63"/>
      <c r="O458" s="63"/>
      <c r="P458" s="63"/>
      <c r="Q458" s="86" t="str">
        <f t="shared" si="2"/>
        <v/>
      </c>
      <c r="R458" s="87">
        <f>COUNTIF(Ocorrencias!$B$8:$B$1003,(CONCATENATE(B458," - ",F458)))</f>
        <v>0</v>
      </c>
      <c r="S458" s="88" t="str">
        <f>IF(R458&lt;&gt;0,IF(R458=(COUNTIFS(Ocorrencias!$B$8:$B$1003,(CONCATENATE(B458," - ",(MID(Roteiro!C458,7,300)))),Ocorrencias!$N$8:$N$1003,"Concluído")),"Concluído","Em andamento"),"")</f>
        <v/>
      </c>
      <c r="T458" s="63"/>
      <c r="U458" s="89"/>
    </row>
    <row r="459">
      <c r="A459" s="40"/>
      <c r="B459" s="67" t="str">
        <f t="shared" si="1"/>
        <v>451</v>
      </c>
      <c r="C459" s="81"/>
      <c r="D459" s="82"/>
      <c r="E459" s="64" t="str">
        <f>IFERROR(VLOOKUP(MID(C459,7,300),'Cenários'!C:E,3,0),"")</f>
        <v/>
      </c>
      <c r="F459" s="61"/>
      <c r="G459" s="83"/>
      <c r="H459" s="83"/>
      <c r="I459" s="83"/>
      <c r="J459" s="82"/>
      <c r="K459" s="85" t="str">
        <f t="shared" si="3"/>
        <v/>
      </c>
      <c r="L459" s="62"/>
      <c r="M459" s="62"/>
      <c r="N459" s="63"/>
      <c r="O459" s="63"/>
      <c r="P459" s="63"/>
      <c r="Q459" s="86" t="str">
        <f t="shared" si="2"/>
        <v/>
      </c>
      <c r="R459" s="87">
        <f>COUNTIF(Ocorrencias!$B$8:$B$1003,(CONCATENATE(B459," - ",F459)))</f>
        <v>0</v>
      </c>
      <c r="S459" s="88" t="str">
        <f>IF(R459&lt;&gt;0,IF(R459=(COUNTIFS(Ocorrencias!$B$8:$B$1003,(CONCATENATE(B459," - ",(MID(Roteiro!C459,7,300)))),Ocorrencias!$N$8:$N$1003,"Concluído")),"Concluído","Em andamento"),"")</f>
        <v/>
      </c>
      <c r="T459" s="63"/>
      <c r="U459" s="89"/>
    </row>
    <row r="460">
      <c r="A460" s="40"/>
      <c r="B460" s="67" t="str">
        <f t="shared" si="1"/>
        <v>452</v>
      </c>
      <c r="C460" s="81"/>
      <c r="D460" s="82"/>
      <c r="E460" s="64" t="str">
        <f>IFERROR(VLOOKUP(MID(C460,7,300),'Cenários'!C:E,3,0),"")</f>
        <v/>
      </c>
      <c r="F460" s="61"/>
      <c r="G460" s="83"/>
      <c r="H460" s="83"/>
      <c r="I460" s="83"/>
      <c r="J460" s="82"/>
      <c r="K460" s="85" t="str">
        <f t="shared" si="3"/>
        <v/>
      </c>
      <c r="L460" s="62"/>
      <c r="M460" s="62"/>
      <c r="N460" s="63"/>
      <c r="O460" s="63"/>
      <c r="P460" s="63"/>
      <c r="Q460" s="86" t="str">
        <f t="shared" si="2"/>
        <v/>
      </c>
      <c r="R460" s="87">
        <f>COUNTIF(Ocorrencias!$B$8:$B$1003,(CONCATENATE(B460," - ",F460)))</f>
        <v>0</v>
      </c>
      <c r="S460" s="88" t="str">
        <f>IF(R460&lt;&gt;0,IF(R460=(COUNTIFS(Ocorrencias!$B$8:$B$1003,(CONCATENATE(B460," - ",(MID(Roteiro!C460,7,300)))),Ocorrencias!$N$8:$N$1003,"Concluído")),"Concluído","Em andamento"),"")</f>
        <v/>
      </c>
      <c r="T460" s="63"/>
      <c r="U460" s="89"/>
    </row>
    <row r="461">
      <c r="A461" s="40"/>
      <c r="B461" s="67" t="str">
        <f t="shared" si="1"/>
        <v>453</v>
      </c>
      <c r="C461" s="81"/>
      <c r="D461" s="82"/>
      <c r="E461" s="64" t="str">
        <f>IFERROR(VLOOKUP(MID(C461,7,300),'Cenários'!C:E,3,0),"")</f>
        <v/>
      </c>
      <c r="F461" s="61"/>
      <c r="G461" s="83"/>
      <c r="H461" s="83"/>
      <c r="I461" s="83"/>
      <c r="J461" s="82"/>
      <c r="K461" s="85" t="str">
        <f t="shared" si="3"/>
        <v/>
      </c>
      <c r="L461" s="62"/>
      <c r="M461" s="62"/>
      <c r="N461" s="63"/>
      <c r="O461" s="63"/>
      <c r="P461" s="63"/>
      <c r="Q461" s="86" t="str">
        <f t="shared" si="2"/>
        <v/>
      </c>
      <c r="R461" s="87">
        <f>COUNTIF(Ocorrencias!$B$8:$B$1003,(CONCATENATE(B461," - ",F461)))</f>
        <v>0</v>
      </c>
      <c r="S461" s="88" t="str">
        <f>IF(R461&lt;&gt;0,IF(R461=(COUNTIFS(Ocorrencias!$B$8:$B$1003,(CONCATENATE(B461," - ",(MID(Roteiro!C461,7,300)))),Ocorrencias!$N$8:$N$1003,"Concluído")),"Concluído","Em andamento"),"")</f>
        <v/>
      </c>
      <c r="T461" s="63"/>
      <c r="U461" s="89"/>
    </row>
    <row r="462">
      <c r="A462" s="40"/>
      <c r="B462" s="67" t="str">
        <f t="shared" si="1"/>
        <v>454</v>
      </c>
      <c r="C462" s="81"/>
      <c r="D462" s="82"/>
      <c r="E462" s="64" t="str">
        <f>IFERROR(VLOOKUP(MID(C462,7,300),'Cenários'!C:E,3,0),"")</f>
        <v/>
      </c>
      <c r="F462" s="61"/>
      <c r="G462" s="83"/>
      <c r="H462" s="83"/>
      <c r="I462" s="83"/>
      <c r="J462" s="82"/>
      <c r="K462" s="85" t="str">
        <f t="shared" si="3"/>
        <v/>
      </c>
      <c r="L462" s="62"/>
      <c r="M462" s="62"/>
      <c r="N462" s="63"/>
      <c r="O462" s="63"/>
      <c r="P462" s="63"/>
      <c r="Q462" s="86" t="str">
        <f t="shared" si="2"/>
        <v/>
      </c>
      <c r="R462" s="87">
        <f>COUNTIF(Ocorrencias!$B$8:$B$1003,(CONCATENATE(B462," - ",F462)))</f>
        <v>0</v>
      </c>
      <c r="S462" s="88" t="str">
        <f>IF(R462&lt;&gt;0,IF(R462=(COUNTIFS(Ocorrencias!$B$8:$B$1003,(CONCATENATE(B462," - ",(MID(Roteiro!C462,7,300)))),Ocorrencias!$N$8:$N$1003,"Concluído")),"Concluído","Em andamento"),"")</f>
        <v/>
      </c>
      <c r="T462" s="63"/>
      <c r="U462" s="89"/>
    </row>
    <row r="463">
      <c r="A463" s="40"/>
      <c r="B463" s="67" t="str">
        <f t="shared" si="1"/>
        <v>455</v>
      </c>
      <c r="C463" s="81"/>
      <c r="D463" s="82"/>
      <c r="E463" s="64" t="str">
        <f>IFERROR(VLOOKUP(MID(C463,7,300),'Cenários'!C:E,3,0),"")</f>
        <v/>
      </c>
      <c r="F463" s="61"/>
      <c r="G463" s="83"/>
      <c r="H463" s="83"/>
      <c r="I463" s="83"/>
      <c r="J463" s="82"/>
      <c r="K463" s="85" t="str">
        <f t="shared" si="3"/>
        <v/>
      </c>
      <c r="L463" s="62"/>
      <c r="M463" s="62"/>
      <c r="N463" s="63"/>
      <c r="O463" s="63"/>
      <c r="P463" s="63"/>
      <c r="Q463" s="86" t="str">
        <f t="shared" si="2"/>
        <v/>
      </c>
      <c r="R463" s="87">
        <f>COUNTIF(Ocorrencias!$B$8:$B$1003,(CONCATENATE(B463," - ",F463)))</f>
        <v>0</v>
      </c>
      <c r="S463" s="88" t="str">
        <f>IF(R463&lt;&gt;0,IF(R463=(COUNTIFS(Ocorrencias!$B$8:$B$1003,(CONCATENATE(B463," - ",(MID(Roteiro!C463,7,300)))),Ocorrencias!$N$8:$N$1003,"Concluído")),"Concluído","Em andamento"),"")</f>
        <v/>
      </c>
      <c r="T463" s="63"/>
      <c r="U463" s="89"/>
    </row>
    <row r="464">
      <c r="A464" s="40"/>
      <c r="B464" s="67" t="str">
        <f t="shared" si="1"/>
        <v>456</v>
      </c>
      <c r="C464" s="81"/>
      <c r="D464" s="82"/>
      <c r="E464" s="64" t="str">
        <f>IFERROR(VLOOKUP(MID(C464,7,300),'Cenários'!C:E,3,0),"")</f>
        <v/>
      </c>
      <c r="F464" s="61"/>
      <c r="G464" s="83"/>
      <c r="H464" s="83"/>
      <c r="I464" s="83"/>
      <c r="J464" s="82"/>
      <c r="K464" s="85" t="str">
        <f t="shared" si="3"/>
        <v/>
      </c>
      <c r="L464" s="62"/>
      <c r="M464" s="62"/>
      <c r="N464" s="63"/>
      <c r="O464" s="63"/>
      <c r="P464" s="63"/>
      <c r="Q464" s="86" t="str">
        <f t="shared" si="2"/>
        <v/>
      </c>
      <c r="R464" s="87">
        <f>COUNTIF(Ocorrencias!$B$8:$B$1003,(CONCATENATE(B464," - ",F464)))</f>
        <v>0</v>
      </c>
      <c r="S464" s="88" t="str">
        <f>IF(R464&lt;&gt;0,IF(R464=(COUNTIFS(Ocorrencias!$B$8:$B$1003,(CONCATENATE(B464," - ",(MID(Roteiro!C464,7,300)))),Ocorrencias!$N$8:$N$1003,"Concluído")),"Concluído","Em andamento"),"")</f>
        <v/>
      </c>
      <c r="T464" s="63"/>
      <c r="U464" s="89"/>
    </row>
    <row r="465">
      <c r="A465" s="40"/>
      <c r="B465" s="67" t="str">
        <f t="shared" si="1"/>
        <v>457</v>
      </c>
      <c r="C465" s="81"/>
      <c r="D465" s="82"/>
      <c r="E465" s="64" t="str">
        <f>IFERROR(VLOOKUP(MID(C465,7,300),'Cenários'!C:E,3,0),"")</f>
        <v/>
      </c>
      <c r="F465" s="61"/>
      <c r="G465" s="83"/>
      <c r="H465" s="83"/>
      <c r="I465" s="83"/>
      <c r="J465" s="82"/>
      <c r="K465" s="85" t="str">
        <f t="shared" si="3"/>
        <v/>
      </c>
      <c r="L465" s="62"/>
      <c r="M465" s="62"/>
      <c r="N465" s="63"/>
      <c r="O465" s="63"/>
      <c r="P465" s="63"/>
      <c r="Q465" s="86" t="str">
        <f t="shared" si="2"/>
        <v/>
      </c>
      <c r="R465" s="87">
        <f>COUNTIF(Ocorrencias!$B$8:$B$1003,(CONCATENATE(B465," - ",F465)))</f>
        <v>0</v>
      </c>
      <c r="S465" s="88" t="str">
        <f>IF(R465&lt;&gt;0,IF(R465=(COUNTIFS(Ocorrencias!$B$8:$B$1003,(CONCATENATE(B465," - ",(MID(Roteiro!C465,7,300)))),Ocorrencias!$N$8:$N$1003,"Concluído")),"Concluído","Em andamento"),"")</f>
        <v/>
      </c>
      <c r="T465" s="63"/>
      <c r="U465" s="89"/>
    </row>
    <row r="466">
      <c r="A466" s="40"/>
      <c r="B466" s="67" t="str">
        <f t="shared" si="1"/>
        <v>458</v>
      </c>
      <c r="C466" s="81"/>
      <c r="D466" s="82"/>
      <c r="E466" s="64" t="str">
        <f>IFERROR(VLOOKUP(MID(C466,7,300),'Cenários'!C:E,3,0),"")</f>
        <v/>
      </c>
      <c r="F466" s="61"/>
      <c r="G466" s="83"/>
      <c r="H466" s="83"/>
      <c r="I466" s="83"/>
      <c r="J466" s="82"/>
      <c r="K466" s="85" t="str">
        <f t="shared" si="3"/>
        <v/>
      </c>
      <c r="L466" s="62"/>
      <c r="M466" s="62"/>
      <c r="N466" s="63"/>
      <c r="O466" s="63"/>
      <c r="P466" s="63"/>
      <c r="Q466" s="86" t="str">
        <f t="shared" si="2"/>
        <v/>
      </c>
      <c r="R466" s="87">
        <f>COUNTIF(Ocorrencias!$B$8:$B$1003,(CONCATENATE(B466," - ",F466)))</f>
        <v>0</v>
      </c>
      <c r="S466" s="88" t="str">
        <f>IF(R466&lt;&gt;0,IF(R466=(COUNTIFS(Ocorrencias!$B$8:$B$1003,(CONCATENATE(B466," - ",(MID(Roteiro!C466,7,300)))),Ocorrencias!$N$8:$N$1003,"Concluído")),"Concluído","Em andamento"),"")</f>
        <v/>
      </c>
      <c r="T466" s="63"/>
      <c r="U466" s="89"/>
    </row>
    <row r="467">
      <c r="A467" s="40"/>
      <c r="B467" s="67" t="str">
        <f t="shared" si="1"/>
        <v>459</v>
      </c>
      <c r="C467" s="81"/>
      <c r="D467" s="82"/>
      <c r="E467" s="64" t="str">
        <f>IFERROR(VLOOKUP(MID(C467,7,300),'Cenários'!C:E,3,0),"")</f>
        <v/>
      </c>
      <c r="F467" s="61"/>
      <c r="G467" s="83"/>
      <c r="H467" s="83"/>
      <c r="I467" s="83"/>
      <c r="J467" s="82"/>
      <c r="K467" s="85" t="str">
        <f t="shared" si="3"/>
        <v/>
      </c>
      <c r="L467" s="62"/>
      <c r="M467" s="62"/>
      <c r="N467" s="63"/>
      <c r="O467" s="63"/>
      <c r="P467" s="63"/>
      <c r="Q467" s="86" t="str">
        <f t="shared" si="2"/>
        <v/>
      </c>
      <c r="R467" s="87">
        <f>COUNTIF(Ocorrencias!$B$8:$B$1003,(CONCATENATE(B467," - ",F467)))</f>
        <v>0</v>
      </c>
      <c r="S467" s="88" t="str">
        <f>IF(R467&lt;&gt;0,IF(R467=(COUNTIFS(Ocorrencias!$B$8:$B$1003,(CONCATENATE(B467," - ",(MID(Roteiro!C467,7,300)))),Ocorrencias!$N$8:$N$1003,"Concluído")),"Concluído","Em andamento"),"")</f>
        <v/>
      </c>
      <c r="T467" s="63"/>
      <c r="U467" s="89"/>
    </row>
    <row r="468">
      <c r="A468" s="40"/>
      <c r="B468" s="67" t="str">
        <f t="shared" si="1"/>
        <v>460</v>
      </c>
      <c r="C468" s="81"/>
      <c r="D468" s="82"/>
      <c r="E468" s="64" t="str">
        <f>IFERROR(VLOOKUP(MID(C468,7,300),'Cenários'!C:E,3,0),"")</f>
        <v/>
      </c>
      <c r="F468" s="61"/>
      <c r="G468" s="83"/>
      <c r="H468" s="83"/>
      <c r="I468" s="83"/>
      <c r="J468" s="82"/>
      <c r="K468" s="85" t="str">
        <f t="shared" si="3"/>
        <v/>
      </c>
      <c r="L468" s="62"/>
      <c r="M468" s="62"/>
      <c r="N468" s="63"/>
      <c r="O468" s="63"/>
      <c r="P468" s="63"/>
      <c r="Q468" s="86" t="str">
        <f t="shared" si="2"/>
        <v/>
      </c>
      <c r="R468" s="87">
        <f>COUNTIF(Ocorrencias!$B$8:$B$1003,(CONCATENATE(B468," - ",F468)))</f>
        <v>0</v>
      </c>
      <c r="S468" s="88" t="str">
        <f>IF(R468&lt;&gt;0,IF(R468=(COUNTIFS(Ocorrencias!$B$8:$B$1003,(CONCATENATE(B468," - ",(MID(Roteiro!C468,7,300)))),Ocorrencias!$N$8:$N$1003,"Concluído")),"Concluído","Em andamento"),"")</f>
        <v/>
      </c>
      <c r="T468" s="63"/>
      <c r="U468" s="89"/>
    </row>
    <row r="469">
      <c r="A469" s="40"/>
      <c r="B469" s="67" t="str">
        <f t="shared" si="1"/>
        <v>461</v>
      </c>
      <c r="C469" s="81"/>
      <c r="D469" s="82"/>
      <c r="E469" s="64" t="str">
        <f>IFERROR(VLOOKUP(MID(C469,7,300),'Cenários'!C:E,3,0),"")</f>
        <v/>
      </c>
      <c r="F469" s="61"/>
      <c r="G469" s="83"/>
      <c r="H469" s="83"/>
      <c r="I469" s="83"/>
      <c r="J469" s="82"/>
      <c r="K469" s="85" t="str">
        <f t="shared" si="3"/>
        <v/>
      </c>
      <c r="L469" s="62"/>
      <c r="M469" s="62"/>
      <c r="N469" s="63"/>
      <c r="O469" s="63"/>
      <c r="P469" s="63"/>
      <c r="Q469" s="86" t="str">
        <f t="shared" si="2"/>
        <v/>
      </c>
      <c r="R469" s="87">
        <f>COUNTIF(Ocorrencias!$B$8:$B$1003,(CONCATENATE(B469," - ",F469)))</f>
        <v>0</v>
      </c>
      <c r="S469" s="88" t="str">
        <f>IF(R469&lt;&gt;0,IF(R469=(COUNTIFS(Ocorrencias!$B$8:$B$1003,(CONCATENATE(B469," - ",(MID(Roteiro!C469,7,300)))),Ocorrencias!$N$8:$N$1003,"Concluído")),"Concluído","Em andamento"),"")</f>
        <v/>
      </c>
      <c r="T469" s="63"/>
      <c r="U469" s="89"/>
    </row>
    <row r="470">
      <c r="A470" s="40"/>
      <c r="B470" s="67" t="str">
        <f t="shared" si="1"/>
        <v>462</v>
      </c>
      <c r="C470" s="81"/>
      <c r="D470" s="82"/>
      <c r="E470" s="64" t="str">
        <f>IFERROR(VLOOKUP(MID(C470,7,300),'Cenários'!C:E,3,0),"")</f>
        <v/>
      </c>
      <c r="F470" s="61"/>
      <c r="G470" s="83"/>
      <c r="H470" s="83"/>
      <c r="I470" s="83"/>
      <c r="J470" s="82"/>
      <c r="K470" s="85" t="str">
        <f t="shared" si="3"/>
        <v/>
      </c>
      <c r="L470" s="62"/>
      <c r="M470" s="62"/>
      <c r="N470" s="63"/>
      <c r="O470" s="63"/>
      <c r="P470" s="63"/>
      <c r="Q470" s="86" t="str">
        <f t="shared" si="2"/>
        <v/>
      </c>
      <c r="R470" s="87">
        <f>COUNTIF(Ocorrencias!$B$8:$B$1003,(CONCATENATE(B470," - ",F470)))</f>
        <v>0</v>
      </c>
      <c r="S470" s="88" t="str">
        <f>IF(R470&lt;&gt;0,IF(R470=(COUNTIFS(Ocorrencias!$B$8:$B$1003,(CONCATENATE(B470," - ",(MID(Roteiro!C470,7,300)))),Ocorrencias!$N$8:$N$1003,"Concluído")),"Concluído","Em andamento"),"")</f>
        <v/>
      </c>
      <c r="T470" s="63"/>
      <c r="U470" s="89"/>
    </row>
    <row r="471">
      <c r="A471" s="40"/>
      <c r="B471" s="67" t="str">
        <f t="shared" si="1"/>
        <v>463</v>
      </c>
      <c r="C471" s="81"/>
      <c r="D471" s="82"/>
      <c r="E471" s="64" t="str">
        <f>IFERROR(VLOOKUP(MID(C471,7,300),'Cenários'!C:E,3,0),"")</f>
        <v/>
      </c>
      <c r="F471" s="61"/>
      <c r="G471" s="83"/>
      <c r="H471" s="83"/>
      <c r="I471" s="83"/>
      <c r="J471" s="82"/>
      <c r="K471" s="85" t="str">
        <f t="shared" si="3"/>
        <v/>
      </c>
      <c r="L471" s="62"/>
      <c r="M471" s="62"/>
      <c r="N471" s="63"/>
      <c r="O471" s="63"/>
      <c r="P471" s="63"/>
      <c r="Q471" s="86" t="str">
        <f t="shared" si="2"/>
        <v/>
      </c>
      <c r="R471" s="87">
        <f>COUNTIF(Ocorrencias!$B$8:$B$1003,(CONCATENATE(B471," - ",F471)))</f>
        <v>0</v>
      </c>
      <c r="S471" s="88" t="str">
        <f>IF(R471&lt;&gt;0,IF(R471=(COUNTIFS(Ocorrencias!$B$8:$B$1003,(CONCATENATE(B471," - ",(MID(Roteiro!C471,7,300)))),Ocorrencias!$N$8:$N$1003,"Concluído")),"Concluído","Em andamento"),"")</f>
        <v/>
      </c>
      <c r="T471" s="63"/>
      <c r="U471" s="89"/>
    </row>
    <row r="472">
      <c r="A472" s="40"/>
      <c r="B472" s="67" t="str">
        <f t="shared" si="1"/>
        <v>464</v>
      </c>
      <c r="C472" s="81"/>
      <c r="D472" s="82"/>
      <c r="E472" s="64" t="str">
        <f>IFERROR(VLOOKUP(MID(C472,7,300),'Cenários'!C:E,3,0),"")</f>
        <v/>
      </c>
      <c r="F472" s="61"/>
      <c r="G472" s="83"/>
      <c r="H472" s="83"/>
      <c r="I472" s="83"/>
      <c r="J472" s="82"/>
      <c r="K472" s="85" t="str">
        <f t="shared" si="3"/>
        <v/>
      </c>
      <c r="L472" s="62"/>
      <c r="M472" s="62"/>
      <c r="N472" s="63"/>
      <c r="O472" s="63"/>
      <c r="P472" s="63"/>
      <c r="Q472" s="86" t="str">
        <f t="shared" si="2"/>
        <v/>
      </c>
      <c r="R472" s="87">
        <f>COUNTIF(Ocorrencias!$B$8:$B$1003,(CONCATENATE(B472," - ",F472)))</f>
        <v>0</v>
      </c>
      <c r="S472" s="88" t="str">
        <f>IF(R472&lt;&gt;0,IF(R472=(COUNTIFS(Ocorrencias!$B$8:$B$1003,(CONCATENATE(B472," - ",(MID(Roteiro!C472,7,300)))),Ocorrencias!$N$8:$N$1003,"Concluído")),"Concluído","Em andamento"),"")</f>
        <v/>
      </c>
      <c r="T472" s="63"/>
      <c r="U472" s="89"/>
    </row>
    <row r="473">
      <c r="A473" s="40"/>
      <c r="B473" s="67" t="str">
        <f t="shared" si="1"/>
        <v>465</v>
      </c>
      <c r="C473" s="81"/>
      <c r="D473" s="82"/>
      <c r="E473" s="64" t="str">
        <f>IFERROR(VLOOKUP(MID(C473,7,300),'Cenários'!C:E,3,0),"")</f>
        <v/>
      </c>
      <c r="F473" s="61"/>
      <c r="G473" s="83"/>
      <c r="H473" s="83"/>
      <c r="I473" s="83"/>
      <c r="J473" s="82"/>
      <c r="K473" s="85" t="str">
        <f t="shared" si="3"/>
        <v/>
      </c>
      <c r="L473" s="62"/>
      <c r="M473" s="62"/>
      <c r="N473" s="63"/>
      <c r="O473" s="63"/>
      <c r="P473" s="63"/>
      <c r="Q473" s="86" t="str">
        <f t="shared" si="2"/>
        <v/>
      </c>
      <c r="R473" s="87">
        <f>COUNTIF(Ocorrencias!$B$8:$B$1003,(CONCATENATE(B473," - ",F473)))</f>
        <v>0</v>
      </c>
      <c r="S473" s="88" t="str">
        <f>IF(R473&lt;&gt;0,IF(R473=(COUNTIFS(Ocorrencias!$B$8:$B$1003,(CONCATENATE(B473," - ",(MID(Roteiro!C473,7,300)))),Ocorrencias!$N$8:$N$1003,"Concluído")),"Concluído","Em andamento"),"")</f>
        <v/>
      </c>
      <c r="T473" s="63"/>
      <c r="U473" s="89"/>
    </row>
    <row r="474">
      <c r="A474" s="40"/>
      <c r="B474" s="67" t="str">
        <f t="shared" si="1"/>
        <v>466</v>
      </c>
      <c r="C474" s="81"/>
      <c r="D474" s="82"/>
      <c r="E474" s="64" t="str">
        <f>IFERROR(VLOOKUP(MID(C474,7,300),'Cenários'!C:E,3,0),"")</f>
        <v/>
      </c>
      <c r="F474" s="61"/>
      <c r="G474" s="83"/>
      <c r="H474" s="83"/>
      <c r="I474" s="83"/>
      <c r="J474" s="82"/>
      <c r="K474" s="85" t="str">
        <f t="shared" si="3"/>
        <v/>
      </c>
      <c r="L474" s="62"/>
      <c r="M474" s="62"/>
      <c r="N474" s="63"/>
      <c r="O474" s="63"/>
      <c r="P474" s="63"/>
      <c r="Q474" s="86" t="str">
        <f t="shared" si="2"/>
        <v/>
      </c>
      <c r="R474" s="87">
        <f>COUNTIF(Ocorrencias!$B$8:$B$1003,(CONCATENATE(B474," - ",F474)))</f>
        <v>0</v>
      </c>
      <c r="S474" s="88" t="str">
        <f>IF(R474&lt;&gt;0,IF(R474=(COUNTIFS(Ocorrencias!$B$8:$B$1003,(CONCATENATE(B474," - ",(MID(Roteiro!C474,7,300)))),Ocorrencias!$N$8:$N$1003,"Concluído")),"Concluído","Em andamento"),"")</f>
        <v/>
      </c>
      <c r="T474" s="63"/>
      <c r="U474" s="89"/>
    </row>
    <row r="475">
      <c r="A475" s="40"/>
      <c r="B475" s="67" t="str">
        <f t="shared" si="1"/>
        <v>467</v>
      </c>
      <c r="C475" s="81"/>
      <c r="D475" s="82"/>
      <c r="E475" s="64" t="str">
        <f>IFERROR(VLOOKUP(MID(C475,7,300),'Cenários'!C:E,3,0),"")</f>
        <v/>
      </c>
      <c r="F475" s="61"/>
      <c r="G475" s="83"/>
      <c r="H475" s="83"/>
      <c r="I475" s="83"/>
      <c r="J475" s="82"/>
      <c r="K475" s="85" t="str">
        <f t="shared" si="3"/>
        <v/>
      </c>
      <c r="L475" s="62"/>
      <c r="M475" s="62"/>
      <c r="N475" s="63"/>
      <c r="O475" s="63"/>
      <c r="P475" s="63"/>
      <c r="Q475" s="86" t="str">
        <f t="shared" si="2"/>
        <v/>
      </c>
      <c r="R475" s="87">
        <f>COUNTIF(Ocorrencias!$B$8:$B$1003,(CONCATENATE(B475," - ",F475)))</f>
        <v>0</v>
      </c>
      <c r="S475" s="88" t="str">
        <f>IF(R475&lt;&gt;0,IF(R475=(COUNTIFS(Ocorrencias!$B$8:$B$1003,(CONCATENATE(B475," - ",(MID(Roteiro!C475,7,300)))),Ocorrencias!$N$8:$N$1003,"Concluído")),"Concluído","Em andamento"),"")</f>
        <v/>
      </c>
      <c r="T475" s="63"/>
      <c r="U475" s="89"/>
    </row>
    <row r="476">
      <c r="A476" s="40"/>
      <c r="B476" s="67" t="str">
        <f t="shared" si="1"/>
        <v>468</v>
      </c>
      <c r="C476" s="81"/>
      <c r="D476" s="82"/>
      <c r="E476" s="64" t="str">
        <f>IFERROR(VLOOKUP(MID(C476,7,300),'Cenários'!C:E,3,0),"")</f>
        <v/>
      </c>
      <c r="F476" s="61"/>
      <c r="G476" s="83"/>
      <c r="H476" s="83"/>
      <c r="I476" s="83"/>
      <c r="J476" s="82"/>
      <c r="K476" s="85" t="str">
        <f t="shared" si="3"/>
        <v/>
      </c>
      <c r="L476" s="62"/>
      <c r="M476" s="62"/>
      <c r="N476" s="63"/>
      <c r="O476" s="63"/>
      <c r="P476" s="63"/>
      <c r="Q476" s="86" t="str">
        <f t="shared" si="2"/>
        <v/>
      </c>
      <c r="R476" s="87">
        <f>COUNTIF(Ocorrencias!$B$8:$B$1003,(CONCATENATE(B476," - ",F476)))</f>
        <v>0</v>
      </c>
      <c r="S476" s="88" t="str">
        <f>IF(R476&lt;&gt;0,IF(R476=(COUNTIFS(Ocorrencias!$B$8:$B$1003,(CONCATENATE(B476," - ",(MID(Roteiro!C476,7,300)))),Ocorrencias!$N$8:$N$1003,"Concluído")),"Concluído","Em andamento"),"")</f>
        <v/>
      </c>
      <c r="T476" s="63"/>
      <c r="U476" s="89"/>
    </row>
    <row r="477">
      <c r="A477" s="40"/>
      <c r="B477" s="67" t="str">
        <f t="shared" si="1"/>
        <v>469</v>
      </c>
      <c r="C477" s="81"/>
      <c r="D477" s="82"/>
      <c r="E477" s="64" t="str">
        <f>IFERROR(VLOOKUP(MID(C477,7,300),'Cenários'!C:E,3,0),"")</f>
        <v/>
      </c>
      <c r="F477" s="61"/>
      <c r="G477" s="83"/>
      <c r="H477" s="83"/>
      <c r="I477" s="83"/>
      <c r="J477" s="82"/>
      <c r="K477" s="85" t="str">
        <f t="shared" si="3"/>
        <v/>
      </c>
      <c r="L477" s="62"/>
      <c r="M477" s="62"/>
      <c r="N477" s="63"/>
      <c r="O477" s="63"/>
      <c r="P477" s="63"/>
      <c r="Q477" s="86" t="str">
        <f t="shared" si="2"/>
        <v/>
      </c>
      <c r="R477" s="87">
        <f>COUNTIF(Ocorrencias!$B$8:$B$1003,(CONCATENATE(B477," - ",F477)))</f>
        <v>0</v>
      </c>
      <c r="S477" s="88" t="str">
        <f>IF(R477&lt;&gt;0,IF(R477=(COUNTIFS(Ocorrencias!$B$8:$B$1003,(CONCATENATE(B477," - ",(MID(Roteiro!C477,7,300)))),Ocorrencias!$N$8:$N$1003,"Concluído")),"Concluído","Em andamento"),"")</f>
        <v/>
      </c>
      <c r="T477" s="63"/>
      <c r="U477" s="89"/>
    </row>
    <row r="478">
      <c r="A478" s="40"/>
      <c r="B478" s="67" t="str">
        <f t="shared" si="1"/>
        <v>470</v>
      </c>
      <c r="C478" s="81"/>
      <c r="D478" s="82"/>
      <c r="E478" s="64" t="str">
        <f>IFERROR(VLOOKUP(MID(C478,7,300),'Cenários'!C:E,3,0),"")</f>
        <v/>
      </c>
      <c r="F478" s="61"/>
      <c r="G478" s="83"/>
      <c r="H478" s="83"/>
      <c r="I478" s="83"/>
      <c r="J478" s="82"/>
      <c r="K478" s="85" t="str">
        <f t="shared" si="3"/>
        <v/>
      </c>
      <c r="L478" s="62"/>
      <c r="M478" s="62"/>
      <c r="N478" s="63"/>
      <c r="O478" s="63"/>
      <c r="P478" s="63"/>
      <c r="Q478" s="86" t="str">
        <f t="shared" si="2"/>
        <v/>
      </c>
      <c r="R478" s="87">
        <f>COUNTIF(Ocorrencias!$B$8:$B$1003,(CONCATENATE(B478," - ",F478)))</f>
        <v>0</v>
      </c>
      <c r="S478" s="88" t="str">
        <f>IF(R478&lt;&gt;0,IF(R478=(COUNTIFS(Ocorrencias!$B$8:$B$1003,(CONCATENATE(B478," - ",(MID(Roteiro!C478,7,300)))),Ocorrencias!$N$8:$N$1003,"Concluído")),"Concluído","Em andamento"),"")</f>
        <v/>
      </c>
      <c r="T478" s="63"/>
      <c r="U478" s="89"/>
    </row>
    <row r="479">
      <c r="A479" s="40"/>
      <c r="B479" s="67" t="str">
        <f t="shared" si="1"/>
        <v>471</v>
      </c>
      <c r="C479" s="81"/>
      <c r="D479" s="82"/>
      <c r="E479" s="64" t="str">
        <f>IFERROR(VLOOKUP(MID(C479,7,300),'Cenários'!C:E,3,0),"")</f>
        <v/>
      </c>
      <c r="F479" s="61"/>
      <c r="G479" s="83"/>
      <c r="H479" s="83"/>
      <c r="I479" s="83"/>
      <c r="J479" s="82"/>
      <c r="K479" s="85" t="str">
        <f t="shared" si="3"/>
        <v/>
      </c>
      <c r="L479" s="62"/>
      <c r="M479" s="62"/>
      <c r="N479" s="63"/>
      <c r="O479" s="63"/>
      <c r="P479" s="63"/>
      <c r="Q479" s="86" t="str">
        <f t="shared" si="2"/>
        <v/>
      </c>
      <c r="R479" s="87">
        <f>COUNTIF(Ocorrencias!$B$8:$B$1003,(CONCATENATE(B479," - ",F479)))</f>
        <v>0</v>
      </c>
      <c r="S479" s="88" t="str">
        <f>IF(R479&lt;&gt;0,IF(R479=(COUNTIFS(Ocorrencias!$B$8:$B$1003,(CONCATENATE(B479," - ",(MID(Roteiro!C479,7,300)))),Ocorrencias!$N$8:$N$1003,"Concluído")),"Concluído","Em andamento"),"")</f>
        <v/>
      </c>
      <c r="T479" s="63"/>
      <c r="U479" s="89"/>
    </row>
    <row r="480">
      <c r="A480" s="40"/>
      <c r="B480" s="67" t="str">
        <f t="shared" si="1"/>
        <v>472</v>
      </c>
      <c r="C480" s="81"/>
      <c r="D480" s="82"/>
      <c r="E480" s="64" t="str">
        <f>IFERROR(VLOOKUP(MID(C480,7,300),'Cenários'!C:E,3,0),"")</f>
        <v/>
      </c>
      <c r="F480" s="61"/>
      <c r="G480" s="83"/>
      <c r="H480" s="83"/>
      <c r="I480" s="83"/>
      <c r="J480" s="82"/>
      <c r="K480" s="85" t="str">
        <f t="shared" si="3"/>
        <v/>
      </c>
      <c r="L480" s="62"/>
      <c r="M480" s="62"/>
      <c r="N480" s="63"/>
      <c r="O480" s="63"/>
      <c r="P480" s="63"/>
      <c r="Q480" s="86" t="str">
        <f t="shared" si="2"/>
        <v/>
      </c>
      <c r="R480" s="87">
        <f>COUNTIF(Ocorrencias!$B$8:$B$1003,(CONCATENATE(B480," - ",F480)))</f>
        <v>0</v>
      </c>
      <c r="S480" s="88" t="str">
        <f>IF(R480&lt;&gt;0,IF(R480=(COUNTIFS(Ocorrencias!$B$8:$B$1003,(CONCATENATE(B480," - ",(MID(Roteiro!C480,7,300)))),Ocorrencias!$N$8:$N$1003,"Concluído")),"Concluído","Em andamento"),"")</f>
        <v/>
      </c>
      <c r="T480" s="63"/>
      <c r="U480" s="89"/>
    </row>
    <row r="481">
      <c r="A481" s="40"/>
      <c r="B481" s="67" t="str">
        <f t="shared" si="1"/>
        <v>473</v>
      </c>
      <c r="C481" s="81"/>
      <c r="D481" s="82"/>
      <c r="E481" s="64" t="str">
        <f>IFERROR(VLOOKUP(MID(C481,7,300),'Cenários'!C:E,3,0),"")</f>
        <v/>
      </c>
      <c r="F481" s="61"/>
      <c r="G481" s="83"/>
      <c r="H481" s="83"/>
      <c r="I481" s="83"/>
      <c r="J481" s="82"/>
      <c r="K481" s="85" t="str">
        <f t="shared" si="3"/>
        <v/>
      </c>
      <c r="L481" s="62"/>
      <c r="M481" s="62"/>
      <c r="N481" s="63"/>
      <c r="O481" s="63"/>
      <c r="P481" s="63"/>
      <c r="Q481" s="86" t="str">
        <f t="shared" si="2"/>
        <v/>
      </c>
      <c r="R481" s="87">
        <f>COUNTIF(Ocorrencias!$B$8:$B$1003,(CONCATENATE(B481," - ",F481)))</f>
        <v>0</v>
      </c>
      <c r="S481" s="88" t="str">
        <f>IF(R481&lt;&gt;0,IF(R481=(COUNTIFS(Ocorrencias!$B$8:$B$1003,(CONCATENATE(B481," - ",(MID(Roteiro!C481,7,300)))),Ocorrencias!$N$8:$N$1003,"Concluído")),"Concluído","Em andamento"),"")</f>
        <v/>
      </c>
      <c r="T481" s="63"/>
      <c r="U481" s="89"/>
    </row>
    <row r="482">
      <c r="A482" s="40"/>
      <c r="B482" s="67" t="str">
        <f t="shared" si="1"/>
        <v>474</v>
      </c>
      <c r="C482" s="81"/>
      <c r="D482" s="82"/>
      <c r="E482" s="64" t="str">
        <f>IFERROR(VLOOKUP(MID(C482,7,300),'Cenários'!C:E,3,0),"")</f>
        <v/>
      </c>
      <c r="F482" s="61"/>
      <c r="G482" s="83"/>
      <c r="H482" s="83"/>
      <c r="I482" s="83"/>
      <c r="J482" s="82"/>
      <c r="K482" s="85" t="str">
        <f t="shared" si="3"/>
        <v/>
      </c>
      <c r="L482" s="62"/>
      <c r="M482" s="62"/>
      <c r="N482" s="63"/>
      <c r="O482" s="63"/>
      <c r="P482" s="63"/>
      <c r="Q482" s="86" t="str">
        <f t="shared" si="2"/>
        <v/>
      </c>
      <c r="R482" s="87">
        <f>COUNTIF(Ocorrencias!$B$8:$B$1003,(CONCATENATE(B482," - ",F482)))</f>
        <v>0</v>
      </c>
      <c r="S482" s="88" t="str">
        <f>IF(R482&lt;&gt;0,IF(R482=(COUNTIFS(Ocorrencias!$B$8:$B$1003,(CONCATENATE(B482," - ",(MID(Roteiro!C482,7,300)))),Ocorrencias!$N$8:$N$1003,"Concluído")),"Concluído","Em andamento"),"")</f>
        <v/>
      </c>
      <c r="T482" s="63"/>
      <c r="U482" s="89"/>
    </row>
    <row r="483">
      <c r="A483" s="40"/>
      <c r="B483" s="67" t="str">
        <f t="shared" si="1"/>
        <v>475</v>
      </c>
      <c r="C483" s="81"/>
      <c r="D483" s="82"/>
      <c r="E483" s="64" t="str">
        <f>IFERROR(VLOOKUP(MID(C483,7,300),'Cenários'!C:E,3,0),"")</f>
        <v/>
      </c>
      <c r="F483" s="61"/>
      <c r="G483" s="83"/>
      <c r="H483" s="83"/>
      <c r="I483" s="83"/>
      <c r="J483" s="82"/>
      <c r="K483" s="85" t="str">
        <f t="shared" si="3"/>
        <v/>
      </c>
      <c r="L483" s="62"/>
      <c r="M483" s="62"/>
      <c r="N483" s="63"/>
      <c r="O483" s="63"/>
      <c r="P483" s="63"/>
      <c r="Q483" s="86" t="str">
        <f t="shared" si="2"/>
        <v/>
      </c>
      <c r="R483" s="87">
        <f>COUNTIF(Ocorrencias!$B$8:$B$1003,(CONCATENATE(B483," - ",F483)))</f>
        <v>0</v>
      </c>
      <c r="S483" s="88" t="str">
        <f>IF(R483&lt;&gt;0,IF(R483=(COUNTIFS(Ocorrencias!$B$8:$B$1003,(CONCATENATE(B483," - ",(MID(Roteiro!C483,7,300)))),Ocorrencias!$N$8:$N$1003,"Concluído")),"Concluído","Em andamento"),"")</f>
        <v/>
      </c>
      <c r="T483" s="63"/>
      <c r="U483" s="89"/>
    </row>
    <row r="484">
      <c r="A484" s="40"/>
      <c r="B484" s="67" t="str">
        <f t="shared" si="1"/>
        <v>476</v>
      </c>
      <c r="C484" s="81"/>
      <c r="D484" s="82"/>
      <c r="E484" s="64" t="str">
        <f>IFERROR(VLOOKUP(MID(C484,7,300),'Cenários'!C:E,3,0),"")</f>
        <v/>
      </c>
      <c r="F484" s="61"/>
      <c r="G484" s="83"/>
      <c r="H484" s="83"/>
      <c r="I484" s="83"/>
      <c r="J484" s="82"/>
      <c r="K484" s="85" t="str">
        <f t="shared" si="3"/>
        <v/>
      </c>
      <c r="L484" s="62"/>
      <c r="M484" s="62"/>
      <c r="N484" s="63"/>
      <c r="O484" s="63"/>
      <c r="P484" s="63"/>
      <c r="Q484" s="86" t="str">
        <f t="shared" si="2"/>
        <v/>
      </c>
      <c r="R484" s="87">
        <f>COUNTIF(Ocorrencias!$B$8:$B$1003,(CONCATENATE(B484," - ",F484)))</f>
        <v>0</v>
      </c>
      <c r="S484" s="88" t="str">
        <f>IF(R484&lt;&gt;0,IF(R484=(COUNTIFS(Ocorrencias!$B$8:$B$1003,(CONCATENATE(B484," - ",(MID(Roteiro!C484,7,300)))),Ocorrencias!$N$8:$N$1003,"Concluído")),"Concluído","Em andamento"),"")</f>
        <v/>
      </c>
      <c r="T484" s="63"/>
      <c r="U484" s="89"/>
    </row>
    <row r="485">
      <c r="A485" s="40"/>
      <c r="B485" s="67" t="str">
        <f t="shared" si="1"/>
        <v>477</v>
      </c>
      <c r="C485" s="81"/>
      <c r="D485" s="82"/>
      <c r="E485" s="64" t="str">
        <f>IFERROR(VLOOKUP(MID(C485,7,300),'Cenários'!C:E,3,0),"")</f>
        <v/>
      </c>
      <c r="F485" s="61"/>
      <c r="G485" s="83"/>
      <c r="H485" s="83"/>
      <c r="I485" s="83"/>
      <c r="J485" s="82"/>
      <c r="K485" s="85" t="str">
        <f t="shared" si="3"/>
        <v/>
      </c>
      <c r="L485" s="62"/>
      <c r="M485" s="62"/>
      <c r="N485" s="63"/>
      <c r="O485" s="63"/>
      <c r="P485" s="63"/>
      <c r="Q485" s="86" t="str">
        <f t="shared" si="2"/>
        <v/>
      </c>
      <c r="R485" s="87">
        <f>COUNTIF(Ocorrencias!$B$8:$B$1003,(CONCATENATE(B485," - ",F485)))</f>
        <v>0</v>
      </c>
      <c r="S485" s="88" t="str">
        <f>IF(R485&lt;&gt;0,IF(R485=(COUNTIFS(Ocorrencias!$B$8:$B$1003,(CONCATENATE(B485," - ",(MID(Roteiro!C485,7,300)))),Ocorrencias!$N$8:$N$1003,"Concluído")),"Concluído","Em andamento"),"")</f>
        <v/>
      </c>
      <c r="T485" s="63"/>
      <c r="U485" s="89"/>
    </row>
    <row r="486">
      <c r="A486" s="40"/>
      <c r="B486" s="67" t="str">
        <f t="shared" si="1"/>
        <v>478</v>
      </c>
      <c r="C486" s="81"/>
      <c r="D486" s="82"/>
      <c r="E486" s="64" t="str">
        <f>IFERROR(VLOOKUP(MID(C486,7,300),'Cenários'!C:E,3,0),"")</f>
        <v/>
      </c>
      <c r="F486" s="61"/>
      <c r="G486" s="83"/>
      <c r="H486" s="83"/>
      <c r="I486" s="83"/>
      <c r="J486" s="82"/>
      <c r="K486" s="85" t="str">
        <f t="shared" si="3"/>
        <v/>
      </c>
      <c r="L486" s="62"/>
      <c r="M486" s="62"/>
      <c r="N486" s="63"/>
      <c r="O486" s="63"/>
      <c r="P486" s="63"/>
      <c r="Q486" s="86" t="str">
        <f t="shared" si="2"/>
        <v/>
      </c>
      <c r="R486" s="87">
        <f>COUNTIF(Ocorrencias!$B$8:$B$1003,(CONCATENATE(B486," - ",F486)))</f>
        <v>0</v>
      </c>
      <c r="S486" s="88" t="str">
        <f>IF(R486&lt;&gt;0,IF(R486=(COUNTIFS(Ocorrencias!$B$8:$B$1003,(CONCATENATE(B486," - ",(MID(Roteiro!C486,7,300)))),Ocorrencias!$N$8:$N$1003,"Concluído")),"Concluído","Em andamento"),"")</f>
        <v/>
      </c>
      <c r="T486" s="63"/>
      <c r="U486" s="89"/>
    </row>
    <row r="487">
      <c r="A487" s="40"/>
      <c r="B487" s="67" t="str">
        <f t="shared" si="1"/>
        <v>479</v>
      </c>
      <c r="C487" s="81"/>
      <c r="D487" s="82"/>
      <c r="E487" s="64" t="str">
        <f>IFERROR(VLOOKUP(MID(C487,7,300),'Cenários'!C:E,3,0),"")</f>
        <v/>
      </c>
      <c r="F487" s="61"/>
      <c r="G487" s="83"/>
      <c r="H487" s="83"/>
      <c r="I487" s="83"/>
      <c r="J487" s="82"/>
      <c r="K487" s="85" t="str">
        <f t="shared" si="3"/>
        <v/>
      </c>
      <c r="L487" s="62"/>
      <c r="M487" s="62"/>
      <c r="N487" s="63"/>
      <c r="O487" s="63"/>
      <c r="P487" s="63"/>
      <c r="Q487" s="86" t="str">
        <f t="shared" si="2"/>
        <v/>
      </c>
      <c r="R487" s="87">
        <f>COUNTIF(Ocorrencias!$B$8:$B$1003,(CONCATENATE(B487," - ",F487)))</f>
        <v>0</v>
      </c>
      <c r="S487" s="88" t="str">
        <f>IF(R487&lt;&gt;0,IF(R487=(COUNTIFS(Ocorrencias!$B$8:$B$1003,(CONCATENATE(B487," - ",(MID(Roteiro!C487,7,300)))),Ocorrencias!$N$8:$N$1003,"Concluído")),"Concluído","Em andamento"),"")</f>
        <v/>
      </c>
      <c r="T487" s="63"/>
      <c r="U487" s="89"/>
    </row>
    <row r="488">
      <c r="A488" s="40"/>
      <c r="B488" s="67" t="str">
        <f t="shared" si="1"/>
        <v>480</v>
      </c>
      <c r="C488" s="81"/>
      <c r="D488" s="82"/>
      <c r="E488" s="64" t="str">
        <f>IFERROR(VLOOKUP(MID(C488,7,300),'Cenários'!C:E,3,0),"")</f>
        <v/>
      </c>
      <c r="F488" s="61"/>
      <c r="G488" s="83"/>
      <c r="H488" s="83"/>
      <c r="I488" s="83"/>
      <c r="J488" s="82"/>
      <c r="K488" s="85" t="str">
        <f t="shared" si="3"/>
        <v/>
      </c>
      <c r="L488" s="62"/>
      <c r="M488" s="62"/>
      <c r="N488" s="63"/>
      <c r="O488" s="63"/>
      <c r="P488" s="63"/>
      <c r="Q488" s="86" t="str">
        <f t="shared" si="2"/>
        <v/>
      </c>
      <c r="R488" s="87">
        <f>COUNTIF(Ocorrencias!$B$8:$B$1003,(CONCATENATE(B488," - ",F488)))</f>
        <v>0</v>
      </c>
      <c r="S488" s="88" t="str">
        <f>IF(R488&lt;&gt;0,IF(R488=(COUNTIFS(Ocorrencias!$B$8:$B$1003,(CONCATENATE(B488," - ",(MID(Roteiro!C488,7,300)))),Ocorrencias!$N$8:$N$1003,"Concluído")),"Concluído","Em andamento"),"")</f>
        <v/>
      </c>
      <c r="T488" s="63"/>
      <c r="U488" s="89"/>
    </row>
    <row r="489">
      <c r="A489" s="40"/>
      <c r="B489" s="67" t="str">
        <f t="shared" si="1"/>
        <v>481</v>
      </c>
      <c r="C489" s="81"/>
      <c r="D489" s="82"/>
      <c r="E489" s="64" t="str">
        <f>IFERROR(VLOOKUP(MID(C489,7,300),'Cenários'!C:E,3,0),"")</f>
        <v/>
      </c>
      <c r="F489" s="61"/>
      <c r="G489" s="83"/>
      <c r="H489" s="83"/>
      <c r="I489" s="83"/>
      <c r="J489" s="82"/>
      <c r="K489" s="85" t="str">
        <f t="shared" si="3"/>
        <v/>
      </c>
      <c r="L489" s="62"/>
      <c r="M489" s="62"/>
      <c r="N489" s="63"/>
      <c r="O489" s="63"/>
      <c r="P489" s="63"/>
      <c r="Q489" s="86" t="str">
        <f t="shared" si="2"/>
        <v/>
      </c>
      <c r="R489" s="87">
        <f>COUNTIF(Ocorrencias!$B$8:$B$1003,(CONCATENATE(B489," - ",F489)))</f>
        <v>0</v>
      </c>
      <c r="S489" s="88" t="str">
        <f>IF(R489&lt;&gt;0,IF(R489=(COUNTIFS(Ocorrencias!$B$8:$B$1003,(CONCATENATE(B489," - ",(MID(Roteiro!C489,7,300)))),Ocorrencias!$N$8:$N$1003,"Concluído")),"Concluído","Em andamento"),"")</f>
        <v/>
      </c>
      <c r="T489" s="63"/>
      <c r="U489" s="89"/>
    </row>
    <row r="490">
      <c r="A490" s="40"/>
      <c r="B490" s="67" t="str">
        <f t="shared" si="1"/>
        <v>482</v>
      </c>
      <c r="C490" s="81"/>
      <c r="D490" s="82"/>
      <c r="E490" s="64" t="str">
        <f>IFERROR(VLOOKUP(MID(C490,7,300),'Cenários'!C:E,3,0),"")</f>
        <v/>
      </c>
      <c r="F490" s="61"/>
      <c r="G490" s="83"/>
      <c r="H490" s="83"/>
      <c r="I490" s="83"/>
      <c r="J490" s="82"/>
      <c r="K490" s="85" t="str">
        <f t="shared" si="3"/>
        <v/>
      </c>
      <c r="L490" s="62"/>
      <c r="M490" s="62"/>
      <c r="N490" s="63"/>
      <c r="O490" s="63"/>
      <c r="P490" s="63"/>
      <c r="Q490" s="86" t="str">
        <f t="shared" si="2"/>
        <v/>
      </c>
      <c r="R490" s="87">
        <f>COUNTIF(Ocorrencias!$B$8:$B$1003,(CONCATENATE(B490," - ",F490)))</f>
        <v>0</v>
      </c>
      <c r="S490" s="88" t="str">
        <f>IF(R490&lt;&gt;0,IF(R490=(COUNTIFS(Ocorrencias!$B$8:$B$1003,(CONCATENATE(B490," - ",(MID(Roteiro!C490,7,300)))),Ocorrencias!$N$8:$N$1003,"Concluído")),"Concluído","Em andamento"),"")</f>
        <v/>
      </c>
      <c r="T490" s="63"/>
      <c r="U490" s="89"/>
    </row>
    <row r="491">
      <c r="A491" s="40"/>
      <c r="B491" s="67" t="str">
        <f t="shared" si="1"/>
        <v>483</v>
      </c>
      <c r="C491" s="81"/>
      <c r="D491" s="82"/>
      <c r="E491" s="64" t="str">
        <f>IFERROR(VLOOKUP(MID(C491,7,300),'Cenários'!C:E,3,0),"")</f>
        <v/>
      </c>
      <c r="F491" s="61"/>
      <c r="G491" s="83"/>
      <c r="H491" s="83"/>
      <c r="I491" s="83"/>
      <c r="J491" s="82"/>
      <c r="K491" s="85" t="str">
        <f t="shared" si="3"/>
        <v/>
      </c>
      <c r="L491" s="62"/>
      <c r="M491" s="62"/>
      <c r="N491" s="63"/>
      <c r="O491" s="63"/>
      <c r="P491" s="63"/>
      <c r="Q491" s="86" t="str">
        <f t="shared" si="2"/>
        <v/>
      </c>
      <c r="R491" s="87">
        <f>COUNTIF(Ocorrencias!$B$8:$B$1003,(CONCATENATE(B491," - ",F491)))</f>
        <v>0</v>
      </c>
      <c r="S491" s="88" t="str">
        <f>IF(R491&lt;&gt;0,IF(R491=(COUNTIFS(Ocorrencias!$B$8:$B$1003,(CONCATENATE(B491," - ",(MID(Roteiro!C491,7,300)))),Ocorrencias!$N$8:$N$1003,"Concluído")),"Concluído","Em andamento"),"")</f>
        <v/>
      </c>
      <c r="T491" s="63"/>
      <c r="U491" s="89"/>
    </row>
    <row r="492">
      <c r="A492" s="40"/>
      <c r="B492" s="67" t="str">
        <f t="shared" si="1"/>
        <v>484</v>
      </c>
      <c r="C492" s="81"/>
      <c r="D492" s="82"/>
      <c r="E492" s="64" t="str">
        <f>IFERROR(VLOOKUP(MID(C492,7,300),'Cenários'!C:E,3,0),"")</f>
        <v/>
      </c>
      <c r="F492" s="61"/>
      <c r="G492" s="83"/>
      <c r="H492" s="83"/>
      <c r="I492" s="83"/>
      <c r="J492" s="82"/>
      <c r="K492" s="85" t="str">
        <f t="shared" si="3"/>
        <v/>
      </c>
      <c r="L492" s="62"/>
      <c r="M492" s="62"/>
      <c r="N492" s="63"/>
      <c r="O492" s="63"/>
      <c r="P492" s="63"/>
      <c r="Q492" s="86" t="str">
        <f t="shared" si="2"/>
        <v/>
      </c>
      <c r="R492" s="87">
        <f>COUNTIF(Ocorrencias!$B$8:$B$1003,(CONCATENATE(B492," - ",F492)))</f>
        <v>0</v>
      </c>
      <c r="S492" s="88" t="str">
        <f>IF(R492&lt;&gt;0,IF(R492=(COUNTIFS(Ocorrencias!$B$8:$B$1003,(CONCATENATE(B492," - ",(MID(Roteiro!C492,7,300)))),Ocorrencias!$N$8:$N$1003,"Concluído")),"Concluído","Em andamento"),"")</f>
        <v/>
      </c>
      <c r="T492" s="63"/>
      <c r="U492" s="89"/>
    </row>
    <row r="493">
      <c r="A493" s="40"/>
      <c r="B493" s="67" t="str">
        <f t="shared" si="1"/>
        <v>485</v>
      </c>
      <c r="C493" s="81"/>
      <c r="D493" s="82"/>
      <c r="E493" s="64" t="str">
        <f>IFERROR(VLOOKUP(MID(C493,7,300),'Cenários'!C:E,3,0),"")</f>
        <v/>
      </c>
      <c r="F493" s="61"/>
      <c r="G493" s="83"/>
      <c r="H493" s="83"/>
      <c r="I493" s="83"/>
      <c r="J493" s="82"/>
      <c r="K493" s="85" t="str">
        <f t="shared" si="3"/>
        <v/>
      </c>
      <c r="L493" s="62"/>
      <c r="M493" s="62"/>
      <c r="N493" s="63"/>
      <c r="O493" s="63"/>
      <c r="P493" s="63"/>
      <c r="Q493" s="86" t="str">
        <f t="shared" si="2"/>
        <v/>
      </c>
      <c r="R493" s="87">
        <f>COUNTIF(Ocorrencias!$B$8:$B$1003,(CONCATENATE(B493," - ",F493)))</f>
        <v>0</v>
      </c>
      <c r="S493" s="88" t="str">
        <f>IF(R493&lt;&gt;0,IF(R493=(COUNTIFS(Ocorrencias!$B$8:$B$1003,(CONCATENATE(B493," - ",(MID(Roteiro!C493,7,300)))),Ocorrencias!$N$8:$N$1003,"Concluído")),"Concluído","Em andamento"),"")</f>
        <v/>
      </c>
      <c r="T493" s="63"/>
      <c r="U493" s="89"/>
    </row>
    <row r="494">
      <c r="A494" s="40"/>
      <c r="B494" s="67" t="str">
        <f t="shared" si="1"/>
        <v>486</v>
      </c>
      <c r="C494" s="81"/>
      <c r="D494" s="82"/>
      <c r="E494" s="64" t="str">
        <f>IFERROR(VLOOKUP(MID(C494,7,300),'Cenários'!C:E,3,0),"")</f>
        <v/>
      </c>
      <c r="F494" s="61"/>
      <c r="G494" s="83"/>
      <c r="H494" s="83"/>
      <c r="I494" s="83"/>
      <c r="J494" s="82"/>
      <c r="K494" s="85" t="str">
        <f t="shared" si="3"/>
        <v/>
      </c>
      <c r="L494" s="62"/>
      <c r="M494" s="62"/>
      <c r="N494" s="63"/>
      <c r="O494" s="63"/>
      <c r="P494" s="63"/>
      <c r="Q494" s="86" t="str">
        <f t="shared" si="2"/>
        <v/>
      </c>
      <c r="R494" s="87">
        <f>COUNTIF(Ocorrencias!$B$8:$B$1003,(CONCATENATE(B494," - ",F494)))</f>
        <v>0</v>
      </c>
      <c r="S494" s="88" t="str">
        <f>IF(R494&lt;&gt;0,IF(R494=(COUNTIFS(Ocorrencias!$B$8:$B$1003,(CONCATENATE(B494," - ",(MID(Roteiro!C494,7,300)))),Ocorrencias!$N$8:$N$1003,"Concluído")),"Concluído","Em andamento"),"")</f>
        <v/>
      </c>
      <c r="T494" s="63"/>
      <c r="U494" s="89"/>
    </row>
    <row r="495">
      <c r="A495" s="40"/>
      <c r="B495" s="67" t="str">
        <f t="shared" si="1"/>
        <v>487</v>
      </c>
      <c r="C495" s="81"/>
      <c r="D495" s="82"/>
      <c r="E495" s="64" t="str">
        <f>IFERROR(VLOOKUP(MID(C495,7,300),'Cenários'!C:E,3,0),"")</f>
        <v/>
      </c>
      <c r="F495" s="61"/>
      <c r="G495" s="83"/>
      <c r="H495" s="83"/>
      <c r="I495" s="83"/>
      <c r="J495" s="82"/>
      <c r="K495" s="85" t="str">
        <f t="shared" si="3"/>
        <v/>
      </c>
      <c r="L495" s="62"/>
      <c r="M495" s="62"/>
      <c r="N495" s="63"/>
      <c r="O495" s="63"/>
      <c r="P495" s="63"/>
      <c r="Q495" s="86" t="str">
        <f t="shared" si="2"/>
        <v/>
      </c>
      <c r="R495" s="87">
        <f>COUNTIF(Ocorrencias!$B$8:$B$1003,(CONCATENATE(B495," - ",F495)))</f>
        <v>0</v>
      </c>
      <c r="S495" s="88" t="str">
        <f>IF(R495&lt;&gt;0,IF(R495=(COUNTIFS(Ocorrencias!$B$8:$B$1003,(CONCATENATE(B495," - ",(MID(Roteiro!C495,7,300)))),Ocorrencias!$N$8:$N$1003,"Concluído")),"Concluído","Em andamento"),"")</f>
        <v/>
      </c>
      <c r="T495" s="63"/>
      <c r="U495" s="89"/>
    </row>
    <row r="496">
      <c r="A496" s="40"/>
      <c r="B496" s="67" t="str">
        <f t="shared" si="1"/>
        <v>488</v>
      </c>
      <c r="C496" s="81"/>
      <c r="D496" s="82"/>
      <c r="E496" s="64" t="str">
        <f>IFERROR(VLOOKUP(MID(C496,7,300),'Cenários'!C:E,3,0),"")</f>
        <v/>
      </c>
      <c r="F496" s="61"/>
      <c r="G496" s="83"/>
      <c r="H496" s="83"/>
      <c r="I496" s="83"/>
      <c r="J496" s="82"/>
      <c r="K496" s="85" t="str">
        <f t="shared" si="3"/>
        <v/>
      </c>
      <c r="L496" s="62"/>
      <c r="M496" s="62"/>
      <c r="N496" s="63"/>
      <c r="O496" s="63"/>
      <c r="P496" s="63"/>
      <c r="Q496" s="86" t="str">
        <f t="shared" si="2"/>
        <v/>
      </c>
      <c r="R496" s="87">
        <f>COUNTIF(Ocorrencias!$B$8:$B$1003,(CONCATENATE(B496," - ",F496)))</f>
        <v>0</v>
      </c>
      <c r="S496" s="88" t="str">
        <f>IF(R496&lt;&gt;0,IF(R496=(COUNTIFS(Ocorrencias!$B$8:$B$1003,(CONCATENATE(B496," - ",(MID(Roteiro!C496,7,300)))),Ocorrencias!$N$8:$N$1003,"Concluído")),"Concluído","Em andamento"),"")</f>
        <v/>
      </c>
      <c r="T496" s="63"/>
      <c r="U496" s="89"/>
    </row>
    <row r="497">
      <c r="A497" s="40"/>
      <c r="B497" s="67" t="str">
        <f t="shared" si="1"/>
        <v>489</v>
      </c>
      <c r="C497" s="81"/>
      <c r="D497" s="82"/>
      <c r="E497" s="64" t="str">
        <f>IFERROR(VLOOKUP(MID(C497,7,300),'Cenários'!C:E,3,0),"")</f>
        <v/>
      </c>
      <c r="F497" s="61"/>
      <c r="G497" s="83"/>
      <c r="H497" s="83"/>
      <c r="I497" s="83"/>
      <c r="J497" s="82"/>
      <c r="K497" s="85" t="str">
        <f t="shared" si="3"/>
        <v/>
      </c>
      <c r="L497" s="62"/>
      <c r="M497" s="62"/>
      <c r="N497" s="63"/>
      <c r="O497" s="63"/>
      <c r="P497" s="63"/>
      <c r="Q497" s="86" t="str">
        <f t="shared" si="2"/>
        <v/>
      </c>
      <c r="R497" s="87">
        <f>COUNTIF(Ocorrencias!$B$8:$B$1003,(CONCATENATE(B497," - ",F497)))</f>
        <v>0</v>
      </c>
      <c r="S497" s="88" t="str">
        <f>IF(R497&lt;&gt;0,IF(R497=(COUNTIFS(Ocorrencias!$B$8:$B$1003,(CONCATENATE(B497," - ",(MID(Roteiro!C497,7,300)))),Ocorrencias!$N$8:$N$1003,"Concluído")),"Concluído","Em andamento"),"")</f>
        <v/>
      </c>
      <c r="T497" s="63"/>
      <c r="U497" s="89"/>
    </row>
    <row r="498">
      <c r="A498" s="40"/>
      <c r="B498" s="67" t="str">
        <f t="shared" si="1"/>
        <v>490</v>
      </c>
      <c r="C498" s="81"/>
      <c r="D498" s="82"/>
      <c r="E498" s="64" t="str">
        <f>IFERROR(VLOOKUP(MID(C498,7,300),'Cenários'!C:E,3,0),"")</f>
        <v/>
      </c>
      <c r="F498" s="61"/>
      <c r="G498" s="83"/>
      <c r="H498" s="83"/>
      <c r="I498" s="83"/>
      <c r="J498" s="82"/>
      <c r="K498" s="85" t="str">
        <f t="shared" si="3"/>
        <v/>
      </c>
      <c r="L498" s="62"/>
      <c r="M498" s="62"/>
      <c r="N498" s="63"/>
      <c r="O498" s="63"/>
      <c r="P498" s="63"/>
      <c r="Q498" s="86" t="str">
        <f t="shared" si="2"/>
        <v/>
      </c>
      <c r="R498" s="87">
        <f>COUNTIF(Ocorrencias!$B$8:$B$1003,(CONCATENATE(B498," - ",F498)))</f>
        <v>0</v>
      </c>
      <c r="S498" s="88" t="str">
        <f>IF(R498&lt;&gt;0,IF(R498=(COUNTIFS(Ocorrencias!$B$8:$B$1003,(CONCATENATE(B498," - ",(MID(Roteiro!C498,7,300)))),Ocorrencias!$N$8:$N$1003,"Concluído")),"Concluído","Em andamento"),"")</f>
        <v/>
      </c>
      <c r="T498" s="63"/>
      <c r="U498" s="89"/>
    </row>
    <row r="499">
      <c r="A499" s="40"/>
      <c r="B499" s="67" t="str">
        <f t="shared" si="1"/>
        <v>491</v>
      </c>
      <c r="C499" s="81"/>
      <c r="D499" s="82"/>
      <c r="E499" s="64" t="str">
        <f>IFERROR(VLOOKUP(MID(C499,7,300),'Cenários'!C:E,3,0),"")</f>
        <v/>
      </c>
      <c r="F499" s="61"/>
      <c r="G499" s="83"/>
      <c r="H499" s="83"/>
      <c r="I499" s="83"/>
      <c r="J499" s="82"/>
      <c r="K499" s="85" t="str">
        <f t="shared" si="3"/>
        <v/>
      </c>
      <c r="L499" s="62"/>
      <c r="M499" s="62"/>
      <c r="N499" s="63"/>
      <c r="O499" s="63"/>
      <c r="P499" s="63"/>
      <c r="Q499" s="86" t="str">
        <f t="shared" si="2"/>
        <v/>
      </c>
      <c r="R499" s="87">
        <f>COUNTIF(Ocorrencias!$B$8:$B$1003,(CONCATENATE(B499," - ",F499)))</f>
        <v>0</v>
      </c>
      <c r="S499" s="88" t="str">
        <f>IF(R499&lt;&gt;0,IF(R499=(COUNTIFS(Ocorrencias!$B$8:$B$1003,(CONCATENATE(B499," - ",(MID(Roteiro!C499,7,300)))),Ocorrencias!$N$8:$N$1003,"Concluído")),"Concluído","Em andamento"),"")</f>
        <v/>
      </c>
      <c r="T499" s="63"/>
      <c r="U499" s="89"/>
    </row>
    <row r="500">
      <c r="A500" s="40"/>
      <c r="B500" s="67" t="str">
        <f t="shared" si="1"/>
        <v>492</v>
      </c>
      <c r="C500" s="81"/>
      <c r="D500" s="82"/>
      <c r="E500" s="64" t="str">
        <f>IFERROR(VLOOKUP(MID(C500,7,300),'Cenários'!C:E,3,0),"")</f>
        <v/>
      </c>
      <c r="F500" s="61"/>
      <c r="G500" s="83"/>
      <c r="H500" s="83"/>
      <c r="I500" s="83"/>
      <c r="J500" s="82"/>
      <c r="K500" s="85" t="str">
        <f t="shared" si="3"/>
        <v/>
      </c>
      <c r="L500" s="62"/>
      <c r="M500" s="62"/>
      <c r="N500" s="63"/>
      <c r="O500" s="63"/>
      <c r="P500" s="63"/>
      <c r="Q500" s="86" t="str">
        <f t="shared" si="2"/>
        <v/>
      </c>
      <c r="R500" s="87">
        <f>COUNTIF(Ocorrencias!$B$8:$B$1003,(CONCATENATE(B500," - ",F500)))</f>
        <v>0</v>
      </c>
      <c r="S500" s="88" t="str">
        <f>IF(R500&lt;&gt;0,IF(R500=(COUNTIFS(Ocorrencias!$B$8:$B$1003,(CONCATENATE(B500," - ",(MID(Roteiro!C500,7,300)))),Ocorrencias!$N$8:$N$1003,"Concluído")),"Concluído","Em andamento"),"")</f>
        <v/>
      </c>
      <c r="T500" s="63"/>
      <c r="U500" s="89"/>
    </row>
    <row r="501">
      <c r="A501" s="40"/>
      <c r="B501" s="67" t="str">
        <f t="shared" si="1"/>
        <v>493</v>
      </c>
      <c r="C501" s="81"/>
      <c r="D501" s="82"/>
      <c r="E501" s="64" t="str">
        <f>IFERROR(VLOOKUP(MID(C501,7,300),'Cenários'!C:E,3,0),"")</f>
        <v/>
      </c>
      <c r="F501" s="61"/>
      <c r="G501" s="83"/>
      <c r="H501" s="83"/>
      <c r="I501" s="83"/>
      <c r="J501" s="82"/>
      <c r="K501" s="85" t="str">
        <f t="shared" si="3"/>
        <v/>
      </c>
      <c r="L501" s="62"/>
      <c r="M501" s="62"/>
      <c r="N501" s="63"/>
      <c r="O501" s="63"/>
      <c r="P501" s="63"/>
      <c r="Q501" s="86" t="str">
        <f t="shared" si="2"/>
        <v/>
      </c>
      <c r="R501" s="87">
        <f>COUNTIF(Ocorrencias!$B$8:$B$1003,(CONCATENATE(B501," - ",F501)))</f>
        <v>0</v>
      </c>
      <c r="S501" s="88" t="str">
        <f>IF(R501&lt;&gt;0,IF(R501=(COUNTIFS(Ocorrencias!$B$8:$B$1003,(CONCATENATE(B501," - ",(MID(Roteiro!C501,7,300)))),Ocorrencias!$N$8:$N$1003,"Concluído")),"Concluído","Em andamento"),"")</f>
        <v/>
      </c>
      <c r="T501" s="63"/>
      <c r="U501" s="89"/>
    </row>
    <row r="502">
      <c r="A502" s="40"/>
      <c r="B502" s="67" t="str">
        <f t="shared" si="1"/>
        <v>494</v>
      </c>
      <c r="C502" s="81"/>
      <c r="D502" s="82"/>
      <c r="E502" s="64" t="str">
        <f>IFERROR(VLOOKUP(MID(C502,7,300),'Cenários'!C:E,3,0),"")</f>
        <v/>
      </c>
      <c r="F502" s="61"/>
      <c r="G502" s="83"/>
      <c r="H502" s="83"/>
      <c r="I502" s="83"/>
      <c r="J502" s="82"/>
      <c r="K502" s="85" t="str">
        <f t="shared" si="3"/>
        <v/>
      </c>
      <c r="L502" s="62"/>
      <c r="M502" s="62"/>
      <c r="N502" s="63"/>
      <c r="O502" s="63"/>
      <c r="P502" s="63"/>
      <c r="Q502" s="86" t="str">
        <f t="shared" si="2"/>
        <v/>
      </c>
      <c r="R502" s="87">
        <f>COUNTIF(Ocorrencias!$B$8:$B$1003,(CONCATENATE(B502," - ",F502)))</f>
        <v>0</v>
      </c>
      <c r="S502" s="88" t="str">
        <f>IF(R502&lt;&gt;0,IF(R502=(COUNTIFS(Ocorrencias!$B$8:$B$1003,(CONCATENATE(B502," - ",(MID(Roteiro!C502,7,300)))),Ocorrencias!$N$8:$N$1003,"Concluído")),"Concluído","Em andamento"),"")</f>
        <v/>
      </c>
      <c r="T502" s="63"/>
      <c r="U502" s="89"/>
    </row>
    <row r="503">
      <c r="A503" s="40"/>
      <c r="B503" s="67" t="str">
        <f t="shared" si="1"/>
        <v>495</v>
      </c>
      <c r="C503" s="81"/>
      <c r="D503" s="82"/>
      <c r="E503" s="64" t="str">
        <f>IFERROR(VLOOKUP(MID(C503,7,300),'Cenários'!C:E,3,0),"")</f>
        <v/>
      </c>
      <c r="F503" s="61"/>
      <c r="G503" s="83"/>
      <c r="H503" s="83"/>
      <c r="I503" s="83"/>
      <c r="J503" s="82"/>
      <c r="K503" s="85" t="str">
        <f t="shared" si="3"/>
        <v/>
      </c>
      <c r="L503" s="62"/>
      <c r="M503" s="62"/>
      <c r="N503" s="63"/>
      <c r="O503" s="63"/>
      <c r="P503" s="63"/>
      <c r="Q503" s="86" t="str">
        <f t="shared" si="2"/>
        <v/>
      </c>
      <c r="R503" s="87">
        <f>COUNTIF(Ocorrencias!$B$8:$B$1003,(CONCATENATE(B503," - ",F503)))</f>
        <v>0</v>
      </c>
      <c r="S503" s="88" t="str">
        <f>IF(R503&lt;&gt;0,IF(R503=(COUNTIFS(Ocorrencias!$B$8:$B$1003,(CONCATENATE(B503," - ",(MID(Roteiro!C503,7,300)))),Ocorrencias!$N$8:$N$1003,"Concluído")),"Concluído","Em andamento"),"")</f>
        <v/>
      </c>
      <c r="T503" s="63"/>
      <c r="U503" s="89"/>
    </row>
    <row r="504">
      <c r="A504" s="40"/>
      <c r="B504" s="67" t="str">
        <f t="shared" si="1"/>
        <v>496</v>
      </c>
      <c r="C504" s="81"/>
      <c r="D504" s="82"/>
      <c r="E504" s="64" t="str">
        <f>IFERROR(VLOOKUP(MID(C504,7,300),'Cenários'!C:E,3,0),"")</f>
        <v/>
      </c>
      <c r="F504" s="61"/>
      <c r="G504" s="83"/>
      <c r="H504" s="83"/>
      <c r="I504" s="83"/>
      <c r="J504" s="82"/>
      <c r="K504" s="85" t="str">
        <f t="shared" si="3"/>
        <v/>
      </c>
      <c r="L504" s="62"/>
      <c r="M504" s="62"/>
      <c r="N504" s="63"/>
      <c r="O504" s="63"/>
      <c r="P504" s="63"/>
      <c r="Q504" s="86" t="str">
        <f t="shared" si="2"/>
        <v/>
      </c>
      <c r="R504" s="87">
        <f>COUNTIF(Ocorrencias!$B$8:$B$1003,(CONCATENATE(B504," - ",F504)))</f>
        <v>0</v>
      </c>
      <c r="S504" s="88" t="str">
        <f>IF(R504&lt;&gt;0,IF(R504=(COUNTIFS(Ocorrencias!$B$8:$B$1003,(CONCATENATE(B504," - ",(MID(Roteiro!C504,7,300)))),Ocorrencias!$N$8:$N$1003,"Concluído")),"Concluído","Em andamento"),"")</f>
        <v/>
      </c>
      <c r="T504" s="63"/>
      <c r="U504" s="89"/>
    </row>
    <row r="505">
      <c r="A505" s="40"/>
      <c r="B505" s="67" t="str">
        <f t="shared" si="1"/>
        <v>497</v>
      </c>
      <c r="C505" s="81"/>
      <c r="D505" s="82"/>
      <c r="E505" s="64" t="str">
        <f>IFERROR(VLOOKUP(MID(C505,7,300),'Cenários'!C:E,3,0),"")</f>
        <v/>
      </c>
      <c r="F505" s="61"/>
      <c r="G505" s="83"/>
      <c r="H505" s="83"/>
      <c r="I505" s="83"/>
      <c r="J505" s="82"/>
      <c r="K505" s="85" t="str">
        <f t="shared" si="3"/>
        <v/>
      </c>
      <c r="L505" s="62"/>
      <c r="M505" s="62"/>
      <c r="N505" s="63"/>
      <c r="O505" s="63"/>
      <c r="P505" s="63"/>
      <c r="Q505" s="86" t="str">
        <f t="shared" si="2"/>
        <v/>
      </c>
      <c r="R505" s="87">
        <f>COUNTIF(Ocorrencias!$B$8:$B$1003,(CONCATENATE(B505," - ",F505)))</f>
        <v>0</v>
      </c>
      <c r="S505" s="88" t="str">
        <f>IF(R505&lt;&gt;0,IF(R505=(COUNTIFS(Ocorrencias!$B$8:$B$1003,(CONCATENATE(B505," - ",(MID(Roteiro!C505,7,300)))),Ocorrencias!$N$8:$N$1003,"Concluído")),"Concluído","Em andamento"),"")</f>
        <v/>
      </c>
      <c r="T505" s="63"/>
      <c r="U505" s="89"/>
    </row>
    <row r="506">
      <c r="A506" s="40"/>
      <c r="B506" s="67" t="str">
        <f t="shared" si="1"/>
        <v>498</v>
      </c>
      <c r="C506" s="81"/>
      <c r="D506" s="82"/>
      <c r="E506" s="64" t="str">
        <f>IFERROR(VLOOKUP(MID(C506,7,300),'Cenários'!C:E,3,0),"")</f>
        <v/>
      </c>
      <c r="F506" s="61"/>
      <c r="G506" s="83"/>
      <c r="H506" s="83"/>
      <c r="I506" s="83"/>
      <c r="J506" s="82"/>
      <c r="K506" s="85" t="str">
        <f t="shared" si="3"/>
        <v/>
      </c>
      <c r="L506" s="62"/>
      <c r="M506" s="62"/>
      <c r="N506" s="63"/>
      <c r="O506" s="63"/>
      <c r="P506" s="63"/>
      <c r="Q506" s="86" t="str">
        <f t="shared" si="2"/>
        <v/>
      </c>
      <c r="R506" s="87">
        <f>COUNTIF(Ocorrencias!$B$8:$B$1003,(CONCATENATE(B506," - ",F506)))</f>
        <v>0</v>
      </c>
      <c r="S506" s="88" t="str">
        <f>IF(R506&lt;&gt;0,IF(R506=(COUNTIFS(Ocorrencias!$B$8:$B$1003,(CONCATENATE(B506," - ",(MID(Roteiro!C506,7,300)))),Ocorrencias!$N$8:$N$1003,"Concluído")),"Concluído","Em andamento"),"")</f>
        <v/>
      </c>
      <c r="T506" s="63"/>
      <c r="U506" s="89"/>
    </row>
    <row r="507">
      <c r="A507" s="40"/>
      <c r="B507" s="67" t="str">
        <f t="shared" si="1"/>
        <v>499</v>
      </c>
      <c r="C507" s="81"/>
      <c r="D507" s="82"/>
      <c r="E507" s="64" t="str">
        <f>IFERROR(VLOOKUP(MID(C507,7,300),'Cenários'!C:E,3,0),"")</f>
        <v/>
      </c>
      <c r="F507" s="61"/>
      <c r="G507" s="83"/>
      <c r="H507" s="83"/>
      <c r="I507" s="83"/>
      <c r="J507" s="82"/>
      <c r="K507" s="85" t="str">
        <f t="shared" si="3"/>
        <v/>
      </c>
      <c r="L507" s="62"/>
      <c r="M507" s="62"/>
      <c r="N507" s="63"/>
      <c r="O507" s="63"/>
      <c r="P507" s="63"/>
      <c r="Q507" s="86" t="str">
        <f t="shared" si="2"/>
        <v/>
      </c>
      <c r="R507" s="87">
        <f>COUNTIF(Ocorrencias!$B$8:$B$1003,(CONCATENATE(B507," - ",F507)))</f>
        <v>0</v>
      </c>
      <c r="S507" s="88" t="str">
        <f>IF(R507&lt;&gt;0,IF(R507=(COUNTIFS(Ocorrencias!$B$8:$B$1003,(CONCATENATE(B507," - ",(MID(Roteiro!C507,7,300)))),Ocorrencias!$N$8:$N$1003,"Concluído")),"Concluído","Em andamento"),"")</f>
        <v/>
      </c>
      <c r="T507" s="63"/>
      <c r="U507" s="89"/>
    </row>
    <row r="508">
      <c r="A508" s="40"/>
      <c r="B508" s="67" t="str">
        <f t="shared" si="1"/>
        <v>500</v>
      </c>
      <c r="C508" s="81"/>
      <c r="D508" s="82"/>
      <c r="E508" s="64" t="str">
        <f>IFERROR(VLOOKUP(MID(C508,7,300),'Cenários'!C:E,3,0),"")</f>
        <v/>
      </c>
      <c r="F508" s="61"/>
      <c r="G508" s="83"/>
      <c r="H508" s="83"/>
      <c r="I508" s="83"/>
      <c r="J508" s="82"/>
      <c r="K508" s="85" t="str">
        <f t="shared" si="3"/>
        <v/>
      </c>
      <c r="L508" s="62"/>
      <c r="M508" s="62"/>
      <c r="N508" s="63"/>
      <c r="O508" s="63"/>
      <c r="P508" s="63"/>
      <c r="Q508" s="86" t="str">
        <f t="shared" si="2"/>
        <v/>
      </c>
      <c r="R508" s="87">
        <f>COUNTIF(Ocorrencias!$B$8:$B$1003,(CONCATENATE(B508," - ",F508)))</f>
        <v>0</v>
      </c>
      <c r="S508" s="88" t="str">
        <f>IF(R508&lt;&gt;0,IF(R508=(COUNTIFS(Ocorrencias!$B$8:$B$1003,(CONCATENATE(B508," - ",(MID(Roteiro!C508,7,300)))),Ocorrencias!$N$8:$N$1003,"Concluído")),"Concluído","Em andamento"),"")</f>
        <v/>
      </c>
      <c r="T508" s="63"/>
      <c r="U508" s="89"/>
    </row>
    <row r="509">
      <c r="A509" s="40"/>
      <c r="B509" s="67" t="str">
        <f t="shared" si="1"/>
        <v>501</v>
      </c>
      <c r="C509" s="81"/>
      <c r="D509" s="82"/>
      <c r="E509" s="64" t="str">
        <f>IFERROR(VLOOKUP(MID(C509,7,300),'Cenários'!C:E,3,0),"")</f>
        <v/>
      </c>
      <c r="F509" s="61"/>
      <c r="G509" s="83"/>
      <c r="H509" s="83"/>
      <c r="I509" s="83"/>
      <c r="J509" s="82"/>
      <c r="K509" s="85" t="str">
        <f t="shared" si="3"/>
        <v/>
      </c>
      <c r="L509" s="62"/>
      <c r="M509" s="62"/>
      <c r="N509" s="63"/>
      <c r="O509" s="63"/>
      <c r="P509" s="63"/>
      <c r="Q509" s="86" t="str">
        <f t="shared" si="2"/>
        <v/>
      </c>
      <c r="R509" s="87">
        <f>COUNTIF(Ocorrencias!$B$8:$B$1003,(CONCATENATE(B509," - ",F509)))</f>
        <v>0</v>
      </c>
      <c r="S509" s="88" t="str">
        <f>IF(R509&lt;&gt;0,IF(R509=(COUNTIFS(Ocorrencias!$B$8:$B$1003,(CONCATENATE(B509," - ",(MID(Roteiro!C509,7,300)))),Ocorrencias!$N$8:$N$1003,"Concluído")),"Concluído","Em andamento"),"")</f>
        <v/>
      </c>
      <c r="T509" s="63"/>
      <c r="U509" s="89"/>
    </row>
    <row r="510">
      <c r="A510" s="40"/>
      <c r="B510" s="67" t="str">
        <f t="shared" si="1"/>
        <v>502</v>
      </c>
      <c r="C510" s="81"/>
      <c r="D510" s="82"/>
      <c r="E510" s="64" t="str">
        <f>IFERROR(VLOOKUP(MID(C510,7,300),'Cenários'!C:E,3,0),"")</f>
        <v/>
      </c>
      <c r="F510" s="61"/>
      <c r="G510" s="83"/>
      <c r="H510" s="83"/>
      <c r="I510" s="83"/>
      <c r="J510" s="82"/>
      <c r="K510" s="85" t="str">
        <f t="shared" si="3"/>
        <v/>
      </c>
      <c r="L510" s="62"/>
      <c r="M510" s="62"/>
      <c r="N510" s="63"/>
      <c r="O510" s="63"/>
      <c r="P510" s="63"/>
      <c r="Q510" s="86" t="str">
        <f t="shared" si="2"/>
        <v/>
      </c>
      <c r="R510" s="87">
        <f>COUNTIF(Ocorrencias!$B$8:$B$1003,(CONCATENATE(B510," - ",F510)))</f>
        <v>0</v>
      </c>
      <c r="S510" s="88" t="str">
        <f>IF(R510&lt;&gt;0,IF(R510=(COUNTIFS(Ocorrencias!$B$8:$B$1003,(CONCATENATE(B510," - ",(MID(Roteiro!C510,7,300)))),Ocorrencias!$N$8:$N$1003,"Concluído")),"Concluído","Em andamento"),"")</f>
        <v/>
      </c>
      <c r="T510" s="63"/>
      <c r="U510" s="89"/>
    </row>
    <row r="511">
      <c r="A511" s="40"/>
      <c r="B511" s="67" t="str">
        <f t="shared" si="1"/>
        <v>503</v>
      </c>
      <c r="C511" s="81"/>
      <c r="D511" s="82"/>
      <c r="E511" s="64" t="str">
        <f>IFERROR(VLOOKUP(MID(C511,7,300),'Cenários'!C:E,3,0),"")</f>
        <v/>
      </c>
      <c r="F511" s="61"/>
      <c r="G511" s="83"/>
      <c r="H511" s="83"/>
      <c r="I511" s="83"/>
      <c r="J511" s="82"/>
      <c r="K511" s="85" t="str">
        <f t="shared" si="3"/>
        <v/>
      </c>
      <c r="L511" s="62"/>
      <c r="M511" s="62"/>
      <c r="N511" s="63"/>
      <c r="O511" s="63"/>
      <c r="P511" s="63"/>
      <c r="Q511" s="86" t="str">
        <f t="shared" si="2"/>
        <v/>
      </c>
      <c r="R511" s="87">
        <f>COUNTIF(Ocorrencias!$B$8:$B$1003,(CONCATENATE(B511," - ",F511)))</f>
        <v>0</v>
      </c>
      <c r="S511" s="88" t="str">
        <f>IF(R511&lt;&gt;0,IF(R511=(COUNTIFS(Ocorrencias!$B$8:$B$1003,(CONCATENATE(B511," - ",(MID(Roteiro!C511,7,300)))),Ocorrencias!$N$8:$N$1003,"Concluído")),"Concluído","Em andamento"),"")</f>
        <v/>
      </c>
      <c r="T511" s="63"/>
      <c r="U511" s="89"/>
    </row>
    <row r="512">
      <c r="A512" s="40"/>
      <c r="B512" s="67" t="str">
        <f t="shared" si="1"/>
        <v>504</v>
      </c>
      <c r="C512" s="81"/>
      <c r="D512" s="82"/>
      <c r="E512" s="64" t="str">
        <f>IFERROR(VLOOKUP(MID(C512,7,300),'Cenários'!C:E,3,0),"")</f>
        <v/>
      </c>
      <c r="F512" s="61"/>
      <c r="G512" s="83"/>
      <c r="H512" s="83"/>
      <c r="I512" s="83"/>
      <c r="J512" s="82"/>
      <c r="K512" s="85" t="str">
        <f t="shared" si="3"/>
        <v/>
      </c>
      <c r="L512" s="62"/>
      <c r="M512" s="62"/>
      <c r="N512" s="63"/>
      <c r="O512" s="63"/>
      <c r="P512" s="63"/>
      <c r="Q512" s="86" t="str">
        <f t="shared" si="2"/>
        <v/>
      </c>
      <c r="R512" s="87">
        <f>COUNTIF(Ocorrencias!$B$8:$B$1003,(CONCATENATE(B512," - ",F512)))</f>
        <v>0</v>
      </c>
      <c r="S512" s="88" t="str">
        <f>IF(R512&lt;&gt;0,IF(R512=(COUNTIFS(Ocorrencias!$B$8:$B$1003,(CONCATENATE(B512," - ",(MID(Roteiro!C512,7,300)))),Ocorrencias!$N$8:$N$1003,"Concluído")),"Concluído","Em andamento"),"")</f>
        <v/>
      </c>
      <c r="T512" s="63"/>
      <c r="U512" s="89"/>
    </row>
    <row r="513">
      <c r="A513" s="40"/>
      <c r="B513" s="67" t="str">
        <f t="shared" si="1"/>
        <v>505</v>
      </c>
      <c r="C513" s="81"/>
      <c r="D513" s="82"/>
      <c r="E513" s="64" t="str">
        <f>IFERROR(VLOOKUP(MID(C513,7,300),'Cenários'!C:E,3,0),"")</f>
        <v/>
      </c>
      <c r="F513" s="61"/>
      <c r="G513" s="83"/>
      <c r="H513" s="83"/>
      <c r="I513" s="83"/>
      <c r="J513" s="82"/>
      <c r="K513" s="85" t="str">
        <f t="shared" si="3"/>
        <v/>
      </c>
      <c r="L513" s="62"/>
      <c r="M513" s="62"/>
      <c r="N513" s="63"/>
      <c r="O513" s="63"/>
      <c r="P513" s="63"/>
      <c r="Q513" s="86" t="str">
        <f t="shared" si="2"/>
        <v/>
      </c>
      <c r="R513" s="87">
        <f>COUNTIF(Ocorrencias!$B$8:$B$1003,(CONCATENATE(B513," - ",F513)))</f>
        <v>0</v>
      </c>
      <c r="S513" s="88" t="str">
        <f>IF(R513&lt;&gt;0,IF(R513=(COUNTIFS(Ocorrencias!$B$8:$B$1003,(CONCATENATE(B513," - ",(MID(Roteiro!C513,7,300)))),Ocorrencias!$N$8:$N$1003,"Concluído")),"Concluído","Em andamento"),"")</f>
        <v/>
      </c>
      <c r="T513" s="63"/>
      <c r="U513" s="89"/>
    </row>
    <row r="514">
      <c r="A514" s="40"/>
      <c r="B514" s="67" t="str">
        <f t="shared" si="1"/>
        <v>506</v>
      </c>
      <c r="C514" s="81"/>
      <c r="D514" s="82"/>
      <c r="E514" s="64" t="str">
        <f>IFERROR(VLOOKUP(MID(C514,7,300),'Cenários'!C:E,3,0),"")</f>
        <v/>
      </c>
      <c r="F514" s="61"/>
      <c r="G514" s="83"/>
      <c r="H514" s="83"/>
      <c r="I514" s="83"/>
      <c r="J514" s="82"/>
      <c r="K514" s="85" t="str">
        <f t="shared" si="3"/>
        <v/>
      </c>
      <c r="L514" s="62"/>
      <c r="M514" s="62"/>
      <c r="N514" s="63"/>
      <c r="O514" s="63"/>
      <c r="P514" s="63"/>
      <c r="Q514" s="86" t="str">
        <f t="shared" si="2"/>
        <v/>
      </c>
      <c r="R514" s="87">
        <f>COUNTIF(Ocorrencias!$B$8:$B$1003,(CONCATENATE(B514," - ",F514)))</f>
        <v>0</v>
      </c>
      <c r="S514" s="88" t="str">
        <f>IF(R514&lt;&gt;0,IF(R514=(COUNTIFS(Ocorrencias!$B$8:$B$1003,(CONCATENATE(B514," - ",(MID(Roteiro!C514,7,300)))),Ocorrencias!$N$8:$N$1003,"Concluído")),"Concluído","Em andamento"),"")</f>
        <v/>
      </c>
      <c r="T514" s="63"/>
      <c r="U514" s="89"/>
    </row>
    <row r="515">
      <c r="A515" s="40"/>
      <c r="B515" s="67" t="str">
        <f t="shared" si="1"/>
        <v>507</v>
      </c>
      <c r="C515" s="81"/>
      <c r="D515" s="82"/>
      <c r="E515" s="64" t="str">
        <f>IFERROR(VLOOKUP(MID(C515,7,300),'Cenários'!C:E,3,0),"")</f>
        <v/>
      </c>
      <c r="F515" s="61"/>
      <c r="G515" s="83"/>
      <c r="H515" s="83"/>
      <c r="I515" s="83"/>
      <c r="J515" s="82"/>
      <c r="K515" s="85" t="str">
        <f t="shared" si="3"/>
        <v/>
      </c>
      <c r="L515" s="62"/>
      <c r="M515" s="62"/>
      <c r="N515" s="63"/>
      <c r="O515" s="63"/>
      <c r="P515" s="63"/>
      <c r="Q515" s="86" t="str">
        <f t="shared" si="2"/>
        <v/>
      </c>
      <c r="R515" s="87">
        <f>COUNTIF(Ocorrencias!$B$8:$B$1003,(CONCATENATE(B515," - ",F515)))</f>
        <v>0</v>
      </c>
      <c r="S515" s="88" t="str">
        <f>IF(R515&lt;&gt;0,IF(R515=(COUNTIFS(Ocorrencias!$B$8:$B$1003,(CONCATENATE(B515," - ",(MID(Roteiro!C515,7,300)))),Ocorrencias!$N$8:$N$1003,"Concluído")),"Concluído","Em andamento"),"")</f>
        <v/>
      </c>
      <c r="T515" s="63"/>
      <c r="U515" s="89"/>
    </row>
    <row r="516">
      <c r="A516" s="40"/>
      <c r="B516" s="67" t="str">
        <f t="shared" si="1"/>
        <v>508</v>
      </c>
      <c r="C516" s="81"/>
      <c r="D516" s="82"/>
      <c r="E516" s="64" t="str">
        <f>IFERROR(VLOOKUP(MID(C516,7,300),'Cenários'!C:E,3,0),"")</f>
        <v/>
      </c>
      <c r="F516" s="61"/>
      <c r="G516" s="83"/>
      <c r="H516" s="83"/>
      <c r="I516" s="83"/>
      <c r="J516" s="82"/>
      <c r="K516" s="85" t="str">
        <f t="shared" si="3"/>
        <v/>
      </c>
      <c r="L516" s="62"/>
      <c r="M516" s="62"/>
      <c r="N516" s="63"/>
      <c r="O516" s="63"/>
      <c r="P516" s="63"/>
      <c r="Q516" s="86" t="str">
        <f t="shared" si="2"/>
        <v/>
      </c>
      <c r="R516" s="87">
        <f>COUNTIF(Ocorrencias!$B$8:$B$1003,(CONCATENATE(B516," - ",F516)))</f>
        <v>0</v>
      </c>
      <c r="S516" s="88" t="str">
        <f>IF(R516&lt;&gt;0,IF(R516=(COUNTIFS(Ocorrencias!$B$8:$B$1003,(CONCATENATE(B516," - ",(MID(Roteiro!C516,7,300)))),Ocorrencias!$N$8:$N$1003,"Concluído")),"Concluído","Em andamento"),"")</f>
        <v/>
      </c>
      <c r="T516" s="63"/>
      <c r="U516" s="89"/>
    </row>
    <row r="517">
      <c r="A517" s="40"/>
      <c r="B517" s="67" t="str">
        <f t="shared" si="1"/>
        <v>509</v>
      </c>
      <c r="C517" s="81"/>
      <c r="D517" s="82"/>
      <c r="E517" s="64" t="str">
        <f>IFERROR(VLOOKUP(MID(C517,7,300),'Cenários'!C:E,3,0),"")</f>
        <v/>
      </c>
      <c r="F517" s="61"/>
      <c r="G517" s="83"/>
      <c r="H517" s="83"/>
      <c r="I517" s="83"/>
      <c r="J517" s="82"/>
      <c r="K517" s="85" t="str">
        <f t="shared" si="3"/>
        <v/>
      </c>
      <c r="L517" s="62"/>
      <c r="M517" s="62"/>
      <c r="N517" s="63"/>
      <c r="O517" s="63"/>
      <c r="P517" s="63"/>
      <c r="Q517" s="86" t="str">
        <f t="shared" si="2"/>
        <v/>
      </c>
      <c r="R517" s="87">
        <f>COUNTIF(Ocorrencias!$B$8:$B$1003,(CONCATENATE(B517," - ",F517)))</f>
        <v>0</v>
      </c>
      <c r="S517" s="88" t="str">
        <f>IF(R517&lt;&gt;0,IF(R517=(COUNTIFS(Ocorrencias!$B$8:$B$1003,(CONCATENATE(B517," - ",(MID(Roteiro!C517,7,300)))),Ocorrencias!$N$8:$N$1003,"Concluído")),"Concluído","Em andamento"),"")</f>
        <v/>
      </c>
      <c r="T517" s="63"/>
      <c r="U517" s="89"/>
    </row>
    <row r="518">
      <c r="A518" s="40"/>
      <c r="B518" s="67" t="str">
        <f t="shared" si="1"/>
        <v>510</v>
      </c>
      <c r="C518" s="81"/>
      <c r="D518" s="82"/>
      <c r="E518" s="64" t="str">
        <f>IFERROR(VLOOKUP(MID(C518,7,300),'Cenários'!C:E,3,0),"")</f>
        <v/>
      </c>
      <c r="F518" s="61"/>
      <c r="G518" s="83"/>
      <c r="H518" s="83"/>
      <c r="I518" s="83"/>
      <c r="J518" s="82"/>
      <c r="K518" s="85" t="str">
        <f t="shared" si="3"/>
        <v/>
      </c>
      <c r="L518" s="62"/>
      <c r="M518" s="62"/>
      <c r="N518" s="63"/>
      <c r="O518" s="63"/>
      <c r="P518" s="63"/>
      <c r="Q518" s="86" t="str">
        <f t="shared" si="2"/>
        <v/>
      </c>
      <c r="R518" s="87">
        <f>COUNTIF(Ocorrencias!$B$8:$B$1003,(CONCATENATE(B518," - ",F518)))</f>
        <v>0</v>
      </c>
      <c r="S518" s="88" t="str">
        <f>IF(R518&lt;&gt;0,IF(R518=(COUNTIFS(Ocorrencias!$B$8:$B$1003,(CONCATENATE(B518," - ",(MID(Roteiro!C518,7,300)))),Ocorrencias!$N$8:$N$1003,"Concluído")),"Concluído","Em andamento"),"")</f>
        <v/>
      </c>
      <c r="T518" s="63"/>
      <c r="U518" s="89"/>
    </row>
    <row r="519">
      <c r="A519" s="40"/>
      <c r="B519" s="67" t="str">
        <f t="shared" si="1"/>
        <v>511</v>
      </c>
      <c r="C519" s="81"/>
      <c r="D519" s="82"/>
      <c r="E519" s="64" t="str">
        <f>IFERROR(VLOOKUP(MID(C519,7,300),'Cenários'!C:E,3,0),"")</f>
        <v/>
      </c>
      <c r="F519" s="61"/>
      <c r="G519" s="83"/>
      <c r="H519" s="83"/>
      <c r="I519" s="83"/>
      <c r="J519" s="82"/>
      <c r="K519" s="85" t="str">
        <f t="shared" si="3"/>
        <v/>
      </c>
      <c r="L519" s="62"/>
      <c r="M519" s="62"/>
      <c r="N519" s="63"/>
      <c r="O519" s="63"/>
      <c r="P519" s="63"/>
      <c r="Q519" s="86" t="str">
        <f t="shared" si="2"/>
        <v/>
      </c>
      <c r="R519" s="87">
        <f>COUNTIF(Ocorrencias!$B$8:$B$1003,(CONCATENATE(B519," - ",F519)))</f>
        <v>0</v>
      </c>
      <c r="S519" s="88" t="str">
        <f>IF(R519&lt;&gt;0,IF(R519=(COUNTIFS(Ocorrencias!$B$8:$B$1003,(CONCATENATE(B519," - ",(MID(Roteiro!C519,7,300)))),Ocorrencias!$N$8:$N$1003,"Concluído")),"Concluído","Em andamento"),"")</f>
        <v/>
      </c>
      <c r="T519" s="63"/>
      <c r="U519" s="89"/>
    </row>
    <row r="520">
      <c r="A520" s="40"/>
      <c r="B520" s="67" t="str">
        <f t="shared" si="1"/>
        <v>512</v>
      </c>
      <c r="C520" s="81"/>
      <c r="D520" s="82"/>
      <c r="E520" s="64" t="str">
        <f>IFERROR(VLOOKUP(MID(C520,7,300),'Cenários'!C:E,3,0),"")</f>
        <v/>
      </c>
      <c r="F520" s="61"/>
      <c r="G520" s="83"/>
      <c r="H520" s="83"/>
      <c r="I520" s="83"/>
      <c r="J520" s="82"/>
      <c r="K520" s="85" t="str">
        <f t="shared" si="3"/>
        <v/>
      </c>
      <c r="L520" s="62"/>
      <c r="M520" s="62"/>
      <c r="N520" s="63"/>
      <c r="O520" s="63"/>
      <c r="P520" s="63"/>
      <c r="Q520" s="86" t="str">
        <f t="shared" si="2"/>
        <v/>
      </c>
      <c r="R520" s="87">
        <f>COUNTIF(Ocorrencias!$B$8:$B$1003,(CONCATENATE(B520," - ",F520)))</f>
        <v>0</v>
      </c>
      <c r="S520" s="88" t="str">
        <f>IF(R520&lt;&gt;0,IF(R520=(COUNTIFS(Ocorrencias!$B$8:$B$1003,(CONCATENATE(B520," - ",(MID(Roteiro!C520,7,300)))),Ocorrencias!$N$8:$N$1003,"Concluído")),"Concluído","Em andamento"),"")</f>
        <v/>
      </c>
      <c r="T520" s="63"/>
      <c r="U520" s="89"/>
    </row>
    <row r="521">
      <c r="A521" s="40"/>
      <c r="B521" s="67" t="str">
        <f t="shared" si="1"/>
        <v>513</v>
      </c>
      <c r="C521" s="81"/>
      <c r="D521" s="82"/>
      <c r="E521" s="64" t="str">
        <f>IFERROR(VLOOKUP(MID(C521,7,300),'Cenários'!C:E,3,0),"")</f>
        <v/>
      </c>
      <c r="F521" s="61"/>
      <c r="G521" s="83"/>
      <c r="H521" s="83"/>
      <c r="I521" s="83"/>
      <c r="J521" s="82"/>
      <c r="K521" s="85" t="str">
        <f t="shared" si="3"/>
        <v/>
      </c>
      <c r="L521" s="62"/>
      <c r="M521" s="62"/>
      <c r="N521" s="63"/>
      <c r="O521" s="63"/>
      <c r="P521" s="63"/>
      <c r="Q521" s="86" t="str">
        <f t="shared" si="2"/>
        <v/>
      </c>
      <c r="R521" s="87">
        <f>COUNTIF(Ocorrencias!$B$8:$B$1003,(CONCATENATE(B521," - ",F521)))</f>
        <v>0</v>
      </c>
      <c r="S521" s="88" t="str">
        <f>IF(R521&lt;&gt;0,IF(R521=(COUNTIFS(Ocorrencias!$B$8:$B$1003,(CONCATENATE(B521," - ",(MID(Roteiro!C521,7,300)))),Ocorrencias!$N$8:$N$1003,"Concluído")),"Concluído","Em andamento"),"")</f>
        <v/>
      </c>
      <c r="T521" s="63"/>
      <c r="U521" s="89"/>
    </row>
    <row r="522">
      <c r="A522" s="40"/>
      <c r="B522" s="67" t="str">
        <f t="shared" si="1"/>
        <v>514</v>
      </c>
      <c r="C522" s="81"/>
      <c r="D522" s="82"/>
      <c r="E522" s="64" t="str">
        <f>IFERROR(VLOOKUP(MID(C522,7,300),'Cenários'!C:E,3,0),"")</f>
        <v/>
      </c>
      <c r="F522" s="61"/>
      <c r="G522" s="83"/>
      <c r="H522" s="83"/>
      <c r="I522" s="83"/>
      <c r="J522" s="82"/>
      <c r="K522" s="85" t="str">
        <f t="shared" si="3"/>
        <v/>
      </c>
      <c r="L522" s="62"/>
      <c r="M522" s="62"/>
      <c r="N522" s="63"/>
      <c r="O522" s="63"/>
      <c r="P522" s="63"/>
      <c r="Q522" s="86" t="str">
        <f t="shared" si="2"/>
        <v/>
      </c>
      <c r="R522" s="87">
        <f>COUNTIF(Ocorrencias!$B$8:$B$1003,(CONCATENATE(B522," - ",F522)))</f>
        <v>0</v>
      </c>
      <c r="S522" s="88" t="str">
        <f>IF(R522&lt;&gt;0,IF(R522=(COUNTIFS(Ocorrencias!$B$8:$B$1003,(CONCATENATE(B522," - ",(MID(Roteiro!C522,7,300)))),Ocorrencias!$N$8:$N$1003,"Concluído")),"Concluído","Em andamento"),"")</f>
        <v/>
      </c>
      <c r="T522" s="63"/>
      <c r="U522" s="89"/>
    </row>
    <row r="523">
      <c r="A523" s="40"/>
      <c r="B523" s="67" t="str">
        <f t="shared" si="1"/>
        <v>515</v>
      </c>
      <c r="C523" s="81"/>
      <c r="D523" s="82"/>
      <c r="E523" s="64" t="str">
        <f>IFERROR(VLOOKUP(MID(C523,7,300),'Cenários'!C:E,3,0),"")</f>
        <v/>
      </c>
      <c r="F523" s="61"/>
      <c r="G523" s="83"/>
      <c r="H523" s="83"/>
      <c r="I523" s="83"/>
      <c r="J523" s="82"/>
      <c r="K523" s="85" t="str">
        <f t="shared" si="3"/>
        <v/>
      </c>
      <c r="L523" s="62"/>
      <c r="M523" s="62"/>
      <c r="N523" s="63"/>
      <c r="O523" s="63"/>
      <c r="P523" s="63"/>
      <c r="Q523" s="86" t="str">
        <f t="shared" si="2"/>
        <v/>
      </c>
      <c r="R523" s="87">
        <f>COUNTIF(Ocorrencias!$B$8:$B$1003,(CONCATENATE(B523," - ",F523)))</f>
        <v>0</v>
      </c>
      <c r="S523" s="88" t="str">
        <f>IF(R523&lt;&gt;0,IF(R523=(COUNTIFS(Ocorrencias!$B$8:$B$1003,(CONCATENATE(B523," - ",(MID(Roteiro!C523,7,300)))),Ocorrencias!$N$8:$N$1003,"Concluído")),"Concluído","Em andamento"),"")</f>
        <v/>
      </c>
      <c r="T523" s="63"/>
      <c r="U523" s="89"/>
    </row>
    <row r="524">
      <c r="A524" s="40"/>
      <c r="B524" s="67" t="str">
        <f t="shared" si="1"/>
        <v>516</v>
      </c>
      <c r="C524" s="81"/>
      <c r="D524" s="82"/>
      <c r="E524" s="64" t="str">
        <f>IFERROR(VLOOKUP(MID(C524,7,300),'Cenários'!C:E,3,0),"")</f>
        <v/>
      </c>
      <c r="F524" s="61"/>
      <c r="G524" s="83"/>
      <c r="H524" s="83"/>
      <c r="I524" s="83"/>
      <c r="J524" s="82"/>
      <c r="K524" s="85" t="str">
        <f t="shared" si="3"/>
        <v/>
      </c>
      <c r="L524" s="62"/>
      <c r="M524" s="62"/>
      <c r="N524" s="63"/>
      <c r="O524" s="63"/>
      <c r="P524" s="63"/>
      <c r="Q524" s="86" t="str">
        <f t="shared" si="2"/>
        <v/>
      </c>
      <c r="R524" s="87">
        <f>COUNTIF(Ocorrencias!$B$8:$B$1003,(CONCATENATE(B524," - ",F524)))</f>
        <v>0</v>
      </c>
      <c r="S524" s="88" t="str">
        <f>IF(R524&lt;&gt;0,IF(R524=(COUNTIFS(Ocorrencias!$B$8:$B$1003,(CONCATENATE(B524," - ",(MID(Roteiro!C524,7,300)))),Ocorrencias!$N$8:$N$1003,"Concluído")),"Concluído","Em andamento"),"")</f>
        <v/>
      </c>
      <c r="T524" s="63"/>
      <c r="U524" s="89"/>
    </row>
    <row r="525">
      <c r="A525" s="40"/>
      <c r="B525" s="67" t="str">
        <f t="shared" si="1"/>
        <v>517</v>
      </c>
      <c r="C525" s="81"/>
      <c r="D525" s="82"/>
      <c r="E525" s="64" t="str">
        <f>IFERROR(VLOOKUP(MID(C525,7,300),'Cenários'!C:E,3,0),"")</f>
        <v/>
      </c>
      <c r="F525" s="61"/>
      <c r="G525" s="83"/>
      <c r="H525" s="83"/>
      <c r="I525" s="83"/>
      <c r="J525" s="82"/>
      <c r="K525" s="85" t="str">
        <f t="shared" si="3"/>
        <v/>
      </c>
      <c r="L525" s="62"/>
      <c r="M525" s="62"/>
      <c r="N525" s="63"/>
      <c r="O525" s="63"/>
      <c r="P525" s="63"/>
      <c r="Q525" s="86" t="str">
        <f t="shared" si="2"/>
        <v/>
      </c>
      <c r="R525" s="87">
        <f>COUNTIF(Ocorrencias!$B$8:$B$1003,(CONCATENATE(B525," - ",F525)))</f>
        <v>0</v>
      </c>
      <c r="S525" s="88" t="str">
        <f>IF(R525&lt;&gt;0,IF(R525=(COUNTIFS(Ocorrencias!$B$8:$B$1003,(CONCATENATE(B525," - ",(MID(Roteiro!C525,7,300)))),Ocorrencias!$N$8:$N$1003,"Concluído")),"Concluído","Em andamento"),"")</f>
        <v/>
      </c>
      <c r="T525" s="63"/>
      <c r="U525" s="89"/>
    </row>
    <row r="526">
      <c r="A526" s="40"/>
      <c r="B526" s="67" t="str">
        <f t="shared" si="1"/>
        <v>518</v>
      </c>
      <c r="C526" s="81"/>
      <c r="D526" s="82"/>
      <c r="E526" s="64" t="str">
        <f>IFERROR(VLOOKUP(MID(C526,7,300),'Cenários'!C:E,3,0),"")</f>
        <v/>
      </c>
      <c r="F526" s="61"/>
      <c r="G526" s="83"/>
      <c r="H526" s="83"/>
      <c r="I526" s="83"/>
      <c r="J526" s="82"/>
      <c r="K526" s="85" t="str">
        <f t="shared" si="3"/>
        <v/>
      </c>
      <c r="L526" s="62"/>
      <c r="M526" s="62"/>
      <c r="N526" s="63"/>
      <c r="O526" s="63"/>
      <c r="P526" s="63"/>
      <c r="Q526" s="86" t="str">
        <f t="shared" si="2"/>
        <v/>
      </c>
      <c r="R526" s="87">
        <f>COUNTIF(Ocorrencias!$B$8:$B$1003,(CONCATENATE(B526," - ",F526)))</f>
        <v>0</v>
      </c>
      <c r="S526" s="88" t="str">
        <f>IF(R526&lt;&gt;0,IF(R526=(COUNTIFS(Ocorrencias!$B$8:$B$1003,(CONCATENATE(B526," - ",(MID(Roteiro!C526,7,300)))),Ocorrencias!$N$8:$N$1003,"Concluído")),"Concluído","Em andamento"),"")</f>
        <v/>
      </c>
      <c r="T526" s="63"/>
      <c r="U526" s="89"/>
    </row>
    <row r="527">
      <c r="A527" s="40"/>
      <c r="B527" s="67" t="str">
        <f t="shared" si="1"/>
        <v>519</v>
      </c>
      <c r="C527" s="81"/>
      <c r="D527" s="82"/>
      <c r="E527" s="64" t="str">
        <f>IFERROR(VLOOKUP(MID(C527,7,300),'Cenários'!C:E,3,0),"")</f>
        <v/>
      </c>
      <c r="F527" s="61"/>
      <c r="G527" s="83"/>
      <c r="H527" s="83"/>
      <c r="I527" s="83"/>
      <c r="J527" s="82"/>
      <c r="K527" s="85" t="str">
        <f t="shared" si="3"/>
        <v/>
      </c>
      <c r="L527" s="62"/>
      <c r="M527" s="62"/>
      <c r="N527" s="63"/>
      <c r="O527" s="63"/>
      <c r="P527" s="63"/>
      <c r="Q527" s="86" t="str">
        <f t="shared" si="2"/>
        <v/>
      </c>
      <c r="R527" s="87">
        <f>COUNTIF(Ocorrencias!$B$8:$B$1003,(CONCATENATE(B527," - ",F527)))</f>
        <v>0</v>
      </c>
      <c r="S527" s="88" t="str">
        <f>IF(R527&lt;&gt;0,IF(R527=(COUNTIFS(Ocorrencias!$B$8:$B$1003,(CONCATENATE(B527," - ",(MID(Roteiro!C527,7,300)))),Ocorrencias!$N$8:$N$1003,"Concluído")),"Concluído","Em andamento"),"")</f>
        <v/>
      </c>
      <c r="T527" s="63"/>
      <c r="U527" s="89"/>
    </row>
    <row r="528">
      <c r="A528" s="40"/>
      <c r="B528" s="67" t="str">
        <f t="shared" si="1"/>
        <v>520</v>
      </c>
      <c r="C528" s="81"/>
      <c r="D528" s="82"/>
      <c r="E528" s="64" t="str">
        <f>IFERROR(VLOOKUP(MID(C528,7,300),'Cenários'!C:E,3,0),"")</f>
        <v/>
      </c>
      <c r="F528" s="61"/>
      <c r="G528" s="83"/>
      <c r="H528" s="83"/>
      <c r="I528" s="83"/>
      <c r="J528" s="82"/>
      <c r="K528" s="85" t="str">
        <f t="shared" si="3"/>
        <v/>
      </c>
      <c r="L528" s="62"/>
      <c r="M528" s="62"/>
      <c r="N528" s="63"/>
      <c r="O528" s="63"/>
      <c r="P528" s="63"/>
      <c r="Q528" s="86" t="str">
        <f t="shared" si="2"/>
        <v/>
      </c>
      <c r="R528" s="87">
        <f>COUNTIF(Ocorrencias!$B$8:$B$1003,(CONCATENATE(B528," - ",F528)))</f>
        <v>0</v>
      </c>
      <c r="S528" s="88" t="str">
        <f>IF(R528&lt;&gt;0,IF(R528=(COUNTIFS(Ocorrencias!$B$8:$B$1003,(CONCATENATE(B528," - ",(MID(Roteiro!C528,7,300)))),Ocorrencias!$N$8:$N$1003,"Concluído")),"Concluído","Em andamento"),"")</f>
        <v/>
      </c>
      <c r="T528" s="63"/>
      <c r="U528" s="89"/>
    </row>
    <row r="529">
      <c r="A529" s="40"/>
      <c r="B529" s="67" t="str">
        <f t="shared" si="1"/>
        <v>521</v>
      </c>
      <c r="C529" s="81"/>
      <c r="D529" s="82"/>
      <c r="E529" s="64" t="str">
        <f>IFERROR(VLOOKUP(MID(C529,7,300),'Cenários'!C:E,3,0),"")</f>
        <v/>
      </c>
      <c r="F529" s="61"/>
      <c r="G529" s="83"/>
      <c r="H529" s="83"/>
      <c r="I529" s="83"/>
      <c r="J529" s="82"/>
      <c r="K529" s="85" t="str">
        <f t="shared" si="3"/>
        <v/>
      </c>
      <c r="L529" s="62"/>
      <c r="M529" s="62"/>
      <c r="N529" s="63"/>
      <c r="O529" s="63"/>
      <c r="P529" s="63"/>
      <c r="Q529" s="86" t="str">
        <f t="shared" si="2"/>
        <v/>
      </c>
      <c r="R529" s="87">
        <f>COUNTIF(Ocorrencias!$B$8:$B$1003,(CONCATENATE(B529," - ",F529)))</f>
        <v>0</v>
      </c>
      <c r="S529" s="88" t="str">
        <f>IF(R529&lt;&gt;0,IF(R529=(COUNTIFS(Ocorrencias!$B$8:$B$1003,(CONCATENATE(B529," - ",(MID(Roteiro!C529,7,300)))),Ocorrencias!$N$8:$N$1003,"Concluído")),"Concluído","Em andamento"),"")</f>
        <v/>
      </c>
      <c r="T529" s="63"/>
      <c r="U529" s="89"/>
    </row>
    <row r="530">
      <c r="A530" s="40"/>
      <c r="B530" s="67" t="str">
        <f t="shared" si="1"/>
        <v>522</v>
      </c>
      <c r="C530" s="81"/>
      <c r="D530" s="82"/>
      <c r="E530" s="64" t="str">
        <f>IFERROR(VLOOKUP(MID(C530,7,300),'Cenários'!C:E,3,0),"")</f>
        <v/>
      </c>
      <c r="F530" s="61"/>
      <c r="G530" s="83"/>
      <c r="H530" s="83"/>
      <c r="I530" s="83"/>
      <c r="J530" s="82"/>
      <c r="K530" s="85" t="str">
        <f t="shared" si="3"/>
        <v/>
      </c>
      <c r="L530" s="62"/>
      <c r="M530" s="62"/>
      <c r="N530" s="63"/>
      <c r="O530" s="63"/>
      <c r="P530" s="63"/>
      <c r="Q530" s="86" t="str">
        <f t="shared" si="2"/>
        <v/>
      </c>
      <c r="R530" s="87">
        <f>COUNTIF(Ocorrencias!$B$8:$B$1003,(CONCATENATE(B530," - ",F530)))</f>
        <v>0</v>
      </c>
      <c r="S530" s="88" t="str">
        <f>IF(R530&lt;&gt;0,IF(R530=(COUNTIFS(Ocorrencias!$B$8:$B$1003,(CONCATENATE(B530," - ",(MID(Roteiro!C530,7,300)))),Ocorrencias!$N$8:$N$1003,"Concluído")),"Concluído","Em andamento"),"")</f>
        <v/>
      </c>
      <c r="T530" s="63"/>
      <c r="U530" s="89"/>
    </row>
    <row r="531">
      <c r="A531" s="40"/>
      <c r="B531" s="67" t="str">
        <f t="shared" si="1"/>
        <v>523</v>
      </c>
      <c r="C531" s="81"/>
      <c r="D531" s="82"/>
      <c r="E531" s="64" t="str">
        <f>IFERROR(VLOOKUP(MID(C531,7,300),'Cenários'!C:E,3,0),"")</f>
        <v/>
      </c>
      <c r="F531" s="61"/>
      <c r="G531" s="83"/>
      <c r="H531" s="83"/>
      <c r="I531" s="83"/>
      <c r="J531" s="82"/>
      <c r="K531" s="85" t="str">
        <f t="shared" si="3"/>
        <v/>
      </c>
      <c r="L531" s="62"/>
      <c r="M531" s="62"/>
      <c r="N531" s="63"/>
      <c r="O531" s="63"/>
      <c r="P531" s="63"/>
      <c r="Q531" s="86" t="str">
        <f t="shared" si="2"/>
        <v/>
      </c>
      <c r="R531" s="87">
        <f>COUNTIF(Ocorrencias!$B$8:$B$1003,(CONCATENATE(B531," - ",F531)))</f>
        <v>0</v>
      </c>
      <c r="S531" s="88" t="str">
        <f>IF(R531&lt;&gt;0,IF(R531=(COUNTIFS(Ocorrencias!$B$8:$B$1003,(CONCATENATE(B531," - ",(MID(Roteiro!C531,7,300)))),Ocorrencias!$N$8:$N$1003,"Concluído")),"Concluído","Em andamento"),"")</f>
        <v/>
      </c>
      <c r="T531" s="63"/>
      <c r="U531" s="89"/>
    </row>
    <row r="532">
      <c r="A532" s="40"/>
      <c r="B532" s="67" t="str">
        <f t="shared" si="1"/>
        <v>524</v>
      </c>
      <c r="C532" s="81"/>
      <c r="D532" s="82"/>
      <c r="E532" s="64" t="str">
        <f>IFERROR(VLOOKUP(MID(C532,7,300),'Cenários'!C:E,3,0),"")</f>
        <v/>
      </c>
      <c r="F532" s="61"/>
      <c r="G532" s="83"/>
      <c r="H532" s="83"/>
      <c r="I532" s="83"/>
      <c r="J532" s="82"/>
      <c r="K532" s="85" t="str">
        <f t="shared" si="3"/>
        <v/>
      </c>
      <c r="L532" s="62"/>
      <c r="M532" s="62"/>
      <c r="N532" s="63"/>
      <c r="O532" s="63"/>
      <c r="P532" s="63"/>
      <c r="Q532" s="86" t="str">
        <f t="shared" si="2"/>
        <v/>
      </c>
      <c r="R532" s="87">
        <f>COUNTIF(Ocorrencias!$B$8:$B$1003,(CONCATENATE(B532," - ",F532)))</f>
        <v>0</v>
      </c>
      <c r="S532" s="88" t="str">
        <f>IF(R532&lt;&gt;0,IF(R532=(COUNTIFS(Ocorrencias!$B$8:$B$1003,(CONCATENATE(B532," - ",(MID(Roteiro!C532,7,300)))),Ocorrencias!$N$8:$N$1003,"Concluído")),"Concluído","Em andamento"),"")</f>
        <v/>
      </c>
      <c r="T532" s="63"/>
      <c r="U532" s="89"/>
    </row>
    <row r="533">
      <c r="A533" s="40"/>
      <c r="B533" s="67" t="str">
        <f t="shared" si="1"/>
        <v>525</v>
      </c>
      <c r="C533" s="81"/>
      <c r="D533" s="82"/>
      <c r="E533" s="64" t="str">
        <f>IFERROR(VLOOKUP(MID(C533,7,300),'Cenários'!C:E,3,0),"")</f>
        <v/>
      </c>
      <c r="F533" s="61"/>
      <c r="G533" s="83"/>
      <c r="H533" s="83"/>
      <c r="I533" s="83"/>
      <c r="J533" s="82"/>
      <c r="K533" s="85" t="str">
        <f t="shared" si="3"/>
        <v/>
      </c>
      <c r="L533" s="62"/>
      <c r="M533" s="62"/>
      <c r="N533" s="63"/>
      <c r="O533" s="63"/>
      <c r="P533" s="63"/>
      <c r="Q533" s="86" t="str">
        <f t="shared" si="2"/>
        <v/>
      </c>
      <c r="R533" s="87">
        <f>COUNTIF(Ocorrencias!$B$8:$B$1003,(CONCATENATE(B533," - ",F533)))</f>
        <v>0</v>
      </c>
      <c r="S533" s="88" t="str">
        <f>IF(R533&lt;&gt;0,IF(R533=(COUNTIFS(Ocorrencias!$B$8:$B$1003,(CONCATENATE(B533," - ",(MID(Roteiro!C533,7,300)))),Ocorrencias!$N$8:$N$1003,"Concluído")),"Concluído","Em andamento"),"")</f>
        <v/>
      </c>
      <c r="T533" s="63"/>
      <c r="U533" s="89"/>
    </row>
    <row r="534">
      <c r="A534" s="40"/>
      <c r="B534" s="67" t="str">
        <f t="shared" si="1"/>
        <v>526</v>
      </c>
      <c r="C534" s="81"/>
      <c r="D534" s="82"/>
      <c r="E534" s="64" t="str">
        <f>IFERROR(VLOOKUP(MID(C534,7,300),'Cenários'!C:E,3,0),"")</f>
        <v/>
      </c>
      <c r="F534" s="61"/>
      <c r="G534" s="83"/>
      <c r="H534" s="83"/>
      <c r="I534" s="83"/>
      <c r="J534" s="82"/>
      <c r="K534" s="85" t="str">
        <f t="shared" si="3"/>
        <v/>
      </c>
      <c r="L534" s="62"/>
      <c r="M534" s="62"/>
      <c r="N534" s="63"/>
      <c r="O534" s="63"/>
      <c r="P534" s="63"/>
      <c r="Q534" s="86" t="str">
        <f t="shared" si="2"/>
        <v/>
      </c>
      <c r="R534" s="87">
        <f>COUNTIF(Ocorrencias!$B$8:$B$1003,(CONCATENATE(B534," - ",F534)))</f>
        <v>0</v>
      </c>
      <c r="S534" s="88" t="str">
        <f>IF(R534&lt;&gt;0,IF(R534=(COUNTIFS(Ocorrencias!$B$8:$B$1003,(CONCATENATE(B534," - ",(MID(Roteiro!C534,7,300)))),Ocorrencias!$N$8:$N$1003,"Concluído")),"Concluído","Em andamento"),"")</f>
        <v/>
      </c>
      <c r="T534" s="63"/>
      <c r="U534" s="89"/>
    </row>
    <row r="535">
      <c r="A535" s="40"/>
      <c r="B535" s="67" t="str">
        <f t="shared" si="1"/>
        <v>527</v>
      </c>
      <c r="C535" s="81"/>
      <c r="D535" s="82"/>
      <c r="E535" s="64" t="str">
        <f>IFERROR(VLOOKUP(MID(C535,7,300),'Cenários'!C:E,3,0),"")</f>
        <v/>
      </c>
      <c r="F535" s="61"/>
      <c r="G535" s="83"/>
      <c r="H535" s="83"/>
      <c r="I535" s="83"/>
      <c r="J535" s="82"/>
      <c r="K535" s="85" t="str">
        <f t="shared" si="3"/>
        <v/>
      </c>
      <c r="L535" s="62"/>
      <c r="M535" s="62"/>
      <c r="N535" s="63"/>
      <c r="O535" s="63"/>
      <c r="P535" s="63"/>
      <c r="Q535" s="86" t="str">
        <f t="shared" si="2"/>
        <v/>
      </c>
      <c r="R535" s="87">
        <f>COUNTIF(Ocorrencias!$B$8:$B$1003,(CONCATENATE(B535," - ",F535)))</f>
        <v>0</v>
      </c>
      <c r="S535" s="88" t="str">
        <f>IF(R535&lt;&gt;0,IF(R535=(COUNTIFS(Ocorrencias!$B$8:$B$1003,(CONCATENATE(B535," - ",(MID(Roteiro!C535,7,300)))),Ocorrencias!$N$8:$N$1003,"Concluído")),"Concluído","Em andamento"),"")</f>
        <v/>
      </c>
      <c r="T535" s="63"/>
      <c r="U535" s="89"/>
    </row>
    <row r="536">
      <c r="A536" s="40"/>
      <c r="B536" s="67" t="str">
        <f t="shared" si="1"/>
        <v>528</v>
      </c>
      <c r="C536" s="81"/>
      <c r="D536" s="82"/>
      <c r="E536" s="64" t="str">
        <f>IFERROR(VLOOKUP(MID(C536,7,300),'Cenários'!C:E,3,0),"")</f>
        <v/>
      </c>
      <c r="F536" s="61"/>
      <c r="G536" s="83"/>
      <c r="H536" s="83"/>
      <c r="I536" s="83"/>
      <c r="J536" s="82"/>
      <c r="K536" s="85" t="str">
        <f t="shared" si="3"/>
        <v/>
      </c>
      <c r="L536" s="62"/>
      <c r="M536" s="62"/>
      <c r="N536" s="63"/>
      <c r="O536" s="63"/>
      <c r="P536" s="63"/>
      <c r="Q536" s="86" t="str">
        <f t="shared" si="2"/>
        <v/>
      </c>
      <c r="R536" s="87">
        <f>COUNTIF(Ocorrencias!$B$8:$B$1003,(CONCATENATE(B536," - ",F536)))</f>
        <v>0</v>
      </c>
      <c r="S536" s="88" t="str">
        <f>IF(R536&lt;&gt;0,IF(R536=(COUNTIFS(Ocorrencias!$B$8:$B$1003,(CONCATENATE(B536," - ",(MID(Roteiro!C536,7,300)))),Ocorrencias!$N$8:$N$1003,"Concluído")),"Concluído","Em andamento"),"")</f>
        <v/>
      </c>
      <c r="T536" s="63"/>
      <c r="U536" s="89"/>
    </row>
    <row r="537">
      <c r="A537" s="40"/>
      <c r="B537" s="67" t="str">
        <f t="shared" si="1"/>
        <v>529</v>
      </c>
      <c r="C537" s="81"/>
      <c r="D537" s="82"/>
      <c r="E537" s="64" t="str">
        <f>IFERROR(VLOOKUP(MID(C537,7,300),'Cenários'!C:E,3,0),"")</f>
        <v/>
      </c>
      <c r="F537" s="61"/>
      <c r="G537" s="83"/>
      <c r="H537" s="83"/>
      <c r="I537" s="83"/>
      <c r="J537" s="82"/>
      <c r="K537" s="85" t="str">
        <f t="shared" si="3"/>
        <v/>
      </c>
      <c r="L537" s="62"/>
      <c r="M537" s="62"/>
      <c r="N537" s="63"/>
      <c r="O537" s="63"/>
      <c r="P537" s="63"/>
      <c r="Q537" s="86" t="str">
        <f t="shared" si="2"/>
        <v/>
      </c>
      <c r="R537" s="87">
        <f>COUNTIF(Ocorrencias!$B$8:$B$1003,(CONCATENATE(B537," - ",F537)))</f>
        <v>0</v>
      </c>
      <c r="S537" s="88" t="str">
        <f>IF(R537&lt;&gt;0,IF(R537=(COUNTIFS(Ocorrencias!$B$8:$B$1003,(CONCATENATE(B537," - ",(MID(Roteiro!C537,7,300)))),Ocorrencias!$N$8:$N$1003,"Concluído")),"Concluído","Em andamento"),"")</f>
        <v/>
      </c>
      <c r="T537" s="63"/>
      <c r="U537" s="89"/>
    </row>
    <row r="538">
      <c r="A538" s="40"/>
      <c r="B538" s="67" t="str">
        <f t="shared" si="1"/>
        <v>530</v>
      </c>
      <c r="C538" s="81"/>
      <c r="D538" s="82"/>
      <c r="E538" s="64" t="str">
        <f>IFERROR(VLOOKUP(MID(C538,7,300),'Cenários'!C:E,3,0),"")</f>
        <v/>
      </c>
      <c r="F538" s="61"/>
      <c r="G538" s="83"/>
      <c r="H538" s="83"/>
      <c r="I538" s="83"/>
      <c r="J538" s="82"/>
      <c r="K538" s="85" t="str">
        <f t="shared" si="3"/>
        <v/>
      </c>
      <c r="L538" s="62"/>
      <c r="M538" s="62"/>
      <c r="N538" s="63"/>
      <c r="O538" s="63"/>
      <c r="P538" s="63"/>
      <c r="Q538" s="86" t="str">
        <f t="shared" si="2"/>
        <v/>
      </c>
      <c r="R538" s="87">
        <f>COUNTIF(Ocorrencias!$B$8:$B$1003,(CONCATENATE(B538," - ",F538)))</f>
        <v>0</v>
      </c>
      <c r="S538" s="88" t="str">
        <f>IF(R538&lt;&gt;0,IF(R538=(COUNTIFS(Ocorrencias!$B$8:$B$1003,(CONCATENATE(B538," - ",(MID(Roteiro!C538,7,300)))),Ocorrencias!$N$8:$N$1003,"Concluído")),"Concluído","Em andamento"),"")</f>
        <v/>
      </c>
      <c r="T538" s="63"/>
      <c r="U538" s="89"/>
    </row>
    <row r="539">
      <c r="A539" s="40"/>
      <c r="B539" s="67" t="str">
        <f t="shared" si="1"/>
        <v>531</v>
      </c>
      <c r="C539" s="81"/>
      <c r="D539" s="82"/>
      <c r="E539" s="64" t="str">
        <f>IFERROR(VLOOKUP(MID(C539,7,300),'Cenários'!C:E,3,0),"")</f>
        <v/>
      </c>
      <c r="F539" s="61"/>
      <c r="G539" s="83"/>
      <c r="H539" s="83"/>
      <c r="I539" s="83"/>
      <c r="J539" s="82"/>
      <c r="K539" s="85" t="str">
        <f t="shared" si="3"/>
        <v/>
      </c>
      <c r="L539" s="62"/>
      <c r="M539" s="62"/>
      <c r="N539" s="63"/>
      <c r="O539" s="63"/>
      <c r="P539" s="63"/>
      <c r="Q539" s="86" t="str">
        <f t="shared" si="2"/>
        <v/>
      </c>
      <c r="R539" s="87">
        <f>COUNTIF(Ocorrencias!$B$8:$B$1003,(CONCATENATE(B539," - ",F539)))</f>
        <v>0</v>
      </c>
      <c r="S539" s="88" t="str">
        <f>IF(R539&lt;&gt;0,IF(R539=(COUNTIFS(Ocorrencias!$B$8:$B$1003,(CONCATENATE(B539," - ",(MID(Roteiro!C539,7,300)))),Ocorrencias!$N$8:$N$1003,"Concluído")),"Concluído","Em andamento"),"")</f>
        <v/>
      </c>
      <c r="T539" s="63"/>
      <c r="U539" s="89"/>
    </row>
    <row r="540">
      <c r="A540" s="40"/>
      <c r="B540" s="67" t="str">
        <f t="shared" si="1"/>
        <v>532</v>
      </c>
      <c r="C540" s="81"/>
      <c r="D540" s="82"/>
      <c r="E540" s="64" t="str">
        <f>IFERROR(VLOOKUP(MID(C540,7,300),'Cenários'!C:E,3,0),"")</f>
        <v/>
      </c>
      <c r="F540" s="61"/>
      <c r="G540" s="83"/>
      <c r="H540" s="83"/>
      <c r="I540" s="83"/>
      <c r="J540" s="82"/>
      <c r="K540" s="85" t="str">
        <f t="shared" si="3"/>
        <v/>
      </c>
      <c r="L540" s="62"/>
      <c r="M540" s="62"/>
      <c r="N540" s="63"/>
      <c r="O540" s="63"/>
      <c r="P540" s="63"/>
      <c r="Q540" s="86" t="str">
        <f t="shared" si="2"/>
        <v/>
      </c>
      <c r="R540" s="87">
        <f>COUNTIF(Ocorrencias!$B$8:$B$1003,(CONCATENATE(B540," - ",F540)))</f>
        <v>0</v>
      </c>
      <c r="S540" s="88" t="str">
        <f>IF(R540&lt;&gt;0,IF(R540=(COUNTIFS(Ocorrencias!$B$8:$B$1003,(CONCATENATE(B540," - ",(MID(Roteiro!C540,7,300)))),Ocorrencias!$N$8:$N$1003,"Concluído")),"Concluído","Em andamento"),"")</f>
        <v/>
      </c>
      <c r="T540" s="63"/>
      <c r="U540" s="89"/>
    </row>
    <row r="541">
      <c r="A541" s="40"/>
      <c r="B541" s="67" t="str">
        <f t="shared" si="1"/>
        <v>533</v>
      </c>
      <c r="C541" s="81"/>
      <c r="D541" s="82"/>
      <c r="E541" s="64" t="str">
        <f>IFERROR(VLOOKUP(MID(C541,7,300),'Cenários'!C:E,3,0),"")</f>
        <v/>
      </c>
      <c r="F541" s="61"/>
      <c r="G541" s="83"/>
      <c r="H541" s="83"/>
      <c r="I541" s="83"/>
      <c r="J541" s="82"/>
      <c r="K541" s="85" t="str">
        <f t="shared" si="3"/>
        <v/>
      </c>
      <c r="L541" s="62"/>
      <c r="M541" s="62"/>
      <c r="N541" s="63"/>
      <c r="O541" s="63"/>
      <c r="P541" s="63"/>
      <c r="Q541" s="86" t="str">
        <f t="shared" si="2"/>
        <v/>
      </c>
      <c r="R541" s="87">
        <f>COUNTIF(Ocorrencias!$B$8:$B$1003,(CONCATENATE(B541," - ",F541)))</f>
        <v>0</v>
      </c>
      <c r="S541" s="88" t="str">
        <f>IF(R541&lt;&gt;0,IF(R541=(COUNTIFS(Ocorrencias!$B$8:$B$1003,(CONCATENATE(B541," - ",(MID(Roteiro!C541,7,300)))),Ocorrencias!$N$8:$N$1003,"Concluído")),"Concluído","Em andamento"),"")</f>
        <v/>
      </c>
      <c r="T541" s="63"/>
      <c r="U541" s="89"/>
    </row>
    <row r="542">
      <c r="A542" s="40"/>
      <c r="B542" s="67" t="str">
        <f t="shared" si="1"/>
        <v>534</v>
      </c>
      <c r="C542" s="81"/>
      <c r="D542" s="82"/>
      <c r="E542" s="64" t="str">
        <f>IFERROR(VLOOKUP(MID(C542,7,300),'Cenários'!C:E,3,0),"")</f>
        <v/>
      </c>
      <c r="F542" s="61"/>
      <c r="G542" s="83"/>
      <c r="H542" s="83"/>
      <c r="I542" s="83"/>
      <c r="J542" s="82"/>
      <c r="K542" s="85" t="str">
        <f t="shared" si="3"/>
        <v/>
      </c>
      <c r="L542" s="62"/>
      <c r="M542" s="62"/>
      <c r="N542" s="63"/>
      <c r="O542" s="63"/>
      <c r="P542" s="63"/>
      <c r="Q542" s="86" t="str">
        <f t="shared" si="2"/>
        <v/>
      </c>
      <c r="R542" s="87">
        <f>COUNTIF(Ocorrencias!$B$8:$B$1003,(CONCATENATE(B542," - ",F542)))</f>
        <v>0</v>
      </c>
      <c r="S542" s="88" t="str">
        <f>IF(R542&lt;&gt;0,IF(R542=(COUNTIFS(Ocorrencias!$B$8:$B$1003,(CONCATENATE(B542," - ",(MID(Roteiro!C542,7,300)))),Ocorrencias!$N$8:$N$1003,"Concluído")),"Concluído","Em andamento"),"")</f>
        <v/>
      </c>
      <c r="T542" s="63"/>
      <c r="U542" s="89"/>
    </row>
    <row r="543">
      <c r="A543" s="40"/>
      <c r="B543" s="67" t="str">
        <f t="shared" si="1"/>
        <v>535</v>
      </c>
      <c r="C543" s="81"/>
      <c r="D543" s="82"/>
      <c r="E543" s="64" t="str">
        <f>IFERROR(VLOOKUP(MID(C543,7,300),'Cenários'!C:E,3,0),"")</f>
        <v/>
      </c>
      <c r="F543" s="61"/>
      <c r="G543" s="83"/>
      <c r="H543" s="83"/>
      <c r="I543" s="83"/>
      <c r="J543" s="82"/>
      <c r="K543" s="85" t="str">
        <f t="shared" si="3"/>
        <v/>
      </c>
      <c r="L543" s="62"/>
      <c r="M543" s="62"/>
      <c r="N543" s="63"/>
      <c r="O543" s="63"/>
      <c r="P543" s="63"/>
      <c r="Q543" s="86" t="str">
        <f t="shared" si="2"/>
        <v/>
      </c>
      <c r="R543" s="87">
        <f>COUNTIF(Ocorrencias!$B$8:$B$1003,(CONCATENATE(B543," - ",F543)))</f>
        <v>0</v>
      </c>
      <c r="S543" s="88" t="str">
        <f>IF(R543&lt;&gt;0,IF(R543=(COUNTIFS(Ocorrencias!$B$8:$B$1003,(CONCATENATE(B543," - ",(MID(Roteiro!C543,7,300)))),Ocorrencias!$N$8:$N$1003,"Concluído")),"Concluído","Em andamento"),"")</f>
        <v/>
      </c>
      <c r="T543" s="63"/>
      <c r="U543" s="89"/>
    </row>
    <row r="544">
      <c r="A544" s="40"/>
      <c r="B544" s="67" t="str">
        <f t="shared" si="1"/>
        <v>536</v>
      </c>
      <c r="C544" s="81"/>
      <c r="D544" s="82"/>
      <c r="E544" s="64" t="str">
        <f>IFERROR(VLOOKUP(MID(C544,7,300),'Cenários'!C:E,3,0),"")</f>
        <v/>
      </c>
      <c r="F544" s="61"/>
      <c r="G544" s="83"/>
      <c r="H544" s="83"/>
      <c r="I544" s="83"/>
      <c r="J544" s="82"/>
      <c r="K544" s="85" t="str">
        <f t="shared" si="3"/>
        <v/>
      </c>
      <c r="L544" s="62"/>
      <c r="M544" s="62"/>
      <c r="N544" s="63"/>
      <c r="O544" s="63"/>
      <c r="P544" s="63"/>
      <c r="Q544" s="86" t="str">
        <f t="shared" si="2"/>
        <v/>
      </c>
      <c r="R544" s="87">
        <f>COUNTIF(Ocorrencias!$B$8:$B$1003,(CONCATENATE(B544," - ",F544)))</f>
        <v>0</v>
      </c>
      <c r="S544" s="88" t="str">
        <f>IF(R544&lt;&gt;0,IF(R544=(COUNTIFS(Ocorrencias!$B$8:$B$1003,(CONCATENATE(B544," - ",(MID(Roteiro!C544,7,300)))),Ocorrencias!$N$8:$N$1003,"Concluído")),"Concluído","Em andamento"),"")</f>
        <v/>
      </c>
      <c r="T544" s="63"/>
      <c r="U544" s="89"/>
    </row>
    <row r="545">
      <c r="A545" s="40"/>
      <c r="B545" s="67" t="str">
        <f t="shared" si="1"/>
        <v>537</v>
      </c>
      <c r="C545" s="81"/>
      <c r="D545" s="82"/>
      <c r="E545" s="64" t="str">
        <f>IFERROR(VLOOKUP(MID(C545,7,300),'Cenários'!C:E,3,0),"")</f>
        <v/>
      </c>
      <c r="F545" s="61"/>
      <c r="G545" s="83"/>
      <c r="H545" s="83"/>
      <c r="I545" s="83"/>
      <c r="J545" s="82"/>
      <c r="K545" s="85" t="str">
        <f t="shared" si="3"/>
        <v/>
      </c>
      <c r="L545" s="62"/>
      <c r="M545" s="62"/>
      <c r="N545" s="63"/>
      <c r="O545" s="63"/>
      <c r="P545" s="63"/>
      <c r="Q545" s="86" t="str">
        <f t="shared" si="2"/>
        <v/>
      </c>
      <c r="R545" s="87">
        <f>COUNTIF(Ocorrencias!$B$8:$B$1003,(CONCATENATE(B545," - ",F545)))</f>
        <v>0</v>
      </c>
      <c r="S545" s="88" t="str">
        <f>IF(R545&lt;&gt;0,IF(R545=(COUNTIFS(Ocorrencias!$B$8:$B$1003,(CONCATENATE(B545," - ",(MID(Roteiro!C545,7,300)))),Ocorrencias!$N$8:$N$1003,"Concluído")),"Concluído","Em andamento"),"")</f>
        <v/>
      </c>
      <c r="T545" s="63"/>
      <c r="U545" s="89"/>
    </row>
    <row r="546">
      <c r="A546" s="40"/>
      <c r="B546" s="67" t="str">
        <f t="shared" si="1"/>
        <v>538</v>
      </c>
      <c r="C546" s="81"/>
      <c r="D546" s="82"/>
      <c r="E546" s="64" t="str">
        <f>IFERROR(VLOOKUP(MID(C546,7,300),'Cenários'!C:E,3,0),"")</f>
        <v/>
      </c>
      <c r="F546" s="61"/>
      <c r="G546" s="83"/>
      <c r="H546" s="83"/>
      <c r="I546" s="83"/>
      <c r="J546" s="82"/>
      <c r="K546" s="85" t="str">
        <f t="shared" si="3"/>
        <v/>
      </c>
      <c r="L546" s="62"/>
      <c r="M546" s="62"/>
      <c r="N546" s="63"/>
      <c r="O546" s="63"/>
      <c r="P546" s="63"/>
      <c r="Q546" s="86" t="str">
        <f t="shared" si="2"/>
        <v/>
      </c>
      <c r="R546" s="87">
        <f>COUNTIF(Ocorrencias!$B$8:$B$1003,(CONCATENATE(B546," - ",F546)))</f>
        <v>0</v>
      </c>
      <c r="S546" s="88" t="str">
        <f>IF(R546&lt;&gt;0,IF(R546=(COUNTIFS(Ocorrencias!$B$8:$B$1003,(CONCATENATE(B546," - ",(MID(Roteiro!C546,7,300)))),Ocorrencias!$N$8:$N$1003,"Concluído")),"Concluído","Em andamento"),"")</f>
        <v/>
      </c>
      <c r="T546" s="63"/>
      <c r="U546" s="89"/>
    </row>
    <row r="547">
      <c r="A547" s="40"/>
      <c r="B547" s="67" t="str">
        <f t="shared" si="1"/>
        <v>539</v>
      </c>
      <c r="C547" s="81"/>
      <c r="D547" s="82"/>
      <c r="E547" s="64" t="str">
        <f>IFERROR(VLOOKUP(MID(C547,7,300),'Cenários'!C:E,3,0),"")</f>
        <v/>
      </c>
      <c r="F547" s="61"/>
      <c r="G547" s="83"/>
      <c r="H547" s="83"/>
      <c r="I547" s="83"/>
      <c r="J547" s="82"/>
      <c r="K547" s="85" t="str">
        <f t="shared" si="3"/>
        <v/>
      </c>
      <c r="L547" s="62"/>
      <c r="M547" s="62"/>
      <c r="N547" s="63"/>
      <c r="O547" s="63"/>
      <c r="P547" s="63"/>
      <c r="Q547" s="86" t="str">
        <f t="shared" si="2"/>
        <v/>
      </c>
      <c r="R547" s="87">
        <f>COUNTIF(Ocorrencias!$B$8:$B$1003,(CONCATENATE(B547," - ",F547)))</f>
        <v>0</v>
      </c>
      <c r="S547" s="88" t="str">
        <f>IF(R547&lt;&gt;0,IF(R547=(COUNTIFS(Ocorrencias!$B$8:$B$1003,(CONCATENATE(B547," - ",(MID(Roteiro!C547,7,300)))),Ocorrencias!$N$8:$N$1003,"Concluído")),"Concluído","Em andamento"),"")</f>
        <v/>
      </c>
      <c r="T547" s="63"/>
      <c r="U547" s="89"/>
    </row>
    <row r="548">
      <c r="A548" s="40"/>
      <c r="B548" s="67" t="str">
        <f t="shared" si="1"/>
        <v>540</v>
      </c>
      <c r="C548" s="81"/>
      <c r="D548" s="82"/>
      <c r="E548" s="64" t="str">
        <f>IFERROR(VLOOKUP(MID(C548,7,300),'Cenários'!C:E,3,0),"")</f>
        <v/>
      </c>
      <c r="F548" s="61"/>
      <c r="G548" s="83"/>
      <c r="H548" s="83"/>
      <c r="I548" s="83"/>
      <c r="J548" s="82"/>
      <c r="K548" s="85" t="str">
        <f t="shared" si="3"/>
        <v/>
      </c>
      <c r="L548" s="62"/>
      <c r="M548" s="62"/>
      <c r="N548" s="63"/>
      <c r="O548" s="63"/>
      <c r="P548" s="63"/>
      <c r="Q548" s="86" t="str">
        <f t="shared" si="2"/>
        <v/>
      </c>
      <c r="R548" s="87">
        <f>COUNTIF(Ocorrencias!$B$8:$B$1003,(CONCATENATE(B548," - ",F548)))</f>
        <v>0</v>
      </c>
      <c r="S548" s="88" t="str">
        <f>IF(R548&lt;&gt;0,IF(R548=(COUNTIFS(Ocorrencias!$B$8:$B$1003,(CONCATENATE(B548," - ",(MID(Roteiro!C548,7,300)))),Ocorrencias!$N$8:$N$1003,"Concluído")),"Concluído","Em andamento"),"")</f>
        <v/>
      </c>
      <c r="T548" s="63"/>
      <c r="U548" s="89"/>
    </row>
    <row r="549">
      <c r="A549" s="40"/>
      <c r="B549" s="67" t="str">
        <f t="shared" si="1"/>
        <v>541</v>
      </c>
      <c r="C549" s="81"/>
      <c r="D549" s="82"/>
      <c r="E549" s="64" t="str">
        <f>IFERROR(VLOOKUP(MID(C549,7,300),'Cenários'!C:E,3,0),"")</f>
        <v/>
      </c>
      <c r="F549" s="61"/>
      <c r="G549" s="83"/>
      <c r="H549" s="83"/>
      <c r="I549" s="83"/>
      <c r="J549" s="82"/>
      <c r="K549" s="85" t="str">
        <f t="shared" si="3"/>
        <v/>
      </c>
      <c r="L549" s="62"/>
      <c r="M549" s="62"/>
      <c r="N549" s="63"/>
      <c r="O549" s="63"/>
      <c r="P549" s="63"/>
      <c r="Q549" s="86" t="str">
        <f t="shared" si="2"/>
        <v/>
      </c>
      <c r="R549" s="87">
        <f>COUNTIF(Ocorrencias!$B$8:$B$1003,(CONCATENATE(B549," - ",F549)))</f>
        <v>0</v>
      </c>
      <c r="S549" s="88" t="str">
        <f>IF(R549&lt;&gt;0,IF(R549=(COUNTIFS(Ocorrencias!$B$8:$B$1003,(CONCATENATE(B549," - ",(MID(Roteiro!C549,7,300)))),Ocorrencias!$N$8:$N$1003,"Concluído")),"Concluído","Em andamento"),"")</f>
        <v/>
      </c>
      <c r="T549" s="63"/>
      <c r="U549" s="89"/>
    </row>
    <row r="550">
      <c r="A550" s="40"/>
      <c r="B550" s="67" t="str">
        <f t="shared" si="1"/>
        <v>542</v>
      </c>
      <c r="C550" s="81"/>
      <c r="D550" s="82"/>
      <c r="E550" s="64" t="str">
        <f>IFERROR(VLOOKUP(MID(C550,7,300),'Cenários'!C:E,3,0),"")</f>
        <v/>
      </c>
      <c r="F550" s="61"/>
      <c r="G550" s="83"/>
      <c r="H550" s="83"/>
      <c r="I550" s="83"/>
      <c r="J550" s="82"/>
      <c r="K550" s="85" t="str">
        <f t="shared" si="3"/>
        <v/>
      </c>
      <c r="L550" s="62"/>
      <c r="M550" s="62"/>
      <c r="N550" s="63"/>
      <c r="O550" s="63"/>
      <c r="P550" s="63"/>
      <c r="Q550" s="86" t="str">
        <f t="shared" si="2"/>
        <v/>
      </c>
      <c r="R550" s="87">
        <f>COUNTIF(Ocorrencias!$B$8:$B$1003,(CONCATENATE(B550," - ",F550)))</f>
        <v>0</v>
      </c>
      <c r="S550" s="88" t="str">
        <f>IF(R550&lt;&gt;0,IF(R550=(COUNTIFS(Ocorrencias!$B$8:$B$1003,(CONCATENATE(B550," - ",(MID(Roteiro!C550,7,300)))),Ocorrencias!$N$8:$N$1003,"Concluído")),"Concluído","Em andamento"),"")</f>
        <v/>
      </c>
      <c r="T550" s="63"/>
      <c r="U550" s="89"/>
    </row>
    <row r="551">
      <c r="A551" s="40"/>
      <c r="B551" s="67" t="str">
        <f t="shared" si="1"/>
        <v>543</v>
      </c>
      <c r="C551" s="81"/>
      <c r="D551" s="82"/>
      <c r="E551" s="64" t="str">
        <f>IFERROR(VLOOKUP(MID(C551,7,300),'Cenários'!C:E,3,0),"")</f>
        <v/>
      </c>
      <c r="F551" s="61"/>
      <c r="G551" s="83"/>
      <c r="H551" s="83"/>
      <c r="I551" s="83"/>
      <c r="J551" s="82"/>
      <c r="K551" s="85" t="str">
        <f t="shared" si="3"/>
        <v/>
      </c>
      <c r="L551" s="62"/>
      <c r="M551" s="62"/>
      <c r="N551" s="63"/>
      <c r="O551" s="63"/>
      <c r="P551" s="63"/>
      <c r="Q551" s="86" t="str">
        <f t="shared" si="2"/>
        <v/>
      </c>
      <c r="R551" s="87">
        <f>COUNTIF(Ocorrencias!$B$8:$B$1003,(CONCATENATE(B551," - ",F551)))</f>
        <v>0</v>
      </c>
      <c r="S551" s="88" t="str">
        <f>IF(R551&lt;&gt;0,IF(R551=(COUNTIFS(Ocorrencias!$B$8:$B$1003,(CONCATENATE(B551," - ",(MID(Roteiro!C551,7,300)))),Ocorrencias!$N$8:$N$1003,"Concluído")),"Concluído","Em andamento"),"")</f>
        <v/>
      </c>
      <c r="T551" s="63"/>
      <c r="U551" s="89"/>
    </row>
    <row r="552">
      <c r="A552" s="40"/>
      <c r="B552" s="67" t="str">
        <f t="shared" si="1"/>
        <v>544</v>
      </c>
      <c r="C552" s="81"/>
      <c r="D552" s="82"/>
      <c r="E552" s="64" t="str">
        <f>IFERROR(VLOOKUP(MID(C552,7,300),'Cenários'!C:E,3,0),"")</f>
        <v/>
      </c>
      <c r="F552" s="61"/>
      <c r="G552" s="83"/>
      <c r="H552" s="83"/>
      <c r="I552" s="83"/>
      <c r="J552" s="82"/>
      <c r="K552" s="85" t="str">
        <f t="shared" si="3"/>
        <v/>
      </c>
      <c r="L552" s="62"/>
      <c r="M552" s="62"/>
      <c r="N552" s="63"/>
      <c r="O552" s="63"/>
      <c r="P552" s="63"/>
      <c r="Q552" s="86" t="str">
        <f t="shared" si="2"/>
        <v/>
      </c>
      <c r="R552" s="87">
        <f>COUNTIF(Ocorrencias!$B$8:$B$1003,(CONCATENATE(B552," - ",F552)))</f>
        <v>0</v>
      </c>
      <c r="S552" s="88" t="str">
        <f>IF(R552&lt;&gt;0,IF(R552=(COUNTIFS(Ocorrencias!$B$8:$B$1003,(CONCATENATE(B552," - ",(MID(Roteiro!C552,7,300)))),Ocorrencias!$N$8:$N$1003,"Concluído")),"Concluído","Em andamento"),"")</f>
        <v/>
      </c>
      <c r="T552" s="63"/>
      <c r="U552" s="89"/>
    </row>
    <row r="553">
      <c r="A553" s="40"/>
      <c r="B553" s="67" t="str">
        <f t="shared" si="1"/>
        <v>545</v>
      </c>
      <c r="C553" s="81"/>
      <c r="D553" s="82"/>
      <c r="E553" s="64" t="str">
        <f>IFERROR(VLOOKUP(MID(C553,7,300),'Cenários'!C:E,3,0),"")</f>
        <v/>
      </c>
      <c r="F553" s="61"/>
      <c r="G553" s="83"/>
      <c r="H553" s="83"/>
      <c r="I553" s="83"/>
      <c r="J553" s="82"/>
      <c r="K553" s="85" t="str">
        <f t="shared" si="3"/>
        <v/>
      </c>
      <c r="L553" s="62"/>
      <c r="M553" s="62"/>
      <c r="N553" s="63"/>
      <c r="O553" s="63"/>
      <c r="P553" s="63"/>
      <c r="Q553" s="86" t="str">
        <f t="shared" si="2"/>
        <v/>
      </c>
      <c r="R553" s="87">
        <f>COUNTIF(Ocorrencias!$B$8:$B$1003,(CONCATENATE(B553," - ",F553)))</f>
        <v>0</v>
      </c>
      <c r="S553" s="88" t="str">
        <f>IF(R553&lt;&gt;0,IF(R553=(COUNTIFS(Ocorrencias!$B$8:$B$1003,(CONCATENATE(B553," - ",(MID(Roteiro!C553,7,300)))),Ocorrencias!$N$8:$N$1003,"Concluído")),"Concluído","Em andamento"),"")</f>
        <v/>
      </c>
      <c r="T553" s="63"/>
      <c r="U553" s="89"/>
    </row>
    <row r="554">
      <c r="A554" s="40"/>
      <c r="B554" s="67" t="str">
        <f t="shared" si="1"/>
        <v>546</v>
      </c>
      <c r="C554" s="81"/>
      <c r="D554" s="82"/>
      <c r="E554" s="64" t="str">
        <f>IFERROR(VLOOKUP(MID(C554,7,300),'Cenários'!C:E,3,0),"")</f>
        <v/>
      </c>
      <c r="F554" s="61"/>
      <c r="G554" s="83"/>
      <c r="H554" s="83"/>
      <c r="I554" s="83"/>
      <c r="J554" s="82"/>
      <c r="K554" s="85" t="str">
        <f t="shared" si="3"/>
        <v/>
      </c>
      <c r="L554" s="62"/>
      <c r="M554" s="62"/>
      <c r="N554" s="63"/>
      <c r="O554" s="63"/>
      <c r="P554" s="63"/>
      <c r="Q554" s="86" t="str">
        <f t="shared" si="2"/>
        <v/>
      </c>
      <c r="R554" s="87">
        <f>COUNTIF(Ocorrencias!$B$8:$B$1003,(CONCATENATE(B554," - ",F554)))</f>
        <v>0</v>
      </c>
      <c r="S554" s="88" t="str">
        <f>IF(R554&lt;&gt;0,IF(R554=(COUNTIFS(Ocorrencias!$B$8:$B$1003,(CONCATENATE(B554," - ",(MID(Roteiro!C554,7,300)))),Ocorrencias!$N$8:$N$1003,"Concluído")),"Concluído","Em andamento"),"")</f>
        <v/>
      </c>
      <c r="T554" s="63"/>
      <c r="U554" s="89"/>
    </row>
    <row r="555">
      <c r="A555" s="40"/>
      <c r="B555" s="67" t="str">
        <f t="shared" si="1"/>
        <v>547</v>
      </c>
      <c r="C555" s="81"/>
      <c r="D555" s="82"/>
      <c r="E555" s="64" t="str">
        <f>IFERROR(VLOOKUP(MID(C555,7,300),'Cenários'!C:E,3,0),"")</f>
        <v/>
      </c>
      <c r="F555" s="61"/>
      <c r="G555" s="83"/>
      <c r="H555" s="83"/>
      <c r="I555" s="83"/>
      <c r="J555" s="82"/>
      <c r="K555" s="85" t="str">
        <f t="shared" si="3"/>
        <v/>
      </c>
      <c r="L555" s="62"/>
      <c r="M555" s="62"/>
      <c r="N555" s="63"/>
      <c r="O555" s="63"/>
      <c r="P555" s="63"/>
      <c r="Q555" s="86" t="str">
        <f t="shared" si="2"/>
        <v/>
      </c>
      <c r="R555" s="87">
        <f>COUNTIF(Ocorrencias!$B$8:$B$1003,(CONCATENATE(B555," - ",F555)))</f>
        <v>0</v>
      </c>
      <c r="S555" s="88" t="str">
        <f>IF(R555&lt;&gt;0,IF(R555=(COUNTIFS(Ocorrencias!$B$8:$B$1003,(CONCATENATE(B555," - ",(MID(Roteiro!C555,7,300)))),Ocorrencias!$N$8:$N$1003,"Concluído")),"Concluído","Em andamento"),"")</f>
        <v/>
      </c>
      <c r="T555" s="63"/>
      <c r="U555" s="89"/>
    </row>
    <row r="556">
      <c r="A556" s="40"/>
      <c r="B556" s="67" t="str">
        <f t="shared" si="1"/>
        <v>548</v>
      </c>
      <c r="C556" s="81"/>
      <c r="D556" s="82"/>
      <c r="E556" s="64" t="str">
        <f>IFERROR(VLOOKUP(MID(C556,7,300),'Cenários'!C:E,3,0),"")</f>
        <v/>
      </c>
      <c r="F556" s="61"/>
      <c r="G556" s="83"/>
      <c r="H556" s="83"/>
      <c r="I556" s="83"/>
      <c r="J556" s="82"/>
      <c r="K556" s="85" t="str">
        <f t="shared" si="3"/>
        <v/>
      </c>
      <c r="L556" s="62"/>
      <c r="M556" s="62"/>
      <c r="N556" s="63"/>
      <c r="O556" s="63"/>
      <c r="P556" s="63"/>
      <c r="Q556" s="86" t="str">
        <f t="shared" si="2"/>
        <v/>
      </c>
      <c r="R556" s="87">
        <f>COUNTIF(Ocorrencias!$B$8:$B$1003,(CONCATENATE(B556," - ",F556)))</f>
        <v>0</v>
      </c>
      <c r="S556" s="88" t="str">
        <f>IF(R556&lt;&gt;0,IF(R556=(COUNTIFS(Ocorrencias!$B$8:$B$1003,(CONCATENATE(B556," - ",(MID(Roteiro!C556,7,300)))),Ocorrencias!$N$8:$N$1003,"Concluído")),"Concluído","Em andamento"),"")</f>
        <v/>
      </c>
      <c r="T556" s="63"/>
      <c r="U556" s="89"/>
    </row>
    <row r="557">
      <c r="A557" s="40"/>
      <c r="B557" s="67" t="str">
        <f t="shared" si="1"/>
        <v>549</v>
      </c>
      <c r="C557" s="81"/>
      <c r="D557" s="82"/>
      <c r="E557" s="64" t="str">
        <f>IFERROR(VLOOKUP(MID(C557,7,300),'Cenários'!C:E,3,0),"")</f>
        <v/>
      </c>
      <c r="F557" s="61"/>
      <c r="G557" s="83"/>
      <c r="H557" s="83"/>
      <c r="I557" s="83"/>
      <c r="J557" s="82"/>
      <c r="K557" s="85" t="str">
        <f t="shared" si="3"/>
        <v/>
      </c>
      <c r="L557" s="62"/>
      <c r="M557" s="62"/>
      <c r="N557" s="63"/>
      <c r="O557" s="63"/>
      <c r="P557" s="63"/>
      <c r="Q557" s="86" t="str">
        <f t="shared" si="2"/>
        <v/>
      </c>
      <c r="R557" s="87">
        <f>COUNTIF(Ocorrencias!$B$8:$B$1003,(CONCATENATE(B557," - ",F557)))</f>
        <v>0</v>
      </c>
      <c r="S557" s="88" t="str">
        <f>IF(R557&lt;&gt;0,IF(R557=(COUNTIFS(Ocorrencias!$B$8:$B$1003,(CONCATENATE(B557," - ",(MID(Roteiro!C557,7,300)))),Ocorrencias!$N$8:$N$1003,"Concluído")),"Concluído","Em andamento"),"")</f>
        <v/>
      </c>
      <c r="T557" s="63"/>
      <c r="U557" s="89"/>
    </row>
    <row r="558">
      <c r="A558" s="40"/>
      <c r="B558" s="67" t="str">
        <f t="shared" si="1"/>
        <v>550</v>
      </c>
      <c r="C558" s="81"/>
      <c r="D558" s="82"/>
      <c r="E558" s="64" t="str">
        <f>IFERROR(VLOOKUP(MID(C558,7,300),'Cenários'!C:E,3,0),"")</f>
        <v/>
      </c>
      <c r="F558" s="61"/>
      <c r="G558" s="83"/>
      <c r="H558" s="83"/>
      <c r="I558" s="83"/>
      <c r="J558" s="82"/>
      <c r="K558" s="85" t="str">
        <f t="shared" si="3"/>
        <v/>
      </c>
      <c r="L558" s="62"/>
      <c r="M558" s="62"/>
      <c r="N558" s="63"/>
      <c r="O558" s="63"/>
      <c r="P558" s="63"/>
      <c r="Q558" s="86" t="str">
        <f t="shared" si="2"/>
        <v/>
      </c>
      <c r="R558" s="87">
        <f>COUNTIF(Ocorrencias!$B$8:$B$1003,(CONCATENATE(B558," - ",F558)))</f>
        <v>0</v>
      </c>
      <c r="S558" s="88" t="str">
        <f>IF(R558&lt;&gt;0,IF(R558=(COUNTIFS(Ocorrencias!$B$8:$B$1003,(CONCATENATE(B558," - ",(MID(Roteiro!C558,7,300)))),Ocorrencias!$N$8:$N$1003,"Concluído")),"Concluído","Em andamento"),"")</f>
        <v/>
      </c>
      <c r="T558" s="63"/>
      <c r="U558" s="89"/>
    </row>
    <row r="559">
      <c r="A559" s="40"/>
      <c r="B559" s="67" t="str">
        <f t="shared" si="1"/>
        <v>551</v>
      </c>
      <c r="C559" s="81"/>
      <c r="D559" s="82"/>
      <c r="E559" s="64" t="str">
        <f>IFERROR(VLOOKUP(MID(C559,7,300),'Cenários'!C:E,3,0),"")</f>
        <v/>
      </c>
      <c r="F559" s="61"/>
      <c r="G559" s="83"/>
      <c r="H559" s="83"/>
      <c r="I559" s="83"/>
      <c r="J559" s="82"/>
      <c r="K559" s="85" t="str">
        <f t="shared" si="3"/>
        <v/>
      </c>
      <c r="L559" s="62"/>
      <c r="M559" s="62"/>
      <c r="N559" s="63"/>
      <c r="O559" s="63"/>
      <c r="P559" s="63"/>
      <c r="Q559" s="86" t="str">
        <f t="shared" si="2"/>
        <v/>
      </c>
      <c r="R559" s="87">
        <f>COUNTIF(Ocorrencias!$B$8:$B$1003,(CONCATENATE(B559," - ",F559)))</f>
        <v>0</v>
      </c>
      <c r="S559" s="88" t="str">
        <f>IF(R559&lt;&gt;0,IF(R559=(COUNTIFS(Ocorrencias!$B$8:$B$1003,(CONCATENATE(B559," - ",(MID(Roteiro!C559,7,300)))),Ocorrencias!$N$8:$N$1003,"Concluído")),"Concluído","Em andamento"),"")</f>
        <v/>
      </c>
      <c r="T559" s="63"/>
      <c r="U559" s="89"/>
    </row>
    <row r="560">
      <c r="A560" s="40"/>
      <c r="B560" s="67" t="str">
        <f t="shared" si="1"/>
        <v>552</v>
      </c>
      <c r="C560" s="81"/>
      <c r="D560" s="82"/>
      <c r="E560" s="64" t="str">
        <f>IFERROR(VLOOKUP(MID(C560,7,300),'Cenários'!C:E,3,0),"")</f>
        <v/>
      </c>
      <c r="F560" s="61"/>
      <c r="G560" s="83"/>
      <c r="H560" s="83"/>
      <c r="I560" s="83"/>
      <c r="J560" s="82"/>
      <c r="K560" s="85" t="str">
        <f t="shared" si="3"/>
        <v/>
      </c>
      <c r="L560" s="62"/>
      <c r="M560" s="62"/>
      <c r="N560" s="63"/>
      <c r="O560" s="63"/>
      <c r="P560" s="63"/>
      <c r="Q560" s="86" t="str">
        <f t="shared" si="2"/>
        <v/>
      </c>
      <c r="R560" s="87">
        <f>COUNTIF(Ocorrencias!$B$8:$B$1003,(CONCATENATE(B560," - ",F560)))</f>
        <v>0</v>
      </c>
      <c r="S560" s="88" t="str">
        <f>IF(R560&lt;&gt;0,IF(R560=(COUNTIFS(Ocorrencias!$B$8:$B$1003,(CONCATENATE(B560," - ",(MID(Roteiro!C560,7,300)))),Ocorrencias!$N$8:$N$1003,"Concluído")),"Concluído","Em andamento"),"")</f>
        <v/>
      </c>
      <c r="T560" s="63"/>
      <c r="U560" s="89"/>
    </row>
    <row r="561">
      <c r="A561" s="40"/>
      <c r="B561" s="67" t="str">
        <f t="shared" si="1"/>
        <v>553</v>
      </c>
      <c r="C561" s="81"/>
      <c r="D561" s="82"/>
      <c r="E561" s="64" t="str">
        <f>IFERROR(VLOOKUP(MID(C561,7,300),'Cenários'!C:E,3,0),"")</f>
        <v/>
      </c>
      <c r="F561" s="61"/>
      <c r="G561" s="83"/>
      <c r="H561" s="83"/>
      <c r="I561" s="83"/>
      <c r="J561" s="82"/>
      <c r="K561" s="85" t="str">
        <f t="shared" si="3"/>
        <v/>
      </c>
      <c r="L561" s="62"/>
      <c r="M561" s="62"/>
      <c r="N561" s="63"/>
      <c r="O561" s="63"/>
      <c r="P561" s="63"/>
      <c r="Q561" s="86" t="str">
        <f t="shared" si="2"/>
        <v/>
      </c>
      <c r="R561" s="87">
        <f>COUNTIF(Ocorrencias!$B$8:$B$1003,(CONCATENATE(B561," - ",F561)))</f>
        <v>0</v>
      </c>
      <c r="S561" s="88" t="str">
        <f>IF(R561&lt;&gt;0,IF(R561=(COUNTIFS(Ocorrencias!$B$8:$B$1003,(CONCATENATE(B561," - ",(MID(Roteiro!C561,7,300)))),Ocorrencias!$N$8:$N$1003,"Concluído")),"Concluído","Em andamento"),"")</f>
        <v/>
      </c>
      <c r="T561" s="63"/>
      <c r="U561" s="89"/>
    </row>
    <row r="562">
      <c r="A562" s="40"/>
      <c r="B562" s="67" t="str">
        <f t="shared" si="1"/>
        <v>554</v>
      </c>
      <c r="C562" s="81"/>
      <c r="D562" s="82"/>
      <c r="E562" s="64" t="str">
        <f>IFERROR(VLOOKUP(MID(C562,7,300),'Cenários'!C:E,3,0),"")</f>
        <v/>
      </c>
      <c r="F562" s="61"/>
      <c r="G562" s="83"/>
      <c r="H562" s="83"/>
      <c r="I562" s="83"/>
      <c r="J562" s="82"/>
      <c r="K562" s="85" t="str">
        <f t="shared" si="3"/>
        <v/>
      </c>
      <c r="L562" s="62"/>
      <c r="M562" s="62"/>
      <c r="N562" s="63"/>
      <c r="O562" s="63"/>
      <c r="P562" s="63"/>
      <c r="Q562" s="86" t="str">
        <f t="shared" si="2"/>
        <v/>
      </c>
      <c r="R562" s="87">
        <f>COUNTIF(Ocorrencias!$B$8:$B$1003,(CONCATENATE(B562," - ",F562)))</f>
        <v>0</v>
      </c>
      <c r="S562" s="88" t="str">
        <f>IF(R562&lt;&gt;0,IF(R562=(COUNTIFS(Ocorrencias!$B$8:$B$1003,(CONCATENATE(B562," - ",(MID(Roteiro!C562,7,300)))),Ocorrencias!$N$8:$N$1003,"Concluído")),"Concluído","Em andamento"),"")</f>
        <v/>
      </c>
      <c r="T562" s="63"/>
      <c r="U562" s="89"/>
    </row>
    <row r="563">
      <c r="A563" s="40"/>
      <c r="B563" s="67" t="str">
        <f t="shared" si="1"/>
        <v>555</v>
      </c>
      <c r="C563" s="81"/>
      <c r="D563" s="82"/>
      <c r="E563" s="64" t="str">
        <f>IFERROR(VLOOKUP(MID(C563,7,300),'Cenários'!C:E,3,0),"")</f>
        <v/>
      </c>
      <c r="F563" s="61"/>
      <c r="G563" s="83"/>
      <c r="H563" s="83"/>
      <c r="I563" s="83"/>
      <c r="J563" s="82"/>
      <c r="K563" s="85" t="str">
        <f t="shared" si="3"/>
        <v/>
      </c>
      <c r="L563" s="62"/>
      <c r="M563" s="62"/>
      <c r="N563" s="63"/>
      <c r="O563" s="63"/>
      <c r="P563" s="63"/>
      <c r="Q563" s="86" t="str">
        <f t="shared" si="2"/>
        <v/>
      </c>
      <c r="R563" s="87">
        <f>COUNTIF(Ocorrencias!$B$8:$B$1003,(CONCATENATE(B563," - ",F563)))</f>
        <v>0</v>
      </c>
      <c r="S563" s="88" t="str">
        <f>IF(R563&lt;&gt;0,IF(R563=(COUNTIFS(Ocorrencias!$B$8:$B$1003,(CONCATENATE(B563," - ",(MID(Roteiro!C563,7,300)))),Ocorrencias!$N$8:$N$1003,"Concluído")),"Concluído","Em andamento"),"")</f>
        <v/>
      </c>
      <c r="T563" s="63"/>
      <c r="U563" s="89"/>
    </row>
    <row r="564">
      <c r="A564" s="40"/>
      <c r="B564" s="67" t="str">
        <f t="shared" si="1"/>
        <v>556</v>
      </c>
      <c r="C564" s="81"/>
      <c r="D564" s="82"/>
      <c r="E564" s="64" t="str">
        <f>IFERROR(VLOOKUP(MID(C564,7,300),'Cenários'!C:E,3,0),"")</f>
        <v/>
      </c>
      <c r="F564" s="61"/>
      <c r="G564" s="83"/>
      <c r="H564" s="83"/>
      <c r="I564" s="83"/>
      <c r="J564" s="82"/>
      <c r="K564" s="85" t="str">
        <f t="shared" si="3"/>
        <v/>
      </c>
      <c r="L564" s="62"/>
      <c r="M564" s="62"/>
      <c r="N564" s="63"/>
      <c r="O564" s="63"/>
      <c r="P564" s="63"/>
      <c r="Q564" s="86" t="str">
        <f t="shared" si="2"/>
        <v/>
      </c>
      <c r="R564" s="87">
        <f>COUNTIF(Ocorrencias!$B$8:$B$1003,(CONCATENATE(B564," - ",F564)))</f>
        <v>0</v>
      </c>
      <c r="S564" s="88" t="str">
        <f>IF(R564&lt;&gt;0,IF(R564=(COUNTIFS(Ocorrencias!$B$8:$B$1003,(CONCATENATE(B564," - ",(MID(Roteiro!C564,7,300)))),Ocorrencias!$N$8:$N$1003,"Concluído")),"Concluído","Em andamento"),"")</f>
        <v/>
      </c>
      <c r="T564" s="63"/>
      <c r="U564" s="89"/>
    </row>
    <row r="565">
      <c r="A565" s="40"/>
      <c r="B565" s="67" t="str">
        <f t="shared" si="1"/>
        <v>557</v>
      </c>
      <c r="C565" s="81"/>
      <c r="D565" s="82"/>
      <c r="E565" s="64" t="str">
        <f>IFERROR(VLOOKUP(MID(C565,7,300),'Cenários'!C:E,3,0),"")</f>
        <v/>
      </c>
      <c r="F565" s="61"/>
      <c r="G565" s="83"/>
      <c r="H565" s="83"/>
      <c r="I565" s="83"/>
      <c r="J565" s="82"/>
      <c r="K565" s="85" t="str">
        <f t="shared" si="3"/>
        <v/>
      </c>
      <c r="L565" s="62"/>
      <c r="M565" s="62"/>
      <c r="N565" s="63"/>
      <c r="O565" s="63"/>
      <c r="P565" s="63"/>
      <c r="Q565" s="86" t="str">
        <f t="shared" si="2"/>
        <v/>
      </c>
      <c r="R565" s="87">
        <f>COUNTIF(Ocorrencias!$B$8:$B$1003,(CONCATENATE(B565," - ",F565)))</f>
        <v>0</v>
      </c>
      <c r="S565" s="88" t="str">
        <f>IF(R565&lt;&gt;0,IF(R565=(COUNTIFS(Ocorrencias!$B$8:$B$1003,(CONCATENATE(B565," - ",(MID(Roteiro!C565,7,300)))),Ocorrencias!$N$8:$N$1003,"Concluído")),"Concluído","Em andamento"),"")</f>
        <v/>
      </c>
      <c r="T565" s="63"/>
      <c r="U565" s="89"/>
    </row>
    <row r="566">
      <c r="A566" s="40"/>
      <c r="B566" s="67" t="str">
        <f t="shared" si="1"/>
        <v>558</v>
      </c>
      <c r="C566" s="81"/>
      <c r="D566" s="82"/>
      <c r="E566" s="64" t="str">
        <f>IFERROR(VLOOKUP(MID(C566,7,300),'Cenários'!C:E,3,0),"")</f>
        <v/>
      </c>
      <c r="F566" s="61"/>
      <c r="G566" s="83"/>
      <c r="H566" s="83"/>
      <c r="I566" s="83"/>
      <c r="J566" s="82"/>
      <c r="K566" s="85" t="str">
        <f t="shared" si="3"/>
        <v/>
      </c>
      <c r="L566" s="62"/>
      <c r="M566" s="62"/>
      <c r="N566" s="63"/>
      <c r="O566" s="63"/>
      <c r="P566" s="63"/>
      <c r="Q566" s="86" t="str">
        <f t="shared" si="2"/>
        <v/>
      </c>
      <c r="R566" s="87">
        <f>COUNTIF(Ocorrencias!$B$8:$B$1003,(CONCATENATE(B566," - ",F566)))</f>
        <v>0</v>
      </c>
      <c r="S566" s="88" t="str">
        <f>IF(R566&lt;&gt;0,IF(R566=(COUNTIFS(Ocorrencias!$B$8:$B$1003,(CONCATENATE(B566," - ",(MID(Roteiro!C566,7,300)))),Ocorrencias!$N$8:$N$1003,"Concluído")),"Concluído","Em andamento"),"")</f>
        <v/>
      </c>
      <c r="T566" s="63"/>
      <c r="U566" s="89"/>
    </row>
    <row r="567">
      <c r="A567" s="40"/>
      <c r="B567" s="67" t="str">
        <f t="shared" si="1"/>
        <v>559</v>
      </c>
      <c r="C567" s="81"/>
      <c r="D567" s="82"/>
      <c r="E567" s="64" t="str">
        <f>IFERROR(VLOOKUP(MID(C567,7,300),'Cenários'!C:E,3,0),"")</f>
        <v/>
      </c>
      <c r="F567" s="61"/>
      <c r="G567" s="83"/>
      <c r="H567" s="83"/>
      <c r="I567" s="83"/>
      <c r="J567" s="82"/>
      <c r="K567" s="85" t="str">
        <f t="shared" si="3"/>
        <v/>
      </c>
      <c r="L567" s="62"/>
      <c r="M567" s="62"/>
      <c r="N567" s="63"/>
      <c r="O567" s="63"/>
      <c r="P567" s="63"/>
      <c r="Q567" s="86" t="str">
        <f t="shared" si="2"/>
        <v/>
      </c>
      <c r="R567" s="87">
        <f>COUNTIF(Ocorrencias!$B$8:$B$1003,(CONCATENATE(B567," - ",F567)))</f>
        <v>0</v>
      </c>
      <c r="S567" s="88" t="str">
        <f>IF(R567&lt;&gt;0,IF(R567=(COUNTIFS(Ocorrencias!$B$8:$B$1003,(CONCATENATE(B567," - ",(MID(Roteiro!C567,7,300)))),Ocorrencias!$N$8:$N$1003,"Concluído")),"Concluído","Em andamento"),"")</f>
        <v/>
      </c>
      <c r="T567" s="63"/>
      <c r="U567" s="89"/>
    </row>
    <row r="568">
      <c r="A568" s="40"/>
      <c r="B568" s="67" t="str">
        <f t="shared" si="1"/>
        <v>560</v>
      </c>
      <c r="C568" s="81"/>
      <c r="D568" s="82"/>
      <c r="E568" s="64" t="str">
        <f>IFERROR(VLOOKUP(MID(C568,7,300),'Cenários'!C:E,3,0),"")</f>
        <v/>
      </c>
      <c r="F568" s="61"/>
      <c r="G568" s="83"/>
      <c r="H568" s="83"/>
      <c r="I568" s="83"/>
      <c r="J568" s="82"/>
      <c r="K568" s="85" t="str">
        <f t="shared" si="3"/>
        <v/>
      </c>
      <c r="L568" s="62"/>
      <c r="M568" s="62"/>
      <c r="N568" s="63"/>
      <c r="O568" s="63"/>
      <c r="P568" s="63"/>
      <c r="Q568" s="86" t="str">
        <f t="shared" si="2"/>
        <v/>
      </c>
      <c r="R568" s="87">
        <f>COUNTIF(Ocorrencias!$B$8:$B$1003,(CONCATENATE(B568," - ",F568)))</f>
        <v>0</v>
      </c>
      <c r="S568" s="88" t="str">
        <f>IF(R568&lt;&gt;0,IF(R568=(COUNTIFS(Ocorrencias!$B$8:$B$1003,(CONCATENATE(B568," - ",(MID(Roteiro!C568,7,300)))),Ocorrencias!$N$8:$N$1003,"Concluído")),"Concluído","Em andamento"),"")</f>
        <v/>
      </c>
      <c r="T568" s="63"/>
      <c r="U568" s="89"/>
    </row>
    <row r="569">
      <c r="A569" s="40"/>
      <c r="B569" s="67" t="str">
        <f t="shared" si="1"/>
        <v>561</v>
      </c>
      <c r="C569" s="81"/>
      <c r="D569" s="82"/>
      <c r="E569" s="64" t="str">
        <f>IFERROR(VLOOKUP(MID(C569,7,300),'Cenários'!C:E,3,0),"")</f>
        <v/>
      </c>
      <c r="F569" s="61"/>
      <c r="G569" s="83"/>
      <c r="H569" s="83"/>
      <c r="I569" s="83"/>
      <c r="J569" s="82"/>
      <c r="K569" s="85" t="str">
        <f t="shared" si="3"/>
        <v/>
      </c>
      <c r="L569" s="62"/>
      <c r="M569" s="62"/>
      <c r="N569" s="63"/>
      <c r="O569" s="63"/>
      <c r="P569" s="63"/>
      <c r="Q569" s="86" t="str">
        <f t="shared" si="2"/>
        <v/>
      </c>
      <c r="R569" s="87">
        <f>COUNTIF(Ocorrencias!$B$8:$B$1003,(CONCATENATE(B569," - ",F569)))</f>
        <v>0</v>
      </c>
      <c r="S569" s="88" t="str">
        <f>IF(R569&lt;&gt;0,IF(R569=(COUNTIFS(Ocorrencias!$B$8:$B$1003,(CONCATENATE(B569," - ",(MID(Roteiro!C569,7,300)))),Ocorrencias!$N$8:$N$1003,"Concluído")),"Concluído","Em andamento"),"")</f>
        <v/>
      </c>
      <c r="T569" s="63"/>
      <c r="U569" s="89"/>
    </row>
    <row r="570">
      <c r="A570" s="40"/>
      <c r="B570" s="67" t="str">
        <f t="shared" si="1"/>
        <v>562</v>
      </c>
      <c r="C570" s="81"/>
      <c r="D570" s="82"/>
      <c r="E570" s="64" t="str">
        <f>IFERROR(VLOOKUP(MID(C570,7,300),'Cenários'!C:E,3,0),"")</f>
        <v/>
      </c>
      <c r="F570" s="61"/>
      <c r="G570" s="83"/>
      <c r="H570" s="83"/>
      <c r="I570" s="83"/>
      <c r="J570" s="82"/>
      <c r="K570" s="85" t="str">
        <f t="shared" si="3"/>
        <v/>
      </c>
      <c r="L570" s="62"/>
      <c r="M570" s="62"/>
      <c r="N570" s="63"/>
      <c r="O570" s="63"/>
      <c r="P570" s="63"/>
      <c r="Q570" s="86" t="str">
        <f t="shared" si="2"/>
        <v/>
      </c>
      <c r="R570" s="87">
        <f>COUNTIF(Ocorrencias!$B$8:$B$1003,(CONCATENATE(B570," - ",F570)))</f>
        <v>0</v>
      </c>
      <c r="S570" s="88" t="str">
        <f>IF(R570&lt;&gt;0,IF(R570=(COUNTIFS(Ocorrencias!$B$8:$B$1003,(CONCATENATE(B570," - ",(MID(Roteiro!C570,7,300)))),Ocorrencias!$N$8:$N$1003,"Concluído")),"Concluído","Em andamento"),"")</f>
        <v/>
      </c>
      <c r="T570" s="63"/>
      <c r="U570" s="89"/>
    </row>
    <row r="571">
      <c r="A571" s="40"/>
      <c r="B571" s="67" t="str">
        <f t="shared" si="1"/>
        <v>563</v>
      </c>
      <c r="C571" s="81"/>
      <c r="D571" s="82"/>
      <c r="E571" s="64" t="str">
        <f>IFERROR(VLOOKUP(MID(C571,7,300),'Cenários'!C:E,3,0),"")</f>
        <v/>
      </c>
      <c r="F571" s="61"/>
      <c r="G571" s="83"/>
      <c r="H571" s="83"/>
      <c r="I571" s="83"/>
      <c r="J571" s="82"/>
      <c r="K571" s="85" t="str">
        <f t="shared" si="3"/>
        <v/>
      </c>
      <c r="L571" s="62"/>
      <c r="M571" s="62"/>
      <c r="N571" s="63"/>
      <c r="O571" s="63"/>
      <c r="P571" s="63"/>
      <c r="Q571" s="86" t="str">
        <f t="shared" si="2"/>
        <v/>
      </c>
      <c r="R571" s="87">
        <f>COUNTIF(Ocorrencias!$B$8:$B$1003,(CONCATENATE(B571," - ",F571)))</f>
        <v>0</v>
      </c>
      <c r="S571" s="88" t="str">
        <f>IF(R571&lt;&gt;0,IF(R571=(COUNTIFS(Ocorrencias!$B$8:$B$1003,(CONCATENATE(B571," - ",(MID(Roteiro!C571,7,300)))),Ocorrencias!$N$8:$N$1003,"Concluído")),"Concluído","Em andamento"),"")</f>
        <v/>
      </c>
      <c r="T571" s="63"/>
      <c r="U571" s="89"/>
    </row>
    <row r="572">
      <c r="A572" s="40"/>
      <c r="B572" s="67" t="str">
        <f t="shared" si="1"/>
        <v>564</v>
      </c>
      <c r="C572" s="81"/>
      <c r="D572" s="82"/>
      <c r="E572" s="64" t="str">
        <f>IFERROR(VLOOKUP(MID(C572,7,300),'Cenários'!C:E,3,0),"")</f>
        <v/>
      </c>
      <c r="F572" s="61"/>
      <c r="G572" s="83"/>
      <c r="H572" s="83"/>
      <c r="I572" s="83"/>
      <c r="J572" s="82"/>
      <c r="K572" s="85" t="str">
        <f t="shared" si="3"/>
        <v/>
      </c>
      <c r="L572" s="62"/>
      <c r="M572" s="62"/>
      <c r="N572" s="63"/>
      <c r="O572" s="63"/>
      <c r="P572" s="63"/>
      <c r="Q572" s="86" t="str">
        <f t="shared" si="2"/>
        <v/>
      </c>
      <c r="R572" s="87">
        <f>COUNTIF(Ocorrencias!$B$8:$B$1003,(CONCATENATE(B572," - ",F572)))</f>
        <v>0</v>
      </c>
      <c r="S572" s="88" t="str">
        <f>IF(R572&lt;&gt;0,IF(R572=(COUNTIFS(Ocorrencias!$B$8:$B$1003,(CONCATENATE(B572," - ",(MID(Roteiro!C572,7,300)))),Ocorrencias!$N$8:$N$1003,"Concluído")),"Concluído","Em andamento"),"")</f>
        <v/>
      </c>
      <c r="T572" s="63"/>
      <c r="U572" s="89"/>
    </row>
    <row r="573">
      <c r="A573" s="40"/>
      <c r="B573" s="67" t="str">
        <f t="shared" si="1"/>
        <v>565</v>
      </c>
      <c r="C573" s="81"/>
      <c r="D573" s="82"/>
      <c r="E573" s="64" t="str">
        <f>IFERROR(VLOOKUP(MID(C573,7,300),'Cenários'!C:E,3,0),"")</f>
        <v/>
      </c>
      <c r="F573" s="61"/>
      <c r="G573" s="83"/>
      <c r="H573" s="83"/>
      <c r="I573" s="83"/>
      <c r="J573" s="82"/>
      <c r="K573" s="85" t="str">
        <f t="shared" si="3"/>
        <v/>
      </c>
      <c r="L573" s="62"/>
      <c r="M573" s="62"/>
      <c r="N573" s="63"/>
      <c r="O573" s="63"/>
      <c r="P573" s="63"/>
      <c r="Q573" s="86" t="str">
        <f t="shared" si="2"/>
        <v/>
      </c>
      <c r="R573" s="87">
        <f>COUNTIF(Ocorrencias!$B$8:$B$1003,(CONCATENATE(B573," - ",F573)))</f>
        <v>0</v>
      </c>
      <c r="S573" s="88" t="str">
        <f>IF(R573&lt;&gt;0,IF(R573=(COUNTIFS(Ocorrencias!$B$8:$B$1003,(CONCATENATE(B573," - ",(MID(Roteiro!C573,7,300)))),Ocorrencias!$N$8:$N$1003,"Concluído")),"Concluído","Em andamento"),"")</f>
        <v/>
      </c>
      <c r="T573" s="63"/>
      <c r="U573" s="89"/>
    </row>
    <row r="574">
      <c r="A574" s="40"/>
      <c r="B574" s="67" t="str">
        <f t="shared" si="1"/>
        <v>566</v>
      </c>
      <c r="C574" s="81"/>
      <c r="D574" s="82"/>
      <c r="E574" s="64" t="str">
        <f>IFERROR(VLOOKUP(MID(C574,7,300),'Cenários'!C:E,3,0),"")</f>
        <v/>
      </c>
      <c r="F574" s="61"/>
      <c r="G574" s="83"/>
      <c r="H574" s="83"/>
      <c r="I574" s="83"/>
      <c r="J574" s="82"/>
      <c r="K574" s="85" t="str">
        <f t="shared" si="3"/>
        <v/>
      </c>
      <c r="L574" s="62"/>
      <c r="M574" s="62"/>
      <c r="N574" s="63"/>
      <c r="O574" s="63"/>
      <c r="P574" s="63"/>
      <c r="Q574" s="86" t="str">
        <f t="shared" si="2"/>
        <v/>
      </c>
      <c r="R574" s="87">
        <f>COUNTIF(Ocorrencias!$B$8:$B$1003,(CONCATENATE(B574," - ",F574)))</f>
        <v>0</v>
      </c>
      <c r="S574" s="88" t="str">
        <f>IF(R574&lt;&gt;0,IF(R574=(COUNTIFS(Ocorrencias!$B$8:$B$1003,(CONCATENATE(B574," - ",(MID(Roteiro!C574,7,300)))),Ocorrencias!$N$8:$N$1003,"Concluído")),"Concluído","Em andamento"),"")</f>
        <v/>
      </c>
      <c r="T574" s="63"/>
      <c r="U574" s="89"/>
    </row>
    <row r="575">
      <c r="A575" s="40"/>
      <c r="B575" s="67" t="str">
        <f t="shared" si="1"/>
        <v>567</v>
      </c>
      <c r="C575" s="81"/>
      <c r="D575" s="82"/>
      <c r="E575" s="64" t="str">
        <f>IFERROR(VLOOKUP(MID(C575,7,300),'Cenários'!C:E,3,0),"")</f>
        <v/>
      </c>
      <c r="F575" s="61"/>
      <c r="G575" s="83"/>
      <c r="H575" s="83"/>
      <c r="I575" s="83"/>
      <c r="J575" s="82"/>
      <c r="K575" s="85" t="str">
        <f t="shared" si="3"/>
        <v/>
      </c>
      <c r="L575" s="62"/>
      <c r="M575" s="62"/>
      <c r="N575" s="63"/>
      <c r="O575" s="63"/>
      <c r="P575" s="63"/>
      <c r="Q575" s="86" t="str">
        <f t="shared" si="2"/>
        <v/>
      </c>
      <c r="R575" s="87">
        <f>COUNTIF(Ocorrencias!$B$8:$B$1003,(CONCATENATE(B575," - ",F575)))</f>
        <v>0</v>
      </c>
      <c r="S575" s="88" t="str">
        <f>IF(R575&lt;&gt;0,IF(R575=(COUNTIFS(Ocorrencias!$B$8:$B$1003,(CONCATENATE(B575," - ",(MID(Roteiro!C575,7,300)))),Ocorrencias!$N$8:$N$1003,"Concluído")),"Concluído","Em andamento"),"")</f>
        <v/>
      </c>
      <c r="T575" s="63"/>
      <c r="U575" s="89"/>
    </row>
    <row r="576">
      <c r="A576" s="40"/>
      <c r="B576" s="67" t="str">
        <f t="shared" si="1"/>
        <v>568</v>
      </c>
      <c r="C576" s="81"/>
      <c r="D576" s="82"/>
      <c r="E576" s="64" t="str">
        <f>IFERROR(VLOOKUP(MID(C576,7,300),'Cenários'!C:E,3,0),"")</f>
        <v/>
      </c>
      <c r="F576" s="61"/>
      <c r="G576" s="83"/>
      <c r="H576" s="83"/>
      <c r="I576" s="83"/>
      <c r="J576" s="82"/>
      <c r="K576" s="85" t="str">
        <f t="shared" si="3"/>
        <v/>
      </c>
      <c r="L576" s="62"/>
      <c r="M576" s="62"/>
      <c r="N576" s="63"/>
      <c r="O576" s="63"/>
      <c r="P576" s="63"/>
      <c r="Q576" s="86" t="str">
        <f t="shared" si="2"/>
        <v/>
      </c>
      <c r="R576" s="87">
        <f>COUNTIF(Ocorrencias!$B$8:$B$1003,(CONCATENATE(B576," - ",F576)))</f>
        <v>0</v>
      </c>
      <c r="S576" s="88" t="str">
        <f>IF(R576&lt;&gt;0,IF(R576=(COUNTIFS(Ocorrencias!$B$8:$B$1003,(CONCATENATE(B576," - ",(MID(Roteiro!C576,7,300)))),Ocorrencias!$N$8:$N$1003,"Concluído")),"Concluído","Em andamento"),"")</f>
        <v/>
      </c>
      <c r="T576" s="63"/>
      <c r="U576" s="89"/>
    </row>
    <row r="577">
      <c r="A577" s="40"/>
      <c r="B577" s="67" t="str">
        <f t="shared" si="1"/>
        <v>569</v>
      </c>
      <c r="C577" s="81"/>
      <c r="D577" s="82"/>
      <c r="E577" s="64" t="str">
        <f>IFERROR(VLOOKUP(MID(C577,7,300),'Cenários'!C:E,3,0),"")</f>
        <v/>
      </c>
      <c r="F577" s="61"/>
      <c r="G577" s="83"/>
      <c r="H577" s="83"/>
      <c r="I577" s="83"/>
      <c r="J577" s="82"/>
      <c r="K577" s="85" t="str">
        <f t="shared" si="3"/>
        <v/>
      </c>
      <c r="L577" s="62"/>
      <c r="M577" s="62"/>
      <c r="N577" s="63"/>
      <c r="O577" s="63"/>
      <c r="P577" s="63"/>
      <c r="Q577" s="86" t="str">
        <f t="shared" si="2"/>
        <v/>
      </c>
      <c r="R577" s="87">
        <f>COUNTIF(Ocorrencias!$B$8:$B$1003,(CONCATENATE(B577," - ",F577)))</f>
        <v>0</v>
      </c>
      <c r="S577" s="88" t="str">
        <f>IF(R577&lt;&gt;0,IF(R577=(COUNTIFS(Ocorrencias!$B$8:$B$1003,(CONCATENATE(B577," - ",(MID(Roteiro!C577,7,300)))),Ocorrencias!$N$8:$N$1003,"Concluído")),"Concluído","Em andamento"),"")</f>
        <v/>
      </c>
      <c r="T577" s="63"/>
      <c r="U577" s="89"/>
    </row>
    <row r="578">
      <c r="A578" s="40"/>
      <c r="B578" s="67" t="str">
        <f t="shared" si="1"/>
        <v>570</v>
      </c>
      <c r="C578" s="81"/>
      <c r="D578" s="82"/>
      <c r="E578" s="64" t="str">
        <f>IFERROR(VLOOKUP(MID(C578,7,300),'Cenários'!C:E,3,0),"")</f>
        <v/>
      </c>
      <c r="F578" s="61"/>
      <c r="G578" s="83"/>
      <c r="H578" s="83"/>
      <c r="I578" s="83"/>
      <c r="J578" s="82"/>
      <c r="K578" s="85" t="str">
        <f t="shared" si="3"/>
        <v/>
      </c>
      <c r="L578" s="62"/>
      <c r="M578" s="62"/>
      <c r="N578" s="63"/>
      <c r="O578" s="63"/>
      <c r="P578" s="63"/>
      <c r="Q578" s="86" t="str">
        <f t="shared" si="2"/>
        <v/>
      </c>
      <c r="R578" s="87">
        <f>COUNTIF(Ocorrencias!$B$8:$B$1003,(CONCATENATE(B578," - ",F578)))</f>
        <v>0</v>
      </c>
      <c r="S578" s="88" t="str">
        <f>IF(R578&lt;&gt;0,IF(R578=(COUNTIFS(Ocorrencias!$B$8:$B$1003,(CONCATENATE(B578," - ",(MID(Roteiro!C578,7,300)))),Ocorrencias!$N$8:$N$1003,"Concluído")),"Concluído","Em andamento"),"")</f>
        <v/>
      </c>
      <c r="T578" s="63"/>
      <c r="U578" s="89"/>
    </row>
    <row r="579">
      <c r="A579" s="40"/>
      <c r="B579" s="67" t="str">
        <f t="shared" si="1"/>
        <v>571</v>
      </c>
      <c r="C579" s="81"/>
      <c r="D579" s="82"/>
      <c r="E579" s="64" t="str">
        <f>IFERROR(VLOOKUP(MID(C579,7,300),'Cenários'!C:E,3,0),"")</f>
        <v/>
      </c>
      <c r="F579" s="61"/>
      <c r="G579" s="83"/>
      <c r="H579" s="83"/>
      <c r="I579" s="83"/>
      <c r="J579" s="82"/>
      <c r="K579" s="85" t="str">
        <f t="shared" si="3"/>
        <v/>
      </c>
      <c r="L579" s="62"/>
      <c r="M579" s="62"/>
      <c r="N579" s="63"/>
      <c r="O579" s="63"/>
      <c r="P579" s="63"/>
      <c r="Q579" s="86" t="str">
        <f t="shared" si="2"/>
        <v/>
      </c>
      <c r="R579" s="87">
        <f>COUNTIF(Ocorrencias!$B$8:$B$1003,(CONCATENATE(B579," - ",F579)))</f>
        <v>0</v>
      </c>
      <c r="S579" s="88" t="str">
        <f>IF(R579&lt;&gt;0,IF(R579=(COUNTIFS(Ocorrencias!$B$8:$B$1003,(CONCATENATE(B579," - ",(MID(Roteiro!C579,7,300)))),Ocorrencias!$N$8:$N$1003,"Concluído")),"Concluído","Em andamento"),"")</f>
        <v/>
      </c>
      <c r="T579" s="63"/>
      <c r="U579" s="89"/>
    </row>
    <row r="580">
      <c r="A580" s="40"/>
      <c r="B580" s="67" t="str">
        <f t="shared" si="1"/>
        <v>572</v>
      </c>
      <c r="C580" s="81"/>
      <c r="D580" s="82"/>
      <c r="E580" s="64" t="str">
        <f>IFERROR(VLOOKUP(MID(C580,7,300),'Cenários'!C:E,3,0),"")</f>
        <v/>
      </c>
      <c r="F580" s="61"/>
      <c r="G580" s="83"/>
      <c r="H580" s="83"/>
      <c r="I580" s="83"/>
      <c r="J580" s="82"/>
      <c r="K580" s="85" t="str">
        <f t="shared" si="3"/>
        <v/>
      </c>
      <c r="L580" s="62"/>
      <c r="M580" s="62"/>
      <c r="N580" s="63"/>
      <c r="O580" s="63"/>
      <c r="P580" s="63"/>
      <c r="Q580" s="86" t="str">
        <f t="shared" si="2"/>
        <v/>
      </c>
      <c r="R580" s="87">
        <f>COUNTIF(Ocorrencias!$B$8:$B$1003,(CONCATENATE(B580," - ",F580)))</f>
        <v>0</v>
      </c>
      <c r="S580" s="88" t="str">
        <f>IF(R580&lt;&gt;0,IF(R580=(COUNTIFS(Ocorrencias!$B$8:$B$1003,(CONCATENATE(B580," - ",(MID(Roteiro!C580,7,300)))),Ocorrencias!$N$8:$N$1003,"Concluído")),"Concluído","Em andamento"),"")</f>
        <v/>
      </c>
      <c r="T580" s="63"/>
      <c r="U580" s="89"/>
    </row>
    <row r="581">
      <c r="A581" s="40"/>
      <c r="B581" s="67" t="str">
        <f t="shared" si="1"/>
        <v>573</v>
      </c>
      <c r="C581" s="81"/>
      <c r="D581" s="82"/>
      <c r="E581" s="64" t="str">
        <f>IFERROR(VLOOKUP(MID(C581,7,300),'Cenários'!C:E,3,0),"")</f>
        <v/>
      </c>
      <c r="F581" s="61"/>
      <c r="G581" s="83"/>
      <c r="H581" s="83"/>
      <c r="I581" s="83"/>
      <c r="J581" s="82"/>
      <c r="K581" s="85" t="str">
        <f t="shared" si="3"/>
        <v/>
      </c>
      <c r="L581" s="62"/>
      <c r="M581" s="62"/>
      <c r="N581" s="63"/>
      <c r="O581" s="63"/>
      <c r="P581" s="63"/>
      <c r="Q581" s="86" t="str">
        <f t="shared" si="2"/>
        <v/>
      </c>
      <c r="R581" s="87">
        <f>COUNTIF(Ocorrencias!$B$8:$B$1003,(CONCATENATE(B581," - ",F581)))</f>
        <v>0</v>
      </c>
      <c r="S581" s="88" t="str">
        <f>IF(R581&lt;&gt;0,IF(R581=(COUNTIFS(Ocorrencias!$B$8:$B$1003,(CONCATENATE(B581," - ",(MID(Roteiro!C581,7,300)))),Ocorrencias!$N$8:$N$1003,"Concluído")),"Concluído","Em andamento"),"")</f>
        <v/>
      </c>
      <c r="T581" s="63"/>
      <c r="U581" s="89"/>
    </row>
    <row r="582">
      <c r="A582" s="40"/>
      <c r="B582" s="67" t="str">
        <f t="shared" si="1"/>
        <v>574</v>
      </c>
      <c r="C582" s="81"/>
      <c r="D582" s="82"/>
      <c r="E582" s="64" t="str">
        <f>IFERROR(VLOOKUP(MID(C582,7,300),'Cenários'!C:E,3,0),"")</f>
        <v/>
      </c>
      <c r="F582" s="61"/>
      <c r="G582" s="83"/>
      <c r="H582" s="83"/>
      <c r="I582" s="83"/>
      <c r="J582" s="82"/>
      <c r="K582" s="85" t="str">
        <f t="shared" si="3"/>
        <v/>
      </c>
      <c r="L582" s="62"/>
      <c r="M582" s="62"/>
      <c r="N582" s="63"/>
      <c r="O582" s="63"/>
      <c r="P582" s="63"/>
      <c r="Q582" s="86" t="str">
        <f t="shared" si="2"/>
        <v/>
      </c>
      <c r="R582" s="87">
        <f>COUNTIF(Ocorrencias!$B$8:$B$1003,(CONCATENATE(B582," - ",F582)))</f>
        <v>0</v>
      </c>
      <c r="S582" s="88" t="str">
        <f>IF(R582&lt;&gt;0,IF(R582=(COUNTIFS(Ocorrencias!$B$8:$B$1003,(CONCATENATE(B582," - ",(MID(Roteiro!C582,7,300)))),Ocorrencias!$N$8:$N$1003,"Concluído")),"Concluído","Em andamento"),"")</f>
        <v/>
      </c>
      <c r="T582" s="63"/>
      <c r="U582" s="89"/>
    </row>
    <row r="583">
      <c r="A583" s="40"/>
      <c r="B583" s="67" t="str">
        <f t="shared" si="1"/>
        <v>575</v>
      </c>
      <c r="C583" s="81"/>
      <c r="D583" s="82"/>
      <c r="E583" s="64" t="str">
        <f>IFERROR(VLOOKUP(MID(C583,7,300),'Cenários'!C:E,3,0),"")</f>
        <v/>
      </c>
      <c r="F583" s="61"/>
      <c r="G583" s="83"/>
      <c r="H583" s="83"/>
      <c r="I583" s="83"/>
      <c r="J583" s="82"/>
      <c r="K583" s="85" t="str">
        <f t="shared" si="3"/>
        <v/>
      </c>
      <c r="L583" s="62"/>
      <c r="M583" s="62"/>
      <c r="N583" s="63"/>
      <c r="O583" s="63"/>
      <c r="P583" s="63"/>
      <c r="Q583" s="86" t="str">
        <f t="shared" si="2"/>
        <v/>
      </c>
      <c r="R583" s="87">
        <f>COUNTIF(Ocorrencias!$B$8:$B$1003,(CONCATENATE(B583," - ",F583)))</f>
        <v>0</v>
      </c>
      <c r="S583" s="88" t="str">
        <f>IF(R583&lt;&gt;0,IF(R583=(COUNTIFS(Ocorrencias!$B$8:$B$1003,(CONCATENATE(B583," - ",(MID(Roteiro!C583,7,300)))),Ocorrencias!$N$8:$N$1003,"Concluído")),"Concluído","Em andamento"),"")</f>
        <v/>
      </c>
      <c r="T583" s="63"/>
      <c r="U583" s="89"/>
    </row>
    <row r="584">
      <c r="A584" s="40"/>
      <c r="B584" s="67" t="str">
        <f t="shared" si="1"/>
        <v>576</v>
      </c>
      <c r="C584" s="81"/>
      <c r="D584" s="82"/>
      <c r="E584" s="64" t="str">
        <f>IFERROR(VLOOKUP(MID(C584,7,300),'Cenários'!C:E,3,0),"")</f>
        <v/>
      </c>
      <c r="F584" s="61"/>
      <c r="G584" s="83"/>
      <c r="H584" s="83"/>
      <c r="I584" s="83"/>
      <c r="J584" s="82"/>
      <c r="K584" s="85" t="str">
        <f t="shared" si="3"/>
        <v/>
      </c>
      <c r="L584" s="62"/>
      <c r="M584" s="62"/>
      <c r="N584" s="63"/>
      <c r="O584" s="63"/>
      <c r="P584" s="63"/>
      <c r="Q584" s="86" t="str">
        <f t="shared" si="2"/>
        <v/>
      </c>
      <c r="R584" s="87">
        <f>COUNTIF(Ocorrencias!$B$8:$B$1003,(CONCATENATE(B584," - ",F584)))</f>
        <v>0</v>
      </c>
      <c r="S584" s="88" t="str">
        <f>IF(R584&lt;&gt;0,IF(R584=(COUNTIFS(Ocorrencias!$B$8:$B$1003,(CONCATENATE(B584," - ",(MID(Roteiro!C584,7,300)))),Ocorrencias!$N$8:$N$1003,"Concluído")),"Concluído","Em andamento"),"")</f>
        <v/>
      </c>
      <c r="T584" s="63"/>
      <c r="U584" s="89"/>
    </row>
    <row r="585">
      <c r="A585" s="40"/>
      <c r="B585" s="67" t="str">
        <f t="shared" si="1"/>
        <v>577</v>
      </c>
      <c r="C585" s="81"/>
      <c r="D585" s="82"/>
      <c r="E585" s="64" t="str">
        <f>IFERROR(VLOOKUP(MID(C585,7,300),'Cenários'!C:E,3,0),"")</f>
        <v/>
      </c>
      <c r="F585" s="61"/>
      <c r="G585" s="83"/>
      <c r="H585" s="83"/>
      <c r="I585" s="83"/>
      <c r="J585" s="82"/>
      <c r="K585" s="85" t="str">
        <f t="shared" si="3"/>
        <v/>
      </c>
      <c r="L585" s="62"/>
      <c r="M585" s="62"/>
      <c r="N585" s="63"/>
      <c r="O585" s="63"/>
      <c r="P585" s="63"/>
      <c r="Q585" s="86" t="str">
        <f t="shared" si="2"/>
        <v/>
      </c>
      <c r="R585" s="87">
        <f>COUNTIF(Ocorrencias!$B$8:$B$1003,(CONCATENATE(B585," - ",F585)))</f>
        <v>0</v>
      </c>
      <c r="S585" s="88" t="str">
        <f>IF(R585&lt;&gt;0,IF(R585=(COUNTIFS(Ocorrencias!$B$8:$B$1003,(CONCATENATE(B585," - ",(MID(Roteiro!C585,7,300)))),Ocorrencias!$N$8:$N$1003,"Concluído")),"Concluído","Em andamento"),"")</f>
        <v/>
      </c>
      <c r="T585" s="63"/>
      <c r="U585" s="89"/>
    </row>
    <row r="586">
      <c r="A586" s="40"/>
      <c r="B586" s="67" t="str">
        <f t="shared" si="1"/>
        <v>578</v>
      </c>
      <c r="C586" s="81"/>
      <c r="D586" s="82"/>
      <c r="E586" s="64" t="str">
        <f>IFERROR(VLOOKUP(MID(C586,7,300),'Cenários'!C:E,3,0),"")</f>
        <v/>
      </c>
      <c r="F586" s="61"/>
      <c r="G586" s="83"/>
      <c r="H586" s="83"/>
      <c r="I586" s="83"/>
      <c r="J586" s="82"/>
      <c r="K586" s="85" t="str">
        <f t="shared" si="3"/>
        <v/>
      </c>
      <c r="L586" s="62"/>
      <c r="M586" s="62"/>
      <c r="N586" s="63"/>
      <c r="O586" s="63"/>
      <c r="P586" s="63"/>
      <c r="Q586" s="86" t="str">
        <f t="shared" si="2"/>
        <v/>
      </c>
      <c r="R586" s="87">
        <f>COUNTIF(Ocorrencias!$B$8:$B$1003,(CONCATENATE(B586," - ",F586)))</f>
        <v>0</v>
      </c>
      <c r="S586" s="88" t="str">
        <f>IF(R586&lt;&gt;0,IF(R586=(COUNTIFS(Ocorrencias!$B$8:$B$1003,(CONCATENATE(B586," - ",(MID(Roteiro!C586,7,300)))),Ocorrencias!$N$8:$N$1003,"Concluído")),"Concluído","Em andamento"),"")</f>
        <v/>
      </c>
      <c r="T586" s="63"/>
      <c r="U586" s="89"/>
    </row>
    <row r="587">
      <c r="A587" s="40"/>
      <c r="B587" s="67" t="str">
        <f t="shared" si="1"/>
        <v>579</v>
      </c>
      <c r="C587" s="81"/>
      <c r="D587" s="82"/>
      <c r="E587" s="64" t="str">
        <f>IFERROR(VLOOKUP(MID(C587,7,300),'Cenários'!C:E,3,0),"")</f>
        <v/>
      </c>
      <c r="F587" s="61"/>
      <c r="G587" s="83"/>
      <c r="H587" s="83"/>
      <c r="I587" s="83"/>
      <c r="J587" s="82"/>
      <c r="K587" s="85" t="str">
        <f t="shared" si="3"/>
        <v/>
      </c>
      <c r="L587" s="62"/>
      <c r="M587" s="62"/>
      <c r="N587" s="63"/>
      <c r="O587" s="63"/>
      <c r="P587" s="63"/>
      <c r="Q587" s="86" t="str">
        <f t="shared" si="2"/>
        <v/>
      </c>
      <c r="R587" s="87">
        <f>COUNTIF(Ocorrencias!$B$8:$B$1003,(CONCATENATE(B587," - ",F587)))</f>
        <v>0</v>
      </c>
      <c r="S587" s="88" t="str">
        <f>IF(R587&lt;&gt;0,IF(R587=(COUNTIFS(Ocorrencias!$B$8:$B$1003,(CONCATENATE(B587," - ",(MID(Roteiro!C587,7,300)))),Ocorrencias!$N$8:$N$1003,"Concluído")),"Concluído","Em andamento"),"")</f>
        <v/>
      </c>
      <c r="T587" s="63"/>
      <c r="U587" s="89"/>
    </row>
    <row r="588">
      <c r="A588" s="40"/>
      <c r="B588" s="67" t="str">
        <f t="shared" si="1"/>
        <v>580</v>
      </c>
      <c r="C588" s="81"/>
      <c r="D588" s="82"/>
      <c r="E588" s="64" t="str">
        <f>IFERROR(VLOOKUP(MID(C588,7,300),'Cenários'!C:E,3,0),"")</f>
        <v/>
      </c>
      <c r="F588" s="61"/>
      <c r="G588" s="83"/>
      <c r="H588" s="83"/>
      <c r="I588" s="83"/>
      <c r="J588" s="82"/>
      <c r="K588" s="85" t="str">
        <f t="shared" si="3"/>
        <v/>
      </c>
      <c r="L588" s="62"/>
      <c r="M588" s="62"/>
      <c r="N588" s="63"/>
      <c r="O588" s="63"/>
      <c r="P588" s="63"/>
      <c r="Q588" s="86" t="str">
        <f t="shared" si="2"/>
        <v/>
      </c>
      <c r="R588" s="87">
        <f>COUNTIF(Ocorrencias!$B$8:$B$1003,(CONCATENATE(B588," - ",F588)))</f>
        <v>0</v>
      </c>
      <c r="S588" s="88" t="str">
        <f>IF(R588&lt;&gt;0,IF(R588=(COUNTIFS(Ocorrencias!$B$8:$B$1003,(CONCATENATE(B588," - ",(MID(Roteiro!C588,7,300)))),Ocorrencias!$N$8:$N$1003,"Concluído")),"Concluído","Em andamento"),"")</f>
        <v/>
      </c>
      <c r="T588" s="63"/>
      <c r="U588" s="89"/>
    </row>
    <row r="589">
      <c r="A589" s="40"/>
      <c r="B589" s="67" t="str">
        <f t="shared" si="1"/>
        <v>581</v>
      </c>
      <c r="C589" s="81"/>
      <c r="D589" s="82"/>
      <c r="E589" s="64" t="str">
        <f>IFERROR(VLOOKUP(MID(C589,7,300),'Cenários'!C:E,3,0),"")</f>
        <v/>
      </c>
      <c r="F589" s="61"/>
      <c r="G589" s="83"/>
      <c r="H589" s="83"/>
      <c r="I589" s="83"/>
      <c r="J589" s="82"/>
      <c r="K589" s="85" t="str">
        <f t="shared" si="3"/>
        <v/>
      </c>
      <c r="L589" s="62"/>
      <c r="M589" s="62"/>
      <c r="N589" s="63"/>
      <c r="O589" s="63"/>
      <c r="P589" s="63"/>
      <c r="Q589" s="86" t="str">
        <f t="shared" si="2"/>
        <v/>
      </c>
      <c r="R589" s="87">
        <f>COUNTIF(Ocorrencias!$B$8:$B$1003,(CONCATENATE(B589," - ",F589)))</f>
        <v>0</v>
      </c>
      <c r="S589" s="88" t="str">
        <f>IF(R589&lt;&gt;0,IF(R589=(COUNTIFS(Ocorrencias!$B$8:$B$1003,(CONCATENATE(B589," - ",(MID(Roteiro!C589,7,300)))),Ocorrencias!$N$8:$N$1003,"Concluído")),"Concluído","Em andamento"),"")</f>
        <v/>
      </c>
      <c r="T589" s="63"/>
      <c r="U589" s="89"/>
    </row>
    <row r="590">
      <c r="A590" s="40"/>
      <c r="B590" s="67" t="str">
        <f t="shared" si="1"/>
        <v>582</v>
      </c>
      <c r="C590" s="81"/>
      <c r="D590" s="82"/>
      <c r="E590" s="64" t="str">
        <f>IFERROR(VLOOKUP(MID(C590,7,300),'Cenários'!C:E,3,0),"")</f>
        <v/>
      </c>
      <c r="F590" s="61"/>
      <c r="G590" s="83"/>
      <c r="H590" s="83"/>
      <c r="I590" s="83"/>
      <c r="J590" s="82"/>
      <c r="K590" s="85" t="str">
        <f t="shared" si="3"/>
        <v/>
      </c>
      <c r="L590" s="62"/>
      <c r="M590" s="62"/>
      <c r="N590" s="63"/>
      <c r="O590" s="63"/>
      <c r="P590" s="63"/>
      <c r="Q590" s="86" t="str">
        <f t="shared" si="2"/>
        <v/>
      </c>
      <c r="R590" s="87">
        <f>COUNTIF(Ocorrencias!$B$8:$B$1003,(CONCATENATE(B590," - ",F590)))</f>
        <v>0</v>
      </c>
      <c r="S590" s="88" t="str">
        <f>IF(R590&lt;&gt;0,IF(R590=(COUNTIFS(Ocorrencias!$B$8:$B$1003,(CONCATENATE(B590," - ",(MID(Roteiro!C590,7,300)))),Ocorrencias!$N$8:$N$1003,"Concluído")),"Concluído","Em andamento"),"")</f>
        <v/>
      </c>
      <c r="T590" s="63"/>
      <c r="U590" s="89"/>
    </row>
    <row r="591">
      <c r="A591" s="40"/>
      <c r="B591" s="67" t="str">
        <f t="shared" si="1"/>
        <v>583</v>
      </c>
      <c r="C591" s="81"/>
      <c r="D591" s="82"/>
      <c r="E591" s="64" t="str">
        <f>IFERROR(VLOOKUP(MID(C591,7,300),'Cenários'!C:E,3,0),"")</f>
        <v/>
      </c>
      <c r="F591" s="61"/>
      <c r="G591" s="83"/>
      <c r="H591" s="83"/>
      <c r="I591" s="83"/>
      <c r="J591" s="82"/>
      <c r="K591" s="85" t="str">
        <f t="shared" si="3"/>
        <v/>
      </c>
      <c r="L591" s="62"/>
      <c r="M591" s="62"/>
      <c r="N591" s="63"/>
      <c r="O591" s="63"/>
      <c r="P591" s="63"/>
      <c r="Q591" s="86" t="str">
        <f t="shared" si="2"/>
        <v/>
      </c>
      <c r="R591" s="87">
        <f>COUNTIF(Ocorrencias!$B$8:$B$1003,(CONCATENATE(B591," - ",F591)))</f>
        <v>0</v>
      </c>
      <c r="S591" s="88" t="str">
        <f>IF(R591&lt;&gt;0,IF(R591=(COUNTIFS(Ocorrencias!$B$8:$B$1003,(CONCATENATE(B591," - ",(MID(Roteiro!C591,7,300)))),Ocorrencias!$N$8:$N$1003,"Concluído")),"Concluído","Em andamento"),"")</f>
        <v/>
      </c>
      <c r="T591" s="63"/>
      <c r="U591" s="89"/>
    </row>
    <row r="592">
      <c r="A592" s="40"/>
      <c r="B592" s="67" t="str">
        <f t="shared" si="1"/>
        <v>584</v>
      </c>
      <c r="C592" s="81"/>
      <c r="D592" s="82"/>
      <c r="E592" s="64" t="str">
        <f>IFERROR(VLOOKUP(MID(C592,7,300),'Cenários'!C:E,3,0),"")</f>
        <v/>
      </c>
      <c r="F592" s="61"/>
      <c r="G592" s="83"/>
      <c r="H592" s="83"/>
      <c r="I592" s="83"/>
      <c r="J592" s="82"/>
      <c r="K592" s="85" t="str">
        <f t="shared" si="3"/>
        <v/>
      </c>
      <c r="L592" s="62"/>
      <c r="M592" s="62"/>
      <c r="N592" s="63"/>
      <c r="O592" s="63"/>
      <c r="P592" s="63"/>
      <c r="Q592" s="86" t="str">
        <f t="shared" si="2"/>
        <v/>
      </c>
      <c r="R592" s="87">
        <f>COUNTIF(Ocorrencias!$B$8:$B$1003,(CONCATENATE(B592," - ",F592)))</f>
        <v>0</v>
      </c>
      <c r="S592" s="88" t="str">
        <f>IF(R592&lt;&gt;0,IF(R592=(COUNTIFS(Ocorrencias!$B$8:$B$1003,(CONCATENATE(B592," - ",(MID(Roteiro!C592,7,300)))),Ocorrencias!$N$8:$N$1003,"Concluído")),"Concluído","Em andamento"),"")</f>
        <v/>
      </c>
      <c r="T592" s="63"/>
      <c r="U592" s="89"/>
    </row>
    <row r="593">
      <c r="A593" s="40"/>
      <c r="B593" s="67" t="str">
        <f t="shared" si="1"/>
        <v>585</v>
      </c>
      <c r="C593" s="81"/>
      <c r="D593" s="82"/>
      <c r="E593" s="64" t="str">
        <f>IFERROR(VLOOKUP(MID(C593,7,300),'Cenários'!C:E,3,0),"")</f>
        <v/>
      </c>
      <c r="F593" s="61"/>
      <c r="G593" s="83"/>
      <c r="H593" s="83"/>
      <c r="I593" s="83"/>
      <c r="J593" s="82"/>
      <c r="K593" s="85" t="str">
        <f t="shared" si="3"/>
        <v/>
      </c>
      <c r="L593" s="62"/>
      <c r="M593" s="62"/>
      <c r="N593" s="63"/>
      <c r="O593" s="63"/>
      <c r="P593" s="63"/>
      <c r="Q593" s="86" t="str">
        <f t="shared" si="2"/>
        <v/>
      </c>
      <c r="R593" s="87">
        <f>COUNTIF(Ocorrencias!$B$8:$B$1003,(CONCATENATE(B593," - ",F593)))</f>
        <v>0</v>
      </c>
      <c r="S593" s="88" t="str">
        <f>IF(R593&lt;&gt;0,IF(R593=(COUNTIFS(Ocorrencias!$B$8:$B$1003,(CONCATENATE(B593," - ",(MID(Roteiro!C593,7,300)))),Ocorrencias!$N$8:$N$1003,"Concluído")),"Concluído","Em andamento"),"")</f>
        <v/>
      </c>
      <c r="T593" s="63"/>
      <c r="U593" s="89"/>
    </row>
    <row r="594">
      <c r="A594" s="40"/>
      <c r="B594" s="67" t="str">
        <f t="shared" si="1"/>
        <v>586</v>
      </c>
      <c r="C594" s="81"/>
      <c r="D594" s="82"/>
      <c r="E594" s="64" t="str">
        <f>IFERROR(VLOOKUP(MID(C594,7,300),'Cenários'!C:E,3,0),"")</f>
        <v/>
      </c>
      <c r="F594" s="61"/>
      <c r="G594" s="83"/>
      <c r="H594" s="83"/>
      <c r="I594" s="83"/>
      <c r="J594" s="82"/>
      <c r="K594" s="85" t="str">
        <f t="shared" si="3"/>
        <v/>
      </c>
      <c r="L594" s="62"/>
      <c r="M594" s="62"/>
      <c r="N594" s="63"/>
      <c r="O594" s="63"/>
      <c r="P594" s="63"/>
      <c r="Q594" s="86" t="str">
        <f t="shared" si="2"/>
        <v/>
      </c>
      <c r="R594" s="87">
        <f>COUNTIF(Ocorrencias!$B$8:$B$1003,(CONCATENATE(B594," - ",F594)))</f>
        <v>0</v>
      </c>
      <c r="S594" s="88" t="str">
        <f>IF(R594&lt;&gt;0,IF(R594=(COUNTIFS(Ocorrencias!$B$8:$B$1003,(CONCATENATE(B594," - ",(MID(Roteiro!C594,7,300)))),Ocorrencias!$N$8:$N$1003,"Concluído")),"Concluído","Em andamento"),"")</f>
        <v/>
      </c>
      <c r="T594" s="63"/>
      <c r="U594" s="89"/>
    </row>
    <row r="595">
      <c r="A595" s="40"/>
      <c r="B595" s="67" t="str">
        <f t="shared" si="1"/>
        <v>587</v>
      </c>
      <c r="C595" s="81"/>
      <c r="D595" s="82"/>
      <c r="E595" s="64" t="str">
        <f>IFERROR(VLOOKUP(MID(C595,7,300),'Cenários'!C:E,3,0),"")</f>
        <v/>
      </c>
      <c r="F595" s="61"/>
      <c r="G595" s="83"/>
      <c r="H595" s="83"/>
      <c r="I595" s="83"/>
      <c r="J595" s="82"/>
      <c r="K595" s="85" t="str">
        <f t="shared" si="3"/>
        <v/>
      </c>
      <c r="L595" s="62"/>
      <c r="M595" s="62"/>
      <c r="N595" s="63"/>
      <c r="O595" s="63"/>
      <c r="P595" s="63"/>
      <c r="Q595" s="86" t="str">
        <f t="shared" si="2"/>
        <v/>
      </c>
      <c r="R595" s="87">
        <f>COUNTIF(Ocorrencias!$B$8:$B$1003,(CONCATENATE(B595," - ",F595)))</f>
        <v>0</v>
      </c>
      <c r="S595" s="88" t="str">
        <f>IF(R595&lt;&gt;0,IF(R595=(COUNTIFS(Ocorrencias!$B$8:$B$1003,(CONCATENATE(B595," - ",(MID(Roteiro!C595,7,300)))),Ocorrencias!$N$8:$N$1003,"Concluído")),"Concluído","Em andamento"),"")</f>
        <v/>
      </c>
      <c r="T595" s="63"/>
      <c r="U595" s="89"/>
    </row>
    <row r="596">
      <c r="A596" s="40"/>
      <c r="B596" s="67" t="str">
        <f t="shared" si="1"/>
        <v>588</v>
      </c>
      <c r="C596" s="81"/>
      <c r="D596" s="82"/>
      <c r="E596" s="64" t="str">
        <f>IFERROR(VLOOKUP(MID(C596,7,300),'Cenários'!C:E,3,0),"")</f>
        <v/>
      </c>
      <c r="F596" s="61"/>
      <c r="G596" s="83"/>
      <c r="H596" s="83"/>
      <c r="I596" s="83"/>
      <c r="J596" s="82"/>
      <c r="K596" s="85" t="str">
        <f t="shared" si="3"/>
        <v/>
      </c>
      <c r="L596" s="62"/>
      <c r="M596" s="62"/>
      <c r="N596" s="63"/>
      <c r="O596" s="63"/>
      <c r="P596" s="63"/>
      <c r="Q596" s="86" t="str">
        <f t="shared" si="2"/>
        <v/>
      </c>
      <c r="R596" s="87">
        <f>COUNTIF(Ocorrencias!$B$8:$B$1003,(CONCATENATE(B596," - ",F596)))</f>
        <v>0</v>
      </c>
      <c r="S596" s="88" t="str">
        <f>IF(R596&lt;&gt;0,IF(R596=(COUNTIFS(Ocorrencias!$B$8:$B$1003,(CONCATENATE(B596," - ",(MID(Roteiro!C596,7,300)))),Ocorrencias!$N$8:$N$1003,"Concluído")),"Concluído","Em andamento"),"")</f>
        <v/>
      </c>
      <c r="T596" s="63"/>
      <c r="U596" s="89"/>
    </row>
    <row r="597">
      <c r="A597" s="40"/>
      <c r="B597" s="67" t="str">
        <f t="shared" si="1"/>
        <v>589</v>
      </c>
      <c r="C597" s="81"/>
      <c r="D597" s="82"/>
      <c r="E597" s="64" t="str">
        <f>IFERROR(VLOOKUP(MID(C597,7,300),'Cenários'!C:E,3,0),"")</f>
        <v/>
      </c>
      <c r="F597" s="61"/>
      <c r="G597" s="83"/>
      <c r="H597" s="83"/>
      <c r="I597" s="83"/>
      <c r="J597" s="82"/>
      <c r="K597" s="85" t="str">
        <f t="shared" si="3"/>
        <v/>
      </c>
      <c r="L597" s="62"/>
      <c r="M597" s="62"/>
      <c r="N597" s="63"/>
      <c r="O597" s="63"/>
      <c r="P597" s="63"/>
      <c r="Q597" s="86" t="str">
        <f t="shared" si="2"/>
        <v/>
      </c>
      <c r="R597" s="87">
        <f>COUNTIF(Ocorrencias!$B$8:$B$1003,(CONCATENATE(B597," - ",F597)))</f>
        <v>0</v>
      </c>
      <c r="S597" s="88" t="str">
        <f>IF(R597&lt;&gt;0,IF(R597=(COUNTIFS(Ocorrencias!$B$8:$B$1003,(CONCATENATE(B597," - ",(MID(Roteiro!C597,7,300)))),Ocorrencias!$N$8:$N$1003,"Concluído")),"Concluído","Em andamento"),"")</f>
        <v/>
      </c>
      <c r="T597" s="63"/>
      <c r="U597" s="89"/>
    </row>
    <row r="598">
      <c r="A598" s="40"/>
      <c r="B598" s="67" t="str">
        <f t="shared" si="1"/>
        <v>590</v>
      </c>
      <c r="C598" s="81"/>
      <c r="D598" s="82"/>
      <c r="E598" s="64" t="str">
        <f>IFERROR(VLOOKUP(MID(C598,7,300),'Cenários'!C:E,3,0),"")</f>
        <v/>
      </c>
      <c r="F598" s="61"/>
      <c r="G598" s="83"/>
      <c r="H598" s="83"/>
      <c r="I598" s="83"/>
      <c r="J598" s="82"/>
      <c r="K598" s="85" t="str">
        <f t="shared" si="3"/>
        <v/>
      </c>
      <c r="L598" s="62"/>
      <c r="M598" s="62"/>
      <c r="N598" s="63"/>
      <c r="O598" s="63"/>
      <c r="P598" s="63"/>
      <c r="Q598" s="86" t="str">
        <f t="shared" si="2"/>
        <v/>
      </c>
      <c r="R598" s="87">
        <f>COUNTIF(Ocorrencias!$B$8:$B$1003,(CONCATENATE(B598," - ",F598)))</f>
        <v>0</v>
      </c>
      <c r="S598" s="88" t="str">
        <f>IF(R598&lt;&gt;0,IF(R598=(COUNTIFS(Ocorrencias!$B$8:$B$1003,(CONCATENATE(B598," - ",(MID(Roteiro!C598,7,300)))),Ocorrencias!$N$8:$N$1003,"Concluído")),"Concluído","Em andamento"),"")</f>
        <v/>
      </c>
      <c r="T598" s="63"/>
      <c r="U598" s="89"/>
    </row>
    <row r="599">
      <c r="A599" s="40"/>
      <c r="B599" s="67" t="str">
        <f t="shared" si="1"/>
        <v>591</v>
      </c>
      <c r="C599" s="81"/>
      <c r="D599" s="82"/>
      <c r="E599" s="64" t="str">
        <f>IFERROR(VLOOKUP(MID(C599,7,300),'Cenários'!C:E,3,0),"")</f>
        <v/>
      </c>
      <c r="F599" s="61"/>
      <c r="G599" s="83"/>
      <c r="H599" s="83"/>
      <c r="I599" s="83"/>
      <c r="J599" s="82"/>
      <c r="K599" s="85" t="str">
        <f t="shared" si="3"/>
        <v/>
      </c>
      <c r="L599" s="62"/>
      <c r="M599" s="62"/>
      <c r="N599" s="63"/>
      <c r="O599" s="63"/>
      <c r="P599" s="63"/>
      <c r="Q599" s="86" t="str">
        <f t="shared" si="2"/>
        <v/>
      </c>
      <c r="R599" s="87">
        <f>COUNTIF(Ocorrencias!$B$8:$B$1003,(CONCATENATE(B599," - ",F599)))</f>
        <v>0</v>
      </c>
      <c r="S599" s="88" t="str">
        <f>IF(R599&lt;&gt;0,IF(R599=(COUNTIFS(Ocorrencias!$B$8:$B$1003,(CONCATENATE(B599," - ",(MID(Roteiro!C599,7,300)))),Ocorrencias!$N$8:$N$1003,"Concluído")),"Concluído","Em andamento"),"")</f>
        <v/>
      </c>
      <c r="T599" s="63"/>
      <c r="U599" s="89"/>
    </row>
    <row r="600">
      <c r="A600" s="40"/>
      <c r="B600" s="67" t="str">
        <f t="shared" si="1"/>
        <v>592</v>
      </c>
      <c r="C600" s="81"/>
      <c r="D600" s="82"/>
      <c r="E600" s="64" t="str">
        <f>IFERROR(VLOOKUP(MID(C600,7,300),'Cenários'!C:E,3,0),"")</f>
        <v/>
      </c>
      <c r="F600" s="61"/>
      <c r="G600" s="83"/>
      <c r="H600" s="83"/>
      <c r="I600" s="83"/>
      <c r="J600" s="82"/>
      <c r="K600" s="85" t="str">
        <f t="shared" si="3"/>
        <v/>
      </c>
      <c r="L600" s="62"/>
      <c r="M600" s="62"/>
      <c r="N600" s="63"/>
      <c r="O600" s="63"/>
      <c r="P600" s="63"/>
      <c r="Q600" s="86" t="str">
        <f t="shared" si="2"/>
        <v/>
      </c>
      <c r="R600" s="87">
        <f>COUNTIF(Ocorrencias!$B$8:$B$1003,(CONCATENATE(B600," - ",F600)))</f>
        <v>0</v>
      </c>
      <c r="S600" s="88" t="str">
        <f>IF(R600&lt;&gt;0,IF(R600=(COUNTIFS(Ocorrencias!$B$8:$B$1003,(CONCATENATE(B600," - ",(MID(Roteiro!C600,7,300)))),Ocorrencias!$N$8:$N$1003,"Concluído")),"Concluído","Em andamento"),"")</f>
        <v/>
      </c>
      <c r="T600" s="63"/>
      <c r="U600" s="89"/>
    </row>
    <row r="601">
      <c r="A601" s="40"/>
      <c r="B601" s="67" t="str">
        <f t="shared" si="1"/>
        <v>593</v>
      </c>
      <c r="C601" s="81"/>
      <c r="D601" s="82"/>
      <c r="E601" s="64" t="str">
        <f>IFERROR(VLOOKUP(MID(C601,7,300),'Cenários'!C:E,3,0),"")</f>
        <v/>
      </c>
      <c r="F601" s="61"/>
      <c r="G601" s="83"/>
      <c r="H601" s="83"/>
      <c r="I601" s="83"/>
      <c r="J601" s="82"/>
      <c r="K601" s="85" t="str">
        <f t="shared" si="3"/>
        <v/>
      </c>
      <c r="L601" s="62"/>
      <c r="M601" s="62"/>
      <c r="N601" s="63"/>
      <c r="O601" s="63"/>
      <c r="P601" s="63"/>
      <c r="Q601" s="86" t="str">
        <f t="shared" si="2"/>
        <v/>
      </c>
      <c r="R601" s="87">
        <f>COUNTIF(Ocorrencias!$B$8:$B$1003,(CONCATENATE(B601," - ",F601)))</f>
        <v>0</v>
      </c>
      <c r="S601" s="88" t="str">
        <f>IF(R601&lt;&gt;0,IF(R601=(COUNTIFS(Ocorrencias!$B$8:$B$1003,(CONCATENATE(B601," - ",(MID(Roteiro!C601,7,300)))),Ocorrencias!$N$8:$N$1003,"Concluído")),"Concluído","Em andamento"),"")</f>
        <v/>
      </c>
      <c r="T601" s="63"/>
      <c r="U601" s="89"/>
    </row>
    <row r="602">
      <c r="A602" s="40"/>
      <c r="B602" s="67" t="str">
        <f t="shared" si="1"/>
        <v>594</v>
      </c>
      <c r="C602" s="81"/>
      <c r="D602" s="82"/>
      <c r="E602" s="64" t="str">
        <f>IFERROR(VLOOKUP(MID(C602,7,300),'Cenários'!C:E,3,0),"")</f>
        <v/>
      </c>
      <c r="F602" s="61"/>
      <c r="G602" s="83"/>
      <c r="H602" s="83"/>
      <c r="I602" s="83"/>
      <c r="J602" s="82"/>
      <c r="K602" s="85" t="str">
        <f t="shared" si="3"/>
        <v/>
      </c>
      <c r="L602" s="62"/>
      <c r="M602" s="62"/>
      <c r="N602" s="63"/>
      <c r="O602" s="63"/>
      <c r="P602" s="63"/>
      <c r="Q602" s="86" t="str">
        <f t="shared" si="2"/>
        <v/>
      </c>
      <c r="R602" s="87">
        <f>COUNTIF(Ocorrencias!$B$8:$B$1003,(CONCATENATE(B602," - ",F602)))</f>
        <v>0</v>
      </c>
      <c r="S602" s="88" t="str">
        <f>IF(R602&lt;&gt;0,IF(R602=(COUNTIFS(Ocorrencias!$B$8:$B$1003,(CONCATENATE(B602," - ",(MID(Roteiro!C602,7,300)))),Ocorrencias!$N$8:$N$1003,"Concluído")),"Concluído","Em andamento"),"")</f>
        <v/>
      </c>
      <c r="T602" s="63"/>
      <c r="U602" s="89"/>
    </row>
    <row r="603">
      <c r="A603" s="40"/>
      <c r="B603" s="67" t="str">
        <f t="shared" si="1"/>
        <v>595</v>
      </c>
      <c r="C603" s="81"/>
      <c r="D603" s="82"/>
      <c r="E603" s="64" t="str">
        <f>IFERROR(VLOOKUP(MID(C603,7,300),'Cenários'!C:E,3,0),"")</f>
        <v/>
      </c>
      <c r="F603" s="61"/>
      <c r="G603" s="83"/>
      <c r="H603" s="83"/>
      <c r="I603" s="83"/>
      <c r="J603" s="82"/>
      <c r="K603" s="85" t="str">
        <f t="shared" si="3"/>
        <v/>
      </c>
      <c r="L603" s="62"/>
      <c r="M603" s="62"/>
      <c r="N603" s="63"/>
      <c r="O603" s="63"/>
      <c r="P603" s="63"/>
      <c r="Q603" s="86" t="str">
        <f t="shared" si="2"/>
        <v/>
      </c>
      <c r="R603" s="87">
        <f>COUNTIF(Ocorrencias!$B$8:$B$1003,(CONCATENATE(B603," - ",F603)))</f>
        <v>0</v>
      </c>
      <c r="S603" s="88" t="str">
        <f>IF(R603&lt;&gt;0,IF(R603=(COUNTIFS(Ocorrencias!$B$8:$B$1003,(CONCATENATE(B603," - ",(MID(Roteiro!C603,7,300)))),Ocorrencias!$N$8:$N$1003,"Concluído")),"Concluído","Em andamento"),"")</f>
        <v/>
      </c>
      <c r="T603" s="63"/>
      <c r="U603" s="89"/>
    </row>
    <row r="604">
      <c r="A604" s="40"/>
      <c r="B604" s="67" t="str">
        <f t="shared" si="1"/>
        <v>596</v>
      </c>
      <c r="C604" s="81"/>
      <c r="D604" s="82"/>
      <c r="E604" s="64" t="str">
        <f>IFERROR(VLOOKUP(MID(C604,7,300),'Cenários'!C:E,3,0),"")</f>
        <v/>
      </c>
      <c r="F604" s="61"/>
      <c r="G604" s="83"/>
      <c r="H604" s="83"/>
      <c r="I604" s="83"/>
      <c r="J604" s="82"/>
      <c r="K604" s="85" t="str">
        <f t="shared" si="3"/>
        <v/>
      </c>
      <c r="L604" s="62"/>
      <c r="M604" s="62"/>
      <c r="N604" s="63"/>
      <c r="O604" s="63"/>
      <c r="P604" s="63"/>
      <c r="Q604" s="86" t="str">
        <f t="shared" si="2"/>
        <v/>
      </c>
      <c r="R604" s="87">
        <f>COUNTIF(Ocorrencias!$B$8:$B$1003,(CONCATENATE(B604," - ",F604)))</f>
        <v>0</v>
      </c>
      <c r="S604" s="88" t="str">
        <f>IF(R604&lt;&gt;0,IF(R604=(COUNTIFS(Ocorrencias!$B$8:$B$1003,(CONCATENATE(B604," - ",(MID(Roteiro!C604,7,300)))),Ocorrencias!$N$8:$N$1003,"Concluído")),"Concluído","Em andamento"),"")</f>
        <v/>
      </c>
      <c r="T604" s="63"/>
      <c r="U604" s="89"/>
    </row>
    <row r="605">
      <c r="A605" s="40"/>
      <c r="B605" s="67" t="str">
        <f t="shared" si="1"/>
        <v>597</v>
      </c>
      <c r="C605" s="81"/>
      <c r="D605" s="82"/>
      <c r="E605" s="64" t="str">
        <f>IFERROR(VLOOKUP(MID(C605,7,300),'Cenários'!C:E,3,0),"")</f>
        <v/>
      </c>
      <c r="F605" s="61"/>
      <c r="G605" s="83"/>
      <c r="H605" s="83"/>
      <c r="I605" s="83"/>
      <c r="J605" s="82"/>
      <c r="K605" s="85" t="str">
        <f t="shared" si="3"/>
        <v/>
      </c>
      <c r="L605" s="62"/>
      <c r="M605" s="62"/>
      <c r="N605" s="63"/>
      <c r="O605" s="63"/>
      <c r="P605" s="63"/>
      <c r="Q605" s="86" t="str">
        <f t="shared" si="2"/>
        <v/>
      </c>
      <c r="R605" s="87">
        <f>COUNTIF(Ocorrencias!$B$8:$B$1003,(CONCATENATE(B605," - ",F605)))</f>
        <v>0</v>
      </c>
      <c r="S605" s="88" t="str">
        <f>IF(R605&lt;&gt;0,IF(R605=(COUNTIFS(Ocorrencias!$B$8:$B$1003,(CONCATENATE(B605," - ",(MID(Roteiro!C605,7,300)))),Ocorrencias!$N$8:$N$1003,"Concluído")),"Concluído","Em andamento"),"")</f>
        <v/>
      </c>
      <c r="T605" s="63"/>
      <c r="U605" s="89"/>
    </row>
    <row r="606">
      <c r="A606" s="40"/>
      <c r="B606" s="67" t="str">
        <f t="shared" si="1"/>
        <v>598</v>
      </c>
      <c r="C606" s="81"/>
      <c r="D606" s="82"/>
      <c r="E606" s="64" t="str">
        <f>IFERROR(VLOOKUP(MID(C606,7,300),'Cenários'!C:E,3,0),"")</f>
        <v/>
      </c>
      <c r="F606" s="61"/>
      <c r="G606" s="83"/>
      <c r="H606" s="83"/>
      <c r="I606" s="83"/>
      <c r="J606" s="82"/>
      <c r="K606" s="85" t="str">
        <f t="shared" si="3"/>
        <v/>
      </c>
      <c r="L606" s="62"/>
      <c r="M606" s="62"/>
      <c r="N606" s="63"/>
      <c r="O606" s="63"/>
      <c r="P606" s="63"/>
      <c r="Q606" s="86" t="str">
        <f t="shared" si="2"/>
        <v/>
      </c>
      <c r="R606" s="87">
        <f>COUNTIF(Ocorrencias!$B$8:$B$1003,(CONCATENATE(B606," - ",F606)))</f>
        <v>0</v>
      </c>
      <c r="S606" s="88" t="str">
        <f>IF(R606&lt;&gt;0,IF(R606=(COUNTIFS(Ocorrencias!$B$8:$B$1003,(CONCATENATE(B606," - ",(MID(Roteiro!C606,7,300)))),Ocorrencias!$N$8:$N$1003,"Concluído")),"Concluído","Em andamento"),"")</f>
        <v/>
      </c>
      <c r="T606" s="63"/>
      <c r="U606" s="89"/>
    </row>
    <row r="607">
      <c r="A607" s="40"/>
      <c r="B607" s="67" t="str">
        <f t="shared" si="1"/>
        <v>599</v>
      </c>
      <c r="C607" s="81"/>
      <c r="D607" s="82"/>
      <c r="E607" s="64" t="str">
        <f>IFERROR(VLOOKUP(MID(C607,7,300),'Cenários'!C:E,3,0),"")</f>
        <v/>
      </c>
      <c r="F607" s="61"/>
      <c r="G607" s="83"/>
      <c r="H607" s="83"/>
      <c r="I607" s="83"/>
      <c r="J607" s="82"/>
      <c r="K607" s="85" t="str">
        <f t="shared" si="3"/>
        <v/>
      </c>
      <c r="L607" s="62"/>
      <c r="M607" s="62"/>
      <c r="N607" s="63"/>
      <c r="O607" s="63"/>
      <c r="P607" s="63"/>
      <c r="Q607" s="86" t="str">
        <f t="shared" si="2"/>
        <v/>
      </c>
      <c r="R607" s="87">
        <f>COUNTIF(Ocorrencias!$B$8:$B$1003,(CONCATENATE(B607," - ",F607)))</f>
        <v>0</v>
      </c>
      <c r="S607" s="88" t="str">
        <f>IF(R607&lt;&gt;0,IF(R607=(COUNTIFS(Ocorrencias!$B$8:$B$1003,(CONCATENATE(B607," - ",(MID(Roteiro!C607,7,300)))),Ocorrencias!$N$8:$N$1003,"Concluído")),"Concluído","Em andamento"),"")</f>
        <v/>
      </c>
      <c r="T607" s="63"/>
      <c r="U607" s="89"/>
    </row>
    <row r="608">
      <c r="A608" s="40"/>
      <c r="B608" s="67" t="str">
        <f t="shared" si="1"/>
        <v>600</v>
      </c>
      <c r="C608" s="81"/>
      <c r="D608" s="82"/>
      <c r="E608" s="64" t="str">
        <f>IFERROR(VLOOKUP(MID(C608,7,300),'Cenários'!C:E,3,0),"")</f>
        <v/>
      </c>
      <c r="F608" s="61"/>
      <c r="G608" s="83"/>
      <c r="H608" s="83"/>
      <c r="I608" s="83"/>
      <c r="J608" s="82"/>
      <c r="K608" s="85" t="str">
        <f t="shared" si="3"/>
        <v/>
      </c>
      <c r="L608" s="62"/>
      <c r="M608" s="62"/>
      <c r="N608" s="63"/>
      <c r="O608" s="63"/>
      <c r="P608" s="63"/>
      <c r="Q608" s="86" t="str">
        <f t="shared" si="2"/>
        <v/>
      </c>
      <c r="R608" s="87">
        <f>COUNTIF(Ocorrencias!$B$8:$B$1003,(CONCATENATE(B608," - ",F608)))</f>
        <v>0</v>
      </c>
      <c r="S608" s="88" t="str">
        <f>IF(R608&lt;&gt;0,IF(R608=(COUNTIFS(Ocorrencias!$B$8:$B$1003,(CONCATENATE(B608," - ",(MID(Roteiro!C608,7,300)))),Ocorrencias!$N$8:$N$1003,"Concluído")),"Concluído","Em andamento"),"")</f>
        <v/>
      </c>
      <c r="T608" s="63"/>
      <c r="U608" s="89"/>
    </row>
    <row r="609">
      <c r="A609" s="40"/>
      <c r="B609" s="67" t="str">
        <f t="shared" si="1"/>
        <v>601</v>
      </c>
      <c r="C609" s="81"/>
      <c r="D609" s="82"/>
      <c r="E609" s="64" t="str">
        <f>IFERROR(VLOOKUP(MID(C609,7,300),'Cenários'!C:E,3,0),"")</f>
        <v/>
      </c>
      <c r="F609" s="61"/>
      <c r="G609" s="83"/>
      <c r="H609" s="83"/>
      <c r="I609" s="83"/>
      <c r="J609" s="82"/>
      <c r="K609" s="85" t="str">
        <f t="shared" si="3"/>
        <v/>
      </c>
      <c r="L609" s="62"/>
      <c r="M609" s="62"/>
      <c r="N609" s="63"/>
      <c r="O609" s="63"/>
      <c r="P609" s="63"/>
      <c r="Q609" s="86" t="str">
        <f t="shared" si="2"/>
        <v/>
      </c>
      <c r="R609" s="87">
        <f>COUNTIF(Ocorrencias!$B$8:$B$1003,(CONCATENATE(B609," - ",F609)))</f>
        <v>0</v>
      </c>
      <c r="S609" s="88" t="str">
        <f>IF(R609&lt;&gt;0,IF(R609=(COUNTIFS(Ocorrencias!$B$8:$B$1003,(CONCATENATE(B609," - ",(MID(Roteiro!C609,7,300)))),Ocorrencias!$N$8:$N$1003,"Concluído")),"Concluído","Em andamento"),"")</f>
        <v/>
      </c>
      <c r="T609" s="63"/>
      <c r="U609" s="89"/>
    </row>
    <row r="610">
      <c r="A610" s="40"/>
      <c r="B610" s="67" t="str">
        <f t="shared" si="1"/>
        <v>602</v>
      </c>
      <c r="C610" s="81"/>
      <c r="D610" s="82"/>
      <c r="E610" s="64" t="str">
        <f>IFERROR(VLOOKUP(MID(C610,7,300),'Cenários'!C:E,3,0),"")</f>
        <v/>
      </c>
      <c r="F610" s="61"/>
      <c r="G610" s="83"/>
      <c r="H610" s="83"/>
      <c r="I610" s="83"/>
      <c r="J610" s="82"/>
      <c r="K610" s="85" t="str">
        <f t="shared" si="3"/>
        <v/>
      </c>
      <c r="L610" s="62"/>
      <c r="M610" s="62"/>
      <c r="N610" s="63"/>
      <c r="O610" s="63"/>
      <c r="P610" s="63"/>
      <c r="Q610" s="86" t="str">
        <f t="shared" si="2"/>
        <v/>
      </c>
      <c r="R610" s="87">
        <f>COUNTIF(Ocorrencias!$B$8:$B$1003,(CONCATENATE(B610," - ",F610)))</f>
        <v>0</v>
      </c>
      <c r="S610" s="88" t="str">
        <f>IF(R610&lt;&gt;0,IF(R610=(COUNTIFS(Ocorrencias!$B$8:$B$1003,(CONCATENATE(B610," - ",(MID(Roteiro!C610,7,300)))),Ocorrencias!$N$8:$N$1003,"Concluído")),"Concluído","Em andamento"),"")</f>
        <v/>
      </c>
      <c r="T610" s="63"/>
      <c r="U610" s="89"/>
    </row>
    <row r="611">
      <c r="A611" s="40"/>
      <c r="B611" s="67" t="str">
        <f t="shared" si="1"/>
        <v>603</v>
      </c>
      <c r="C611" s="81"/>
      <c r="D611" s="82"/>
      <c r="E611" s="64" t="str">
        <f>IFERROR(VLOOKUP(MID(C611,7,300),'Cenários'!C:E,3,0),"")</f>
        <v/>
      </c>
      <c r="F611" s="61"/>
      <c r="G611" s="83"/>
      <c r="H611" s="83"/>
      <c r="I611" s="83"/>
      <c r="J611" s="82"/>
      <c r="K611" s="85" t="str">
        <f t="shared" si="3"/>
        <v/>
      </c>
      <c r="L611" s="62"/>
      <c r="M611" s="62"/>
      <c r="N611" s="63"/>
      <c r="O611" s="63"/>
      <c r="P611" s="63"/>
      <c r="Q611" s="86" t="str">
        <f t="shared" si="2"/>
        <v/>
      </c>
      <c r="R611" s="87">
        <f>COUNTIF(Ocorrencias!$B$8:$B$1003,(CONCATENATE(B611," - ",F611)))</f>
        <v>0</v>
      </c>
      <c r="S611" s="88" t="str">
        <f>IF(R611&lt;&gt;0,IF(R611=(COUNTIFS(Ocorrencias!$B$8:$B$1003,(CONCATENATE(B611," - ",(MID(Roteiro!C611,7,300)))),Ocorrencias!$N$8:$N$1003,"Concluído")),"Concluído","Em andamento"),"")</f>
        <v/>
      </c>
      <c r="T611" s="63"/>
      <c r="U611" s="89"/>
    </row>
    <row r="612">
      <c r="A612" s="40"/>
      <c r="B612" s="67" t="str">
        <f t="shared" si="1"/>
        <v>604</v>
      </c>
      <c r="C612" s="81"/>
      <c r="D612" s="82"/>
      <c r="E612" s="64" t="str">
        <f>IFERROR(VLOOKUP(MID(C612,7,300),'Cenários'!C:E,3,0),"")</f>
        <v/>
      </c>
      <c r="F612" s="61"/>
      <c r="G612" s="83"/>
      <c r="H612" s="83"/>
      <c r="I612" s="83"/>
      <c r="J612" s="82"/>
      <c r="K612" s="85" t="str">
        <f t="shared" si="3"/>
        <v/>
      </c>
      <c r="L612" s="62"/>
      <c r="M612" s="62"/>
      <c r="N612" s="63"/>
      <c r="O612" s="63"/>
      <c r="P612" s="63"/>
      <c r="Q612" s="86" t="str">
        <f t="shared" si="2"/>
        <v/>
      </c>
      <c r="R612" s="87">
        <f>COUNTIF(Ocorrencias!$B$8:$B$1003,(CONCATENATE(B612," - ",F612)))</f>
        <v>0</v>
      </c>
      <c r="S612" s="88" t="str">
        <f>IF(R612&lt;&gt;0,IF(R612=(COUNTIFS(Ocorrencias!$B$8:$B$1003,(CONCATENATE(B612," - ",(MID(Roteiro!C612,7,300)))),Ocorrencias!$N$8:$N$1003,"Concluído")),"Concluído","Em andamento"),"")</f>
        <v/>
      </c>
      <c r="T612" s="63"/>
      <c r="U612" s="89"/>
    </row>
    <row r="613">
      <c r="A613" s="40"/>
      <c r="B613" s="67" t="str">
        <f t="shared" si="1"/>
        <v>605</v>
      </c>
      <c r="C613" s="81"/>
      <c r="D613" s="82"/>
      <c r="E613" s="64" t="str">
        <f>IFERROR(VLOOKUP(MID(C613,7,300),'Cenários'!C:E,3,0),"")</f>
        <v/>
      </c>
      <c r="F613" s="61"/>
      <c r="G613" s="83"/>
      <c r="H613" s="83"/>
      <c r="I613" s="83"/>
      <c r="J613" s="82"/>
      <c r="K613" s="85" t="str">
        <f t="shared" si="3"/>
        <v/>
      </c>
      <c r="L613" s="62"/>
      <c r="M613" s="62"/>
      <c r="N613" s="63"/>
      <c r="O613" s="63"/>
      <c r="P613" s="63"/>
      <c r="Q613" s="86" t="str">
        <f t="shared" si="2"/>
        <v/>
      </c>
      <c r="R613" s="87">
        <f>COUNTIF(Ocorrencias!$B$8:$B$1003,(CONCATENATE(B613," - ",F613)))</f>
        <v>0</v>
      </c>
      <c r="S613" s="88" t="str">
        <f>IF(R613&lt;&gt;0,IF(R613=(COUNTIFS(Ocorrencias!$B$8:$B$1003,(CONCATENATE(B613," - ",(MID(Roteiro!C613,7,300)))),Ocorrencias!$N$8:$N$1003,"Concluído")),"Concluído","Em andamento"),"")</f>
        <v/>
      </c>
      <c r="T613" s="63"/>
      <c r="U613" s="89"/>
    </row>
    <row r="614">
      <c r="A614" s="40"/>
      <c r="B614" s="67" t="str">
        <f t="shared" si="1"/>
        <v>606</v>
      </c>
      <c r="C614" s="81"/>
      <c r="D614" s="82"/>
      <c r="E614" s="64" t="str">
        <f>IFERROR(VLOOKUP(MID(C614,7,300),'Cenários'!C:E,3,0),"")</f>
        <v/>
      </c>
      <c r="F614" s="61"/>
      <c r="G614" s="83"/>
      <c r="H614" s="83"/>
      <c r="I614" s="83"/>
      <c r="J614" s="82"/>
      <c r="K614" s="85" t="str">
        <f t="shared" si="3"/>
        <v/>
      </c>
      <c r="L614" s="62"/>
      <c r="M614" s="62"/>
      <c r="N614" s="63"/>
      <c r="O614" s="63"/>
      <c r="P614" s="63"/>
      <c r="Q614" s="86" t="str">
        <f t="shared" si="2"/>
        <v/>
      </c>
      <c r="R614" s="87">
        <f>COUNTIF(Ocorrencias!$B$8:$B$1003,(CONCATENATE(B614," - ",F614)))</f>
        <v>0</v>
      </c>
      <c r="S614" s="88" t="str">
        <f>IF(R614&lt;&gt;0,IF(R614=(COUNTIFS(Ocorrencias!$B$8:$B$1003,(CONCATENATE(B614," - ",(MID(Roteiro!C614,7,300)))),Ocorrencias!$N$8:$N$1003,"Concluído")),"Concluído","Em andamento"),"")</f>
        <v/>
      </c>
      <c r="T614" s="63"/>
      <c r="U614" s="89"/>
    </row>
    <row r="615">
      <c r="A615" s="40"/>
      <c r="B615" s="67" t="str">
        <f t="shared" si="1"/>
        <v>607</v>
      </c>
      <c r="C615" s="81"/>
      <c r="D615" s="82"/>
      <c r="E615" s="64" t="str">
        <f>IFERROR(VLOOKUP(MID(C615,7,300),'Cenários'!C:E,3,0),"")</f>
        <v/>
      </c>
      <c r="F615" s="61"/>
      <c r="G615" s="83"/>
      <c r="H615" s="83"/>
      <c r="I615" s="83"/>
      <c r="J615" s="82"/>
      <c r="K615" s="85" t="str">
        <f t="shared" si="3"/>
        <v/>
      </c>
      <c r="L615" s="62"/>
      <c r="M615" s="62"/>
      <c r="N615" s="63"/>
      <c r="O615" s="63"/>
      <c r="P615" s="63"/>
      <c r="Q615" s="86" t="str">
        <f t="shared" si="2"/>
        <v/>
      </c>
      <c r="R615" s="87">
        <f>COUNTIF(Ocorrencias!$B$8:$B$1003,(CONCATENATE(B615," - ",F615)))</f>
        <v>0</v>
      </c>
      <c r="S615" s="88" t="str">
        <f>IF(R615&lt;&gt;0,IF(R615=(COUNTIFS(Ocorrencias!$B$8:$B$1003,(CONCATENATE(B615," - ",(MID(Roteiro!C615,7,300)))),Ocorrencias!$N$8:$N$1003,"Concluído")),"Concluído","Em andamento"),"")</f>
        <v/>
      </c>
      <c r="T615" s="63"/>
      <c r="U615" s="89"/>
    </row>
    <row r="616">
      <c r="A616" s="40"/>
      <c r="B616" s="67" t="str">
        <f t="shared" si="1"/>
        <v>608</v>
      </c>
      <c r="C616" s="81"/>
      <c r="D616" s="82"/>
      <c r="E616" s="64" t="str">
        <f>IFERROR(VLOOKUP(MID(C616,7,300),'Cenários'!C:E,3,0),"")</f>
        <v/>
      </c>
      <c r="F616" s="61"/>
      <c r="G616" s="83"/>
      <c r="H616" s="83"/>
      <c r="I616" s="83"/>
      <c r="J616" s="82"/>
      <c r="K616" s="85" t="str">
        <f t="shared" si="3"/>
        <v/>
      </c>
      <c r="L616" s="62"/>
      <c r="M616" s="62"/>
      <c r="N616" s="63"/>
      <c r="O616" s="63"/>
      <c r="P616" s="63"/>
      <c r="Q616" s="86" t="str">
        <f t="shared" si="2"/>
        <v/>
      </c>
      <c r="R616" s="87">
        <f>COUNTIF(Ocorrencias!$B$8:$B$1003,(CONCATENATE(B616," - ",F616)))</f>
        <v>0</v>
      </c>
      <c r="S616" s="88" t="str">
        <f>IF(R616&lt;&gt;0,IF(R616=(COUNTIFS(Ocorrencias!$B$8:$B$1003,(CONCATENATE(B616," - ",(MID(Roteiro!C616,7,300)))),Ocorrencias!$N$8:$N$1003,"Concluído")),"Concluído","Em andamento"),"")</f>
        <v/>
      </c>
      <c r="T616" s="63"/>
      <c r="U616" s="89"/>
    </row>
    <row r="617">
      <c r="A617" s="40"/>
      <c r="B617" s="67" t="str">
        <f t="shared" si="1"/>
        <v>609</v>
      </c>
      <c r="C617" s="81"/>
      <c r="D617" s="82"/>
      <c r="E617" s="64" t="str">
        <f>IFERROR(VLOOKUP(MID(C617,7,300),'Cenários'!C:E,3,0),"")</f>
        <v/>
      </c>
      <c r="F617" s="61"/>
      <c r="G617" s="83"/>
      <c r="H617" s="83"/>
      <c r="I617" s="83"/>
      <c r="J617" s="82"/>
      <c r="K617" s="85" t="str">
        <f t="shared" si="3"/>
        <v/>
      </c>
      <c r="L617" s="62"/>
      <c r="M617" s="62"/>
      <c r="N617" s="63"/>
      <c r="O617" s="63"/>
      <c r="P617" s="63"/>
      <c r="Q617" s="86" t="str">
        <f t="shared" si="2"/>
        <v/>
      </c>
      <c r="R617" s="87">
        <f>COUNTIF(Ocorrencias!$B$8:$B$1003,(CONCATENATE(B617," - ",F617)))</f>
        <v>0</v>
      </c>
      <c r="S617" s="88" t="str">
        <f>IF(R617&lt;&gt;0,IF(R617=(COUNTIFS(Ocorrencias!$B$8:$B$1003,(CONCATENATE(B617," - ",(MID(Roteiro!C617,7,300)))),Ocorrencias!$N$8:$N$1003,"Concluído")),"Concluído","Em andamento"),"")</f>
        <v/>
      </c>
      <c r="T617" s="63"/>
      <c r="U617" s="89"/>
    </row>
    <row r="618">
      <c r="A618" s="40"/>
      <c r="B618" s="67" t="str">
        <f t="shared" si="1"/>
        <v>610</v>
      </c>
      <c r="C618" s="81"/>
      <c r="D618" s="82"/>
      <c r="E618" s="64" t="str">
        <f>IFERROR(VLOOKUP(MID(C618,7,300),'Cenários'!C:E,3,0),"")</f>
        <v/>
      </c>
      <c r="F618" s="61"/>
      <c r="G618" s="83"/>
      <c r="H618" s="83"/>
      <c r="I618" s="83"/>
      <c r="J618" s="82"/>
      <c r="K618" s="85" t="str">
        <f t="shared" si="3"/>
        <v/>
      </c>
      <c r="L618" s="62"/>
      <c r="M618" s="62"/>
      <c r="N618" s="63"/>
      <c r="O618" s="63"/>
      <c r="P618" s="63"/>
      <c r="Q618" s="86" t="str">
        <f t="shared" si="2"/>
        <v/>
      </c>
      <c r="R618" s="87">
        <f>COUNTIF(Ocorrencias!$B$8:$B$1003,(CONCATENATE(B618," - ",F618)))</f>
        <v>0</v>
      </c>
      <c r="S618" s="88" t="str">
        <f>IF(R618&lt;&gt;0,IF(R618=(COUNTIFS(Ocorrencias!$B$8:$B$1003,(CONCATENATE(B618," - ",(MID(Roteiro!C618,7,300)))),Ocorrencias!$N$8:$N$1003,"Concluído")),"Concluído","Em andamento"),"")</f>
        <v/>
      </c>
      <c r="T618" s="63"/>
      <c r="U618" s="89"/>
    </row>
    <row r="619">
      <c r="A619" s="40"/>
      <c r="B619" s="67" t="str">
        <f t="shared" si="1"/>
        <v>611</v>
      </c>
      <c r="C619" s="81"/>
      <c r="D619" s="82"/>
      <c r="E619" s="64" t="str">
        <f>IFERROR(VLOOKUP(MID(C619,7,300),'Cenários'!C:E,3,0),"")</f>
        <v/>
      </c>
      <c r="F619" s="61"/>
      <c r="G619" s="83"/>
      <c r="H619" s="83"/>
      <c r="I619" s="83"/>
      <c r="J619" s="82"/>
      <c r="K619" s="85" t="str">
        <f t="shared" si="3"/>
        <v/>
      </c>
      <c r="L619" s="62"/>
      <c r="M619" s="62"/>
      <c r="N619" s="63"/>
      <c r="O619" s="63"/>
      <c r="P619" s="63"/>
      <c r="Q619" s="86" t="str">
        <f t="shared" si="2"/>
        <v/>
      </c>
      <c r="R619" s="87">
        <f>COUNTIF(Ocorrencias!$B$8:$B$1003,(CONCATENATE(B619," - ",F619)))</f>
        <v>0</v>
      </c>
      <c r="S619" s="88" t="str">
        <f>IF(R619&lt;&gt;0,IF(R619=(COUNTIFS(Ocorrencias!$B$8:$B$1003,(CONCATENATE(B619," - ",(MID(Roteiro!C619,7,300)))),Ocorrencias!$N$8:$N$1003,"Concluído")),"Concluído","Em andamento"),"")</f>
        <v/>
      </c>
      <c r="T619" s="63"/>
      <c r="U619" s="89"/>
    </row>
    <row r="620">
      <c r="A620" s="40"/>
      <c r="B620" s="67" t="str">
        <f t="shared" si="1"/>
        <v>612</v>
      </c>
      <c r="C620" s="81"/>
      <c r="D620" s="82"/>
      <c r="E620" s="64" t="str">
        <f>IFERROR(VLOOKUP(MID(C620,7,300),'Cenários'!C:E,3,0),"")</f>
        <v/>
      </c>
      <c r="F620" s="61"/>
      <c r="G620" s="83"/>
      <c r="H620" s="83"/>
      <c r="I620" s="83"/>
      <c r="J620" s="82"/>
      <c r="K620" s="85" t="str">
        <f t="shared" si="3"/>
        <v/>
      </c>
      <c r="L620" s="62"/>
      <c r="M620" s="62"/>
      <c r="N620" s="63"/>
      <c r="O620" s="63"/>
      <c r="P620" s="63"/>
      <c r="Q620" s="86" t="str">
        <f t="shared" si="2"/>
        <v/>
      </c>
      <c r="R620" s="87">
        <f>COUNTIF(Ocorrencias!$B$8:$B$1003,(CONCATENATE(B620," - ",F620)))</f>
        <v>0</v>
      </c>
      <c r="S620" s="88" t="str">
        <f>IF(R620&lt;&gt;0,IF(R620=(COUNTIFS(Ocorrencias!$B$8:$B$1003,(CONCATENATE(B620," - ",(MID(Roteiro!C620,7,300)))),Ocorrencias!$N$8:$N$1003,"Concluído")),"Concluído","Em andamento"),"")</f>
        <v/>
      </c>
      <c r="T620" s="63"/>
      <c r="U620" s="89"/>
    </row>
    <row r="621">
      <c r="A621" s="40"/>
      <c r="B621" s="67" t="str">
        <f t="shared" si="1"/>
        <v>613</v>
      </c>
      <c r="C621" s="81"/>
      <c r="D621" s="82"/>
      <c r="E621" s="64" t="str">
        <f>IFERROR(VLOOKUP(MID(C621,7,300),'Cenários'!C:E,3,0),"")</f>
        <v/>
      </c>
      <c r="F621" s="61"/>
      <c r="G621" s="83"/>
      <c r="H621" s="83"/>
      <c r="I621" s="83"/>
      <c r="J621" s="82"/>
      <c r="K621" s="85" t="str">
        <f t="shared" si="3"/>
        <v/>
      </c>
      <c r="L621" s="62"/>
      <c r="M621" s="62"/>
      <c r="N621" s="63"/>
      <c r="O621" s="63"/>
      <c r="P621" s="63"/>
      <c r="Q621" s="86" t="str">
        <f t="shared" si="2"/>
        <v/>
      </c>
      <c r="R621" s="87">
        <f>COUNTIF(Ocorrencias!$B$8:$B$1003,(CONCATENATE(B621," - ",F621)))</f>
        <v>0</v>
      </c>
      <c r="S621" s="88" t="str">
        <f>IF(R621&lt;&gt;0,IF(R621=(COUNTIFS(Ocorrencias!$B$8:$B$1003,(CONCATENATE(B621," - ",(MID(Roteiro!C621,7,300)))),Ocorrencias!$N$8:$N$1003,"Concluído")),"Concluído","Em andamento"),"")</f>
        <v/>
      </c>
      <c r="T621" s="63"/>
      <c r="U621" s="89"/>
    </row>
    <row r="622">
      <c r="A622" s="40"/>
      <c r="B622" s="67" t="str">
        <f t="shared" si="1"/>
        <v>614</v>
      </c>
      <c r="C622" s="81"/>
      <c r="D622" s="82"/>
      <c r="E622" s="64" t="str">
        <f>IFERROR(VLOOKUP(MID(C622,7,300),'Cenários'!C:E,3,0),"")</f>
        <v/>
      </c>
      <c r="F622" s="61"/>
      <c r="G622" s="83"/>
      <c r="H622" s="83"/>
      <c r="I622" s="83"/>
      <c r="J622" s="82"/>
      <c r="K622" s="85" t="str">
        <f t="shared" si="3"/>
        <v/>
      </c>
      <c r="L622" s="62"/>
      <c r="M622" s="62"/>
      <c r="N622" s="63"/>
      <c r="O622" s="63"/>
      <c r="P622" s="63"/>
      <c r="Q622" s="86" t="str">
        <f t="shared" si="2"/>
        <v/>
      </c>
      <c r="R622" s="87">
        <f>COUNTIF(Ocorrencias!$B$8:$B$1003,(CONCATENATE(B622," - ",F622)))</f>
        <v>0</v>
      </c>
      <c r="S622" s="88" t="str">
        <f>IF(R622&lt;&gt;0,IF(R622=(COUNTIFS(Ocorrencias!$B$8:$B$1003,(CONCATENATE(B622," - ",(MID(Roteiro!C622,7,300)))),Ocorrencias!$N$8:$N$1003,"Concluído")),"Concluído","Em andamento"),"")</f>
        <v/>
      </c>
      <c r="T622" s="63"/>
      <c r="U622" s="89"/>
    </row>
    <row r="623">
      <c r="A623" s="40"/>
      <c r="B623" s="67" t="str">
        <f t="shared" si="1"/>
        <v>615</v>
      </c>
      <c r="C623" s="81"/>
      <c r="D623" s="82"/>
      <c r="E623" s="64" t="str">
        <f>IFERROR(VLOOKUP(MID(C623,7,300),'Cenários'!C:E,3,0),"")</f>
        <v/>
      </c>
      <c r="F623" s="61"/>
      <c r="G623" s="83"/>
      <c r="H623" s="83"/>
      <c r="I623" s="83"/>
      <c r="J623" s="82"/>
      <c r="K623" s="85" t="str">
        <f t="shared" si="3"/>
        <v/>
      </c>
      <c r="L623" s="62"/>
      <c r="M623" s="62"/>
      <c r="N623" s="63"/>
      <c r="O623" s="63"/>
      <c r="P623" s="63"/>
      <c r="Q623" s="86" t="str">
        <f t="shared" si="2"/>
        <v/>
      </c>
      <c r="R623" s="87">
        <f>COUNTIF(Ocorrencias!$B$8:$B$1003,(CONCATENATE(B623," - ",F623)))</f>
        <v>0</v>
      </c>
      <c r="S623" s="88" t="str">
        <f>IF(R623&lt;&gt;0,IF(R623=(COUNTIFS(Ocorrencias!$B$8:$B$1003,(CONCATENATE(B623," - ",(MID(Roteiro!C623,7,300)))),Ocorrencias!$N$8:$N$1003,"Concluído")),"Concluído","Em andamento"),"")</f>
        <v/>
      </c>
      <c r="T623" s="63"/>
      <c r="U623" s="89"/>
    </row>
    <row r="624">
      <c r="A624" s="40"/>
      <c r="B624" s="67" t="str">
        <f t="shared" si="1"/>
        <v>616</v>
      </c>
      <c r="C624" s="81"/>
      <c r="D624" s="82"/>
      <c r="E624" s="64" t="str">
        <f>IFERROR(VLOOKUP(MID(C624,7,300),'Cenários'!C:E,3,0),"")</f>
        <v/>
      </c>
      <c r="F624" s="61"/>
      <c r="G624" s="83"/>
      <c r="H624" s="83"/>
      <c r="I624" s="83"/>
      <c r="J624" s="82"/>
      <c r="K624" s="85" t="str">
        <f t="shared" si="3"/>
        <v/>
      </c>
      <c r="L624" s="62"/>
      <c r="M624" s="62"/>
      <c r="N624" s="63"/>
      <c r="O624" s="63"/>
      <c r="P624" s="63"/>
      <c r="Q624" s="86" t="str">
        <f t="shared" si="2"/>
        <v/>
      </c>
      <c r="R624" s="87">
        <f>COUNTIF(Ocorrencias!$B$8:$B$1003,(CONCATENATE(B624," - ",F624)))</f>
        <v>0</v>
      </c>
      <c r="S624" s="88" t="str">
        <f>IF(R624&lt;&gt;0,IF(R624=(COUNTIFS(Ocorrencias!$B$8:$B$1003,(CONCATENATE(B624," - ",(MID(Roteiro!C624,7,300)))),Ocorrencias!$N$8:$N$1003,"Concluído")),"Concluído","Em andamento"),"")</f>
        <v/>
      </c>
      <c r="T624" s="63"/>
      <c r="U624" s="89"/>
    </row>
    <row r="625">
      <c r="A625" s="40"/>
      <c r="B625" s="67" t="str">
        <f t="shared" si="1"/>
        <v>617</v>
      </c>
      <c r="C625" s="81"/>
      <c r="D625" s="82"/>
      <c r="E625" s="64" t="str">
        <f>IFERROR(VLOOKUP(MID(C625,7,300),'Cenários'!C:E,3,0),"")</f>
        <v/>
      </c>
      <c r="F625" s="61"/>
      <c r="G625" s="83"/>
      <c r="H625" s="83"/>
      <c r="I625" s="83"/>
      <c r="J625" s="82"/>
      <c r="K625" s="85" t="str">
        <f t="shared" si="3"/>
        <v/>
      </c>
      <c r="L625" s="62"/>
      <c r="M625" s="62"/>
      <c r="N625" s="63"/>
      <c r="O625" s="63"/>
      <c r="P625" s="63"/>
      <c r="Q625" s="86" t="str">
        <f t="shared" si="2"/>
        <v/>
      </c>
      <c r="R625" s="87">
        <f>COUNTIF(Ocorrencias!$B$8:$B$1003,(CONCATENATE(B625," - ",F625)))</f>
        <v>0</v>
      </c>
      <c r="S625" s="88" t="str">
        <f>IF(R625&lt;&gt;0,IF(R625=(COUNTIFS(Ocorrencias!$B$8:$B$1003,(CONCATENATE(B625," - ",(MID(Roteiro!C625,7,300)))),Ocorrencias!$N$8:$N$1003,"Concluído")),"Concluído","Em andamento"),"")</f>
        <v/>
      </c>
      <c r="T625" s="63"/>
      <c r="U625" s="89"/>
    </row>
    <row r="626">
      <c r="A626" s="40"/>
      <c r="B626" s="67" t="str">
        <f t="shared" si="1"/>
        <v>618</v>
      </c>
      <c r="C626" s="81"/>
      <c r="D626" s="82"/>
      <c r="E626" s="64" t="str">
        <f>IFERROR(VLOOKUP(MID(C626,7,300),'Cenários'!C:E,3,0),"")</f>
        <v/>
      </c>
      <c r="F626" s="61"/>
      <c r="G626" s="83"/>
      <c r="H626" s="83"/>
      <c r="I626" s="83"/>
      <c r="J626" s="82"/>
      <c r="K626" s="85" t="str">
        <f t="shared" si="3"/>
        <v/>
      </c>
      <c r="L626" s="62"/>
      <c r="M626" s="62"/>
      <c r="N626" s="63"/>
      <c r="O626" s="63"/>
      <c r="P626" s="63"/>
      <c r="Q626" s="86" t="str">
        <f t="shared" si="2"/>
        <v/>
      </c>
      <c r="R626" s="87">
        <f>COUNTIF(Ocorrencias!$B$8:$B$1003,(CONCATENATE(B626," - ",F626)))</f>
        <v>0</v>
      </c>
      <c r="S626" s="88" t="str">
        <f>IF(R626&lt;&gt;0,IF(R626=(COUNTIFS(Ocorrencias!$B$8:$B$1003,(CONCATENATE(B626," - ",(MID(Roteiro!C626,7,300)))),Ocorrencias!$N$8:$N$1003,"Concluído")),"Concluído","Em andamento"),"")</f>
        <v/>
      </c>
      <c r="T626" s="63"/>
      <c r="U626" s="89"/>
    </row>
    <row r="627">
      <c r="A627" s="40"/>
      <c r="B627" s="67" t="str">
        <f t="shared" si="1"/>
        <v>619</v>
      </c>
      <c r="C627" s="81"/>
      <c r="D627" s="82"/>
      <c r="E627" s="64" t="str">
        <f>IFERROR(VLOOKUP(MID(C627,7,300),'Cenários'!C:E,3,0),"")</f>
        <v/>
      </c>
      <c r="F627" s="61"/>
      <c r="G627" s="83"/>
      <c r="H627" s="83"/>
      <c r="I627" s="83"/>
      <c r="J627" s="82"/>
      <c r="K627" s="85" t="str">
        <f t="shared" si="3"/>
        <v/>
      </c>
      <c r="L627" s="62"/>
      <c r="M627" s="62"/>
      <c r="N627" s="63"/>
      <c r="O627" s="63"/>
      <c r="P627" s="63"/>
      <c r="Q627" s="86" t="str">
        <f t="shared" si="2"/>
        <v/>
      </c>
      <c r="R627" s="87">
        <f>COUNTIF(Ocorrencias!$B$8:$B$1003,(CONCATENATE(B627," - ",F627)))</f>
        <v>0</v>
      </c>
      <c r="S627" s="88" t="str">
        <f>IF(R627&lt;&gt;0,IF(R627=(COUNTIFS(Ocorrencias!$B$8:$B$1003,(CONCATENATE(B627," - ",(MID(Roteiro!C627,7,300)))),Ocorrencias!$N$8:$N$1003,"Concluído")),"Concluído","Em andamento"),"")</f>
        <v/>
      </c>
      <c r="T627" s="63"/>
      <c r="U627" s="89"/>
    </row>
    <row r="628">
      <c r="A628" s="40"/>
      <c r="B628" s="67" t="str">
        <f t="shared" si="1"/>
        <v>620</v>
      </c>
      <c r="C628" s="81"/>
      <c r="D628" s="82"/>
      <c r="E628" s="64" t="str">
        <f>IFERROR(VLOOKUP(MID(C628,7,300),'Cenários'!C:E,3,0),"")</f>
        <v/>
      </c>
      <c r="F628" s="61"/>
      <c r="G628" s="83"/>
      <c r="H628" s="83"/>
      <c r="I628" s="83"/>
      <c r="J628" s="82"/>
      <c r="K628" s="85" t="str">
        <f t="shared" si="3"/>
        <v/>
      </c>
      <c r="L628" s="62"/>
      <c r="M628" s="62"/>
      <c r="N628" s="63"/>
      <c r="O628" s="63"/>
      <c r="P628" s="63"/>
      <c r="Q628" s="86" t="str">
        <f t="shared" si="2"/>
        <v/>
      </c>
      <c r="R628" s="87">
        <f>COUNTIF(Ocorrencias!$B$8:$B$1003,(CONCATENATE(B628," - ",F628)))</f>
        <v>0</v>
      </c>
      <c r="S628" s="88" t="str">
        <f>IF(R628&lt;&gt;0,IF(R628=(COUNTIFS(Ocorrencias!$B$8:$B$1003,(CONCATENATE(B628," - ",(MID(Roteiro!C628,7,300)))),Ocorrencias!$N$8:$N$1003,"Concluído")),"Concluído","Em andamento"),"")</f>
        <v/>
      </c>
      <c r="T628" s="63"/>
      <c r="U628" s="89"/>
    </row>
    <row r="629">
      <c r="A629" s="40"/>
      <c r="B629" s="67" t="str">
        <f t="shared" si="1"/>
        <v>621</v>
      </c>
      <c r="C629" s="81"/>
      <c r="D629" s="82"/>
      <c r="E629" s="64" t="str">
        <f>IFERROR(VLOOKUP(MID(C629,7,300),'Cenários'!C:E,3,0),"")</f>
        <v/>
      </c>
      <c r="F629" s="61"/>
      <c r="G629" s="83"/>
      <c r="H629" s="83"/>
      <c r="I629" s="83"/>
      <c r="J629" s="82"/>
      <c r="K629" s="85" t="str">
        <f t="shared" si="3"/>
        <v/>
      </c>
      <c r="L629" s="62"/>
      <c r="M629" s="62"/>
      <c r="N629" s="63"/>
      <c r="O629" s="63"/>
      <c r="P629" s="63"/>
      <c r="Q629" s="86" t="str">
        <f t="shared" si="2"/>
        <v/>
      </c>
      <c r="R629" s="87">
        <f>COUNTIF(Ocorrencias!$B$8:$B$1003,(CONCATENATE(B629," - ",F629)))</f>
        <v>0</v>
      </c>
      <c r="S629" s="88" t="str">
        <f>IF(R629&lt;&gt;0,IF(R629=(COUNTIFS(Ocorrencias!$B$8:$B$1003,(CONCATENATE(B629," - ",(MID(Roteiro!C629,7,300)))),Ocorrencias!$N$8:$N$1003,"Concluído")),"Concluído","Em andamento"),"")</f>
        <v/>
      </c>
      <c r="T629" s="63"/>
      <c r="U629" s="89"/>
    </row>
    <row r="630">
      <c r="A630" s="40"/>
      <c r="B630" s="67" t="str">
        <f t="shared" si="1"/>
        <v>622</v>
      </c>
      <c r="C630" s="81"/>
      <c r="D630" s="82"/>
      <c r="E630" s="64" t="str">
        <f>IFERROR(VLOOKUP(MID(C630,7,300),'Cenários'!C:E,3,0),"")</f>
        <v/>
      </c>
      <c r="F630" s="61"/>
      <c r="G630" s="83"/>
      <c r="H630" s="83"/>
      <c r="I630" s="83"/>
      <c r="J630" s="82"/>
      <c r="K630" s="85" t="str">
        <f t="shared" si="3"/>
        <v/>
      </c>
      <c r="L630" s="62"/>
      <c r="M630" s="62"/>
      <c r="N630" s="63"/>
      <c r="O630" s="63"/>
      <c r="P630" s="63"/>
      <c r="Q630" s="86" t="str">
        <f t="shared" si="2"/>
        <v/>
      </c>
      <c r="R630" s="87">
        <f>COUNTIF(Ocorrencias!$B$8:$B$1003,(CONCATENATE(B630," - ",F630)))</f>
        <v>0</v>
      </c>
      <c r="S630" s="88" t="str">
        <f>IF(R630&lt;&gt;0,IF(R630=(COUNTIFS(Ocorrencias!$B$8:$B$1003,(CONCATENATE(B630," - ",(MID(Roteiro!C630,7,300)))),Ocorrencias!$N$8:$N$1003,"Concluído")),"Concluído","Em andamento"),"")</f>
        <v/>
      </c>
      <c r="T630" s="63"/>
      <c r="U630" s="89"/>
    </row>
    <row r="631">
      <c r="A631" s="40"/>
      <c r="B631" s="67" t="str">
        <f t="shared" si="1"/>
        <v>623</v>
      </c>
      <c r="C631" s="81"/>
      <c r="D631" s="82"/>
      <c r="E631" s="64" t="str">
        <f>IFERROR(VLOOKUP(MID(C631,7,300),'Cenários'!C:E,3,0),"")</f>
        <v/>
      </c>
      <c r="F631" s="61"/>
      <c r="G631" s="83"/>
      <c r="H631" s="83"/>
      <c r="I631" s="83"/>
      <c r="J631" s="82"/>
      <c r="K631" s="85" t="str">
        <f t="shared" si="3"/>
        <v/>
      </c>
      <c r="L631" s="62"/>
      <c r="M631" s="62"/>
      <c r="N631" s="63"/>
      <c r="O631" s="63"/>
      <c r="P631" s="63"/>
      <c r="Q631" s="86" t="str">
        <f t="shared" si="2"/>
        <v/>
      </c>
      <c r="R631" s="87">
        <f>COUNTIF(Ocorrencias!$B$8:$B$1003,(CONCATENATE(B631," - ",F631)))</f>
        <v>0</v>
      </c>
      <c r="S631" s="88" t="str">
        <f>IF(R631&lt;&gt;0,IF(R631=(COUNTIFS(Ocorrencias!$B$8:$B$1003,(CONCATENATE(B631," - ",(MID(Roteiro!C631,7,300)))),Ocorrencias!$N$8:$N$1003,"Concluído")),"Concluído","Em andamento"),"")</f>
        <v/>
      </c>
      <c r="T631" s="63"/>
      <c r="U631" s="89"/>
    </row>
    <row r="632">
      <c r="A632" s="40"/>
      <c r="B632" s="67" t="str">
        <f t="shared" si="1"/>
        <v>624</v>
      </c>
      <c r="C632" s="81"/>
      <c r="D632" s="82"/>
      <c r="E632" s="64" t="str">
        <f>IFERROR(VLOOKUP(MID(C632,7,300),'Cenários'!C:E,3,0),"")</f>
        <v/>
      </c>
      <c r="F632" s="61"/>
      <c r="G632" s="83"/>
      <c r="H632" s="83"/>
      <c r="I632" s="83"/>
      <c r="J632" s="82"/>
      <c r="K632" s="85" t="str">
        <f t="shared" si="3"/>
        <v/>
      </c>
      <c r="L632" s="62"/>
      <c r="M632" s="62"/>
      <c r="N632" s="63"/>
      <c r="O632" s="63"/>
      <c r="P632" s="63"/>
      <c r="Q632" s="86" t="str">
        <f t="shared" si="2"/>
        <v/>
      </c>
      <c r="R632" s="87">
        <f>COUNTIF(Ocorrencias!$B$8:$B$1003,(CONCATENATE(B632," - ",F632)))</f>
        <v>0</v>
      </c>
      <c r="S632" s="88" t="str">
        <f>IF(R632&lt;&gt;0,IF(R632=(COUNTIFS(Ocorrencias!$B$8:$B$1003,(CONCATENATE(B632," - ",(MID(Roteiro!C632,7,300)))),Ocorrencias!$N$8:$N$1003,"Concluído")),"Concluído","Em andamento"),"")</f>
        <v/>
      </c>
      <c r="T632" s="63"/>
      <c r="U632" s="89"/>
    </row>
    <row r="633">
      <c r="A633" s="40"/>
      <c r="B633" s="67" t="str">
        <f t="shared" si="1"/>
        <v>625</v>
      </c>
      <c r="C633" s="81"/>
      <c r="D633" s="82"/>
      <c r="E633" s="64" t="str">
        <f>IFERROR(VLOOKUP(MID(C633,7,300),'Cenários'!C:E,3,0),"")</f>
        <v/>
      </c>
      <c r="F633" s="61"/>
      <c r="G633" s="83"/>
      <c r="H633" s="83"/>
      <c r="I633" s="83"/>
      <c r="J633" s="82"/>
      <c r="K633" s="85" t="str">
        <f t="shared" si="3"/>
        <v/>
      </c>
      <c r="L633" s="62"/>
      <c r="M633" s="62"/>
      <c r="N633" s="63"/>
      <c r="O633" s="63"/>
      <c r="P633" s="63"/>
      <c r="Q633" s="86" t="str">
        <f t="shared" si="2"/>
        <v/>
      </c>
      <c r="R633" s="87">
        <f>COUNTIF(Ocorrencias!$B$8:$B$1003,(CONCATENATE(B633," - ",F633)))</f>
        <v>0</v>
      </c>
      <c r="S633" s="88" t="str">
        <f>IF(R633&lt;&gt;0,IF(R633=(COUNTIFS(Ocorrencias!$B$8:$B$1003,(CONCATENATE(B633," - ",(MID(Roteiro!C633,7,300)))),Ocorrencias!$N$8:$N$1003,"Concluído")),"Concluído","Em andamento"),"")</f>
        <v/>
      </c>
      <c r="T633" s="63"/>
      <c r="U633" s="89"/>
    </row>
    <row r="634">
      <c r="A634" s="40"/>
      <c r="B634" s="67" t="str">
        <f t="shared" si="1"/>
        <v>626</v>
      </c>
      <c r="C634" s="81"/>
      <c r="D634" s="82"/>
      <c r="E634" s="64" t="str">
        <f>IFERROR(VLOOKUP(MID(C634,7,300),'Cenários'!C:E,3,0),"")</f>
        <v/>
      </c>
      <c r="F634" s="61"/>
      <c r="G634" s="83"/>
      <c r="H634" s="83"/>
      <c r="I634" s="83"/>
      <c r="J634" s="82"/>
      <c r="K634" s="85" t="str">
        <f t="shared" si="3"/>
        <v/>
      </c>
      <c r="L634" s="62"/>
      <c r="M634" s="62"/>
      <c r="N634" s="63"/>
      <c r="O634" s="63"/>
      <c r="P634" s="63"/>
      <c r="Q634" s="86" t="str">
        <f t="shared" si="2"/>
        <v/>
      </c>
      <c r="R634" s="87">
        <f>COUNTIF(Ocorrencias!$B$8:$B$1003,(CONCATENATE(B634," - ",F634)))</f>
        <v>0</v>
      </c>
      <c r="S634" s="88" t="str">
        <f>IF(R634&lt;&gt;0,IF(R634=(COUNTIFS(Ocorrencias!$B$8:$B$1003,(CONCATENATE(B634," - ",(MID(Roteiro!C634,7,300)))),Ocorrencias!$N$8:$N$1003,"Concluído")),"Concluído","Em andamento"),"")</f>
        <v/>
      </c>
      <c r="T634" s="63"/>
      <c r="U634" s="89"/>
    </row>
    <row r="635">
      <c r="A635" s="40"/>
      <c r="B635" s="67" t="str">
        <f t="shared" si="1"/>
        <v>627</v>
      </c>
      <c r="C635" s="81"/>
      <c r="D635" s="82"/>
      <c r="E635" s="64" t="str">
        <f>IFERROR(VLOOKUP(MID(C635,7,300),'Cenários'!C:E,3,0),"")</f>
        <v/>
      </c>
      <c r="F635" s="61"/>
      <c r="G635" s="83"/>
      <c r="H635" s="83"/>
      <c r="I635" s="83"/>
      <c r="J635" s="82"/>
      <c r="K635" s="85" t="str">
        <f t="shared" si="3"/>
        <v/>
      </c>
      <c r="L635" s="62"/>
      <c r="M635" s="62"/>
      <c r="N635" s="63"/>
      <c r="O635" s="63"/>
      <c r="P635" s="63"/>
      <c r="Q635" s="86" t="str">
        <f t="shared" si="2"/>
        <v/>
      </c>
      <c r="R635" s="87">
        <f>COUNTIF(Ocorrencias!$B$8:$B$1003,(CONCATENATE(B635," - ",F635)))</f>
        <v>0</v>
      </c>
      <c r="S635" s="88" t="str">
        <f>IF(R635&lt;&gt;0,IF(R635=(COUNTIFS(Ocorrencias!$B$8:$B$1003,(CONCATENATE(B635," - ",(MID(Roteiro!C635,7,300)))),Ocorrencias!$N$8:$N$1003,"Concluído")),"Concluído","Em andamento"),"")</f>
        <v/>
      </c>
      <c r="T635" s="63"/>
      <c r="U635" s="89"/>
    </row>
    <row r="636">
      <c r="A636" s="40"/>
      <c r="B636" s="67" t="str">
        <f t="shared" si="1"/>
        <v>628</v>
      </c>
      <c r="C636" s="81"/>
      <c r="D636" s="82"/>
      <c r="E636" s="64" t="str">
        <f>IFERROR(VLOOKUP(MID(C636,7,300),'Cenários'!C:E,3,0),"")</f>
        <v/>
      </c>
      <c r="F636" s="61"/>
      <c r="G636" s="83"/>
      <c r="H636" s="83"/>
      <c r="I636" s="83"/>
      <c r="J636" s="82"/>
      <c r="K636" s="85" t="str">
        <f t="shared" si="3"/>
        <v/>
      </c>
      <c r="L636" s="62"/>
      <c r="M636" s="62"/>
      <c r="N636" s="63"/>
      <c r="O636" s="63"/>
      <c r="P636" s="63"/>
      <c r="Q636" s="86" t="str">
        <f t="shared" si="2"/>
        <v/>
      </c>
      <c r="R636" s="87">
        <f>COUNTIF(Ocorrencias!$B$8:$B$1003,(CONCATENATE(B636," - ",F636)))</f>
        <v>0</v>
      </c>
      <c r="S636" s="88" t="str">
        <f>IF(R636&lt;&gt;0,IF(R636=(COUNTIFS(Ocorrencias!$B$8:$B$1003,(CONCATENATE(B636," - ",(MID(Roteiro!C636,7,300)))),Ocorrencias!$N$8:$N$1003,"Concluído")),"Concluído","Em andamento"),"")</f>
        <v/>
      </c>
      <c r="T636" s="63"/>
      <c r="U636" s="89"/>
    </row>
    <row r="637">
      <c r="A637" s="40"/>
      <c r="B637" s="67" t="str">
        <f t="shared" si="1"/>
        <v>629</v>
      </c>
      <c r="C637" s="81"/>
      <c r="D637" s="82"/>
      <c r="E637" s="64" t="str">
        <f>IFERROR(VLOOKUP(MID(C637,7,300),'Cenários'!C:E,3,0),"")</f>
        <v/>
      </c>
      <c r="F637" s="61"/>
      <c r="G637" s="83"/>
      <c r="H637" s="83"/>
      <c r="I637" s="83"/>
      <c r="J637" s="82"/>
      <c r="K637" s="85" t="str">
        <f t="shared" si="3"/>
        <v/>
      </c>
      <c r="L637" s="62"/>
      <c r="M637" s="62"/>
      <c r="N637" s="63"/>
      <c r="O637" s="63"/>
      <c r="P637" s="63"/>
      <c r="Q637" s="86" t="str">
        <f t="shared" si="2"/>
        <v/>
      </c>
      <c r="R637" s="87">
        <f>COUNTIF(Ocorrencias!$B$8:$B$1003,(CONCATENATE(B637," - ",F637)))</f>
        <v>0</v>
      </c>
      <c r="S637" s="88" t="str">
        <f>IF(R637&lt;&gt;0,IF(R637=(COUNTIFS(Ocorrencias!$B$8:$B$1003,(CONCATENATE(B637," - ",(MID(Roteiro!C637,7,300)))),Ocorrencias!$N$8:$N$1003,"Concluído")),"Concluído","Em andamento"),"")</f>
        <v/>
      </c>
      <c r="T637" s="63"/>
      <c r="U637" s="89"/>
    </row>
    <row r="638">
      <c r="A638" s="40"/>
      <c r="B638" s="67" t="str">
        <f t="shared" si="1"/>
        <v>630</v>
      </c>
      <c r="C638" s="81"/>
      <c r="D638" s="82"/>
      <c r="E638" s="64" t="str">
        <f>IFERROR(VLOOKUP(MID(C638,7,300),'Cenários'!C:E,3,0),"")</f>
        <v/>
      </c>
      <c r="F638" s="61"/>
      <c r="G638" s="83"/>
      <c r="H638" s="83"/>
      <c r="I638" s="83"/>
      <c r="J638" s="82"/>
      <c r="K638" s="85" t="str">
        <f t="shared" si="3"/>
        <v/>
      </c>
      <c r="L638" s="62"/>
      <c r="M638" s="62"/>
      <c r="N638" s="63"/>
      <c r="O638" s="63"/>
      <c r="P638" s="63"/>
      <c r="Q638" s="86" t="str">
        <f t="shared" si="2"/>
        <v/>
      </c>
      <c r="R638" s="87">
        <f>COUNTIF(Ocorrencias!$B$8:$B$1003,(CONCATENATE(B638," - ",F638)))</f>
        <v>0</v>
      </c>
      <c r="S638" s="88" t="str">
        <f>IF(R638&lt;&gt;0,IF(R638=(COUNTIFS(Ocorrencias!$B$8:$B$1003,(CONCATENATE(B638," - ",(MID(Roteiro!C638,7,300)))),Ocorrencias!$N$8:$N$1003,"Concluído")),"Concluído","Em andamento"),"")</f>
        <v/>
      </c>
      <c r="T638" s="63"/>
      <c r="U638" s="89"/>
    </row>
    <row r="639">
      <c r="A639" s="40"/>
      <c r="B639" s="67" t="str">
        <f t="shared" si="1"/>
        <v>631</v>
      </c>
      <c r="C639" s="81"/>
      <c r="D639" s="82"/>
      <c r="E639" s="64" t="str">
        <f>IFERROR(VLOOKUP(MID(C639,7,300),'Cenários'!C:E,3,0),"")</f>
        <v/>
      </c>
      <c r="F639" s="61"/>
      <c r="G639" s="83"/>
      <c r="H639" s="83"/>
      <c r="I639" s="83"/>
      <c r="J639" s="82"/>
      <c r="K639" s="85" t="str">
        <f t="shared" si="3"/>
        <v/>
      </c>
      <c r="L639" s="62"/>
      <c r="M639" s="62"/>
      <c r="N639" s="63"/>
      <c r="O639" s="63"/>
      <c r="P639" s="63"/>
      <c r="Q639" s="86" t="str">
        <f t="shared" si="2"/>
        <v/>
      </c>
      <c r="R639" s="87">
        <f>COUNTIF(Ocorrencias!$B$8:$B$1003,(CONCATENATE(B639," - ",F639)))</f>
        <v>0</v>
      </c>
      <c r="S639" s="88" t="str">
        <f>IF(R639&lt;&gt;0,IF(R639=(COUNTIFS(Ocorrencias!$B$8:$B$1003,(CONCATENATE(B639," - ",(MID(Roteiro!C639,7,300)))),Ocorrencias!$N$8:$N$1003,"Concluído")),"Concluído","Em andamento"),"")</f>
        <v/>
      </c>
      <c r="T639" s="63"/>
      <c r="U639" s="89"/>
    </row>
    <row r="640">
      <c r="A640" s="40"/>
      <c r="B640" s="67" t="str">
        <f t="shared" si="1"/>
        <v>632</v>
      </c>
      <c r="C640" s="81"/>
      <c r="D640" s="82"/>
      <c r="E640" s="64" t="str">
        <f>IFERROR(VLOOKUP(MID(C640,7,300),'Cenários'!C:E,3,0),"")</f>
        <v/>
      </c>
      <c r="F640" s="61"/>
      <c r="G640" s="83"/>
      <c r="H640" s="83"/>
      <c r="I640" s="83"/>
      <c r="J640" s="82"/>
      <c r="K640" s="85" t="str">
        <f t="shared" si="3"/>
        <v/>
      </c>
      <c r="L640" s="62"/>
      <c r="M640" s="62"/>
      <c r="N640" s="63"/>
      <c r="O640" s="63"/>
      <c r="P640" s="63"/>
      <c r="Q640" s="86" t="str">
        <f t="shared" si="2"/>
        <v/>
      </c>
      <c r="R640" s="87">
        <f>COUNTIF(Ocorrencias!$B$8:$B$1003,(CONCATENATE(B640," - ",F640)))</f>
        <v>0</v>
      </c>
      <c r="S640" s="88" t="str">
        <f>IF(R640&lt;&gt;0,IF(R640=(COUNTIFS(Ocorrencias!$B$8:$B$1003,(CONCATENATE(B640," - ",(MID(Roteiro!C640,7,300)))),Ocorrencias!$N$8:$N$1003,"Concluído")),"Concluído","Em andamento"),"")</f>
        <v/>
      </c>
      <c r="T640" s="63"/>
      <c r="U640" s="89"/>
    </row>
    <row r="641">
      <c r="A641" s="40"/>
      <c r="B641" s="67" t="str">
        <f t="shared" si="1"/>
        <v>633</v>
      </c>
      <c r="C641" s="81"/>
      <c r="D641" s="82"/>
      <c r="E641" s="64" t="str">
        <f>IFERROR(VLOOKUP(MID(C641,7,300),'Cenários'!C:E,3,0),"")</f>
        <v/>
      </c>
      <c r="F641" s="61"/>
      <c r="G641" s="83"/>
      <c r="H641" s="83"/>
      <c r="I641" s="83"/>
      <c r="J641" s="82"/>
      <c r="K641" s="85" t="str">
        <f t="shared" si="3"/>
        <v/>
      </c>
      <c r="L641" s="62"/>
      <c r="M641" s="62"/>
      <c r="N641" s="63"/>
      <c r="O641" s="63"/>
      <c r="P641" s="63"/>
      <c r="Q641" s="86" t="str">
        <f t="shared" si="2"/>
        <v/>
      </c>
      <c r="R641" s="87">
        <f>COUNTIF(Ocorrencias!$B$8:$B$1003,(CONCATENATE(B641," - ",F641)))</f>
        <v>0</v>
      </c>
      <c r="S641" s="88" t="str">
        <f>IF(R641&lt;&gt;0,IF(R641=(COUNTIFS(Ocorrencias!$B$8:$B$1003,(CONCATENATE(B641," - ",(MID(Roteiro!C641,7,300)))),Ocorrencias!$N$8:$N$1003,"Concluído")),"Concluído","Em andamento"),"")</f>
        <v/>
      </c>
      <c r="T641" s="63"/>
      <c r="U641" s="89"/>
    </row>
    <row r="642">
      <c r="A642" s="40"/>
      <c r="B642" s="67" t="str">
        <f t="shared" si="1"/>
        <v>634</v>
      </c>
      <c r="C642" s="81"/>
      <c r="D642" s="82"/>
      <c r="E642" s="64" t="str">
        <f>IFERROR(VLOOKUP(MID(C642,7,300),'Cenários'!C:E,3,0),"")</f>
        <v/>
      </c>
      <c r="F642" s="61"/>
      <c r="G642" s="83"/>
      <c r="H642" s="83"/>
      <c r="I642" s="83"/>
      <c r="J642" s="82"/>
      <c r="K642" s="85" t="str">
        <f t="shared" si="3"/>
        <v/>
      </c>
      <c r="L642" s="62"/>
      <c r="M642" s="62"/>
      <c r="N642" s="63"/>
      <c r="O642" s="63"/>
      <c r="P642" s="63"/>
      <c r="Q642" s="86" t="str">
        <f t="shared" si="2"/>
        <v/>
      </c>
      <c r="R642" s="87">
        <f>COUNTIF(Ocorrencias!$B$8:$B$1003,(CONCATENATE(B642," - ",F642)))</f>
        <v>0</v>
      </c>
      <c r="S642" s="88" t="str">
        <f>IF(R642&lt;&gt;0,IF(R642=(COUNTIFS(Ocorrencias!$B$8:$B$1003,(CONCATENATE(B642," - ",(MID(Roteiro!C642,7,300)))),Ocorrencias!$N$8:$N$1003,"Concluído")),"Concluído","Em andamento"),"")</f>
        <v/>
      </c>
      <c r="T642" s="63"/>
      <c r="U642" s="89"/>
    </row>
    <row r="643">
      <c r="A643" s="40"/>
      <c r="B643" s="67" t="str">
        <f t="shared" si="1"/>
        <v>635</v>
      </c>
      <c r="C643" s="81"/>
      <c r="D643" s="82"/>
      <c r="E643" s="64" t="str">
        <f>IFERROR(VLOOKUP(MID(C643,7,300),'Cenários'!C:E,3,0),"")</f>
        <v/>
      </c>
      <c r="F643" s="61"/>
      <c r="G643" s="83"/>
      <c r="H643" s="83"/>
      <c r="I643" s="83"/>
      <c r="J643" s="82"/>
      <c r="K643" s="85" t="str">
        <f t="shared" si="3"/>
        <v/>
      </c>
      <c r="L643" s="62"/>
      <c r="M643" s="62"/>
      <c r="N643" s="63"/>
      <c r="O643" s="63"/>
      <c r="P643" s="63"/>
      <c r="Q643" s="86" t="str">
        <f t="shared" si="2"/>
        <v/>
      </c>
      <c r="R643" s="87">
        <f>COUNTIF(Ocorrencias!$B$8:$B$1003,(CONCATENATE(B643," - ",F643)))</f>
        <v>0</v>
      </c>
      <c r="S643" s="88" t="str">
        <f>IF(R643&lt;&gt;0,IF(R643=(COUNTIFS(Ocorrencias!$B$8:$B$1003,(CONCATENATE(B643," - ",(MID(Roteiro!C643,7,300)))),Ocorrencias!$N$8:$N$1003,"Concluído")),"Concluído","Em andamento"),"")</f>
        <v/>
      </c>
      <c r="T643" s="63"/>
      <c r="U643" s="89"/>
    </row>
    <row r="644">
      <c r="A644" s="40"/>
      <c r="B644" s="67" t="str">
        <f t="shared" si="1"/>
        <v>636</v>
      </c>
      <c r="C644" s="81"/>
      <c r="D644" s="82"/>
      <c r="E644" s="64" t="str">
        <f>IFERROR(VLOOKUP(MID(C644,7,300),'Cenários'!C:E,3,0),"")</f>
        <v/>
      </c>
      <c r="F644" s="61"/>
      <c r="G644" s="83"/>
      <c r="H644" s="83"/>
      <c r="I644" s="83"/>
      <c r="J644" s="82"/>
      <c r="K644" s="85" t="str">
        <f t="shared" si="3"/>
        <v/>
      </c>
      <c r="L644" s="62"/>
      <c r="M644" s="62"/>
      <c r="N644" s="63"/>
      <c r="O644" s="63"/>
      <c r="P644" s="63"/>
      <c r="Q644" s="86" t="str">
        <f t="shared" si="2"/>
        <v/>
      </c>
      <c r="R644" s="87">
        <f>COUNTIF(Ocorrencias!$B$8:$B$1003,(CONCATENATE(B644," - ",F644)))</f>
        <v>0</v>
      </c>
      <c r="S644" s="88" t="str">
        <f>IF(R644&lt;&gt;0,IF(R644=(COUNTIFS(Ocorrencias!$B$8:$B$1003,(CONCATENATE(B644," - ",(MID(Roteiro!C644,7,300)))),Ocorrencias!$N$8:$N$1003,"Concluído")),"Concluído","Em andamento"),"")</f>
        <v/>
      </c>
      <c r="T644" s="63"/>
      <c r="U644" s="89"/>
    </row>
    <row r="645">
      <c r="A645" s="40"/>
      <c r="B645" s="67" t="str">
        <f t="shared" si="1"/>
        <v>637</v>
      </c>
      <c r="C645" s="81"/>
      <c r="D645" s="82"/>
      <c r="E645" s="64" t="str">
        <f>IFERROR(VLOOKUP(MID(C645,7,300),'Cenários'!C:E,3,0),"")</f>
        <v/>
      </c>
      <c r="F645" s="61"/>
      <c r="G645" s="83"/>
      <c r="H645" s="83"/>
      <c r="I645" s="83"/>
      <c r="J645" s="82"/>
      <c r="K645" s="85" t="str">
        <f t="shared" si="3"/>
        <v/>
      </c>
      <c r="L645" s="62"/>
      <c r="M645" s="62"/>
      <c r="N645" s="63"/>
      <c r="O645" s="63"/>
      <c r="P645" s="63"/>
      <c r="Q645" s="86" t="str">
        <f t="shared" si="2"/>
        <v/>
      </c>
      <c r="R645" s="87">
        <f>COUNTIF(Ocorrencias!$B$8:$B$1003,(CONCATENATE(B645," - ",F645)))</f>
        <v>0</v>
      </c>
      <c r="S645" s="88" t="str">
        <f>IF(R645&lt;&gt;0,IF(R645=(COUNTIFS(Ocorrencias!$B$8:$B$1003,(CONCATENATE(B645," - ",(MID(Roteiro!C645,7,300)))),Ocorrencias!$N$8:$N$1003,"Concluído")),"Concluído","Em andamento"),"")</f>
        <v/>
      </c>
      <c r="T645" s="63"/>
      <c r="U645" s="89"/>
    </row>
    <row r="646">
      <c r="A646" s="40"/>
      <c r="B646" s="67" t="str">
        <f t="shared" si="1"/>
        <v>638</v>
      </c>
      <c r="C646" s="81"/>
      <c r="D646" s="82"/>
      <c r="E646" s="64" t="str">
        <f>IFERROR(VLOOKUP(MID(C646,7,300),'Cenários'!C:E,3,0),"")</f>
        <v/>
      </c>
      <c r="F646" s="61"/>
      <c r="G646" s="83"/>
      <c r="H646" s="83"/>
      <c r="I646" s="83"/>
      <c r="J646" s="82"/>
      <c r="K646" s="85" t="str">
        <f t="shared" si="3"/>
        <v/>
      </c>
      <c r="L646" s="62"/>
      <c r="M646" s="62"/>
      <c r="N646" s="63"/>
      <c r="O646" s="63"/>
      <c r="P646" s="63"/>
      <c r="Q646" s="86" t="str">
        <f t="shared" si="2"/>
        <v/>
      </c>
      <c r="R646" s="87">
        <f>COUNTIF(Ocorrencias!$B$8:$B$1003,(CONCATENATE(B646," - ",F646)))</f>
        <v>0</v>
      </c>
      <c r="S646" s="88" t="str">
        <f>IF(R646&lt;&gt;0,IF(R646=(COUNTIFS(Ocorrencias!$B$8:$B$1003,(CONCATENATE(B646," - ",(MID(Roteiro!C646,7,300)))),Ocorrencias!$N$8:$N$1003,"Concluído")),"Concluído","Em andamento"),"")</f>
        <v/>
      </c>
      <c r="T646" s="63"/>
      <c r="U646" s="89"/>
    </row>
    <row r="647">
      <c r="A647" s="40"/>
      <c r="B647" s="67" t="str">
        <f t="shared" si="1"/>
        <v>639</v>
      </c>
      <c r="C647" s="81"/>
      <c r="D647" s="82"/>
      <c r="E647" s="64" t="str">
        <f>IFERROR(VLOOKUP(MID(C647,7,300),'Cenários'!C:E,3,0),"")</f>
        <v/>
      </c>
      <c r="F647" s="61"/>
      <c r="G647" s="83"/>
      <c r="H647" s="83"/>
      <c r="I647" s="83"/>
      <c r="J647" s="82"/>
      <c r="K647" s="85" t="str">
        <f t="shared" si="3"/>
        <v/>
      </c>
      <c r="L647" s="62"/>
      <c r="M647" s="62"/>
      <c r="N647" s="63"/>
      <c r="O647" s="63"/>
      <c r="P647" s="63"/>
      <c r="Q647" s="86" t="str">
        <f t="shared" si="2"/>
        <v/>
      </c>
      <c r="R647" s="87">
        <f>COUNTIF(Ocorrencias!$B$8:$B$1003,(CONCATENATE(B647," - ",F647)))</f>
        <v>0</v>
      </c>
      <c r="S647" s="88" t="str">
        <f>IF(R647&lt;&gt;0,IF(R647=(COUNTIFS(Ocorrencias!$B$8:$B$1003,(CONCATENATE(B647," - ",(MID(Roteiro!C647,7,300)))),Ocorrencias!$N$8:$N$1003,"Concluído")),"Concluído","Em andamento"),"")</f>
        <v/>
      </c>
      <c r="T647" s="63"/>
      <c r="U647" s="89"/>
    </row>
    <row r="648">
      <c r="A648" s="40"/>
      <c r="B648" s="67" t="str">
        <f t="shared" si="1"/>
        <v>640</v>
      </c>
      <c r="C648" s="81"/>
      <c r="D648" s="82"/>
      <c r="E648" s="64" t="str">
        <f>IFERROR(VLOOKUP(MID(C648,7,300),'Cenários'!C:E,3,0),"")</f>
        <v/>
      </c>
      <c r="F648" s="61"/>
      <c r="G648" s="83"/>
      <c r="H648" s="83"/>
      <c r="I648" s="83"/>
      <c r="J648" s="82"/>
      <c r="K648" s="85" t="str">
        <f t="shared" si="3"/>
        <v/>
      </c>
      <c r="L648" s="62"/>
      <c r="M648" s="62"/>
      <c r="N648" s="63"/>
      <c r="O648" s="63"/>
      <c r="P648" s="63"/>
      <c r="Q648" s="86" t="str">
        <f t="shared" si="2"/>
        <v/>
      </c>
      <c r="R648" s="87">
        <f>COUNTIF(Ocorrencias!$B$8:$B$1003,(CONCATENATE(B648," - ",F648)))</f>
        <v>0</v>
      </c>
      <c r="S648" s="88" t="str">
        <f>IF(R648&lt;&gt;0,IF(R648=(COUNTIFS(Ocorrencias!$B$8:$B$1003,(CONCATENATE(B648," - ",(MID(Roteiro!C648,7,300)))),Ocorrencias!$N$8:$N$1003,"Concluído")),"Concluído","Em andamento"),"")</f>
        <v/>
      </c>
      <c r="T648" s="63"/>
      <c r="U648" s="89"/>
    </row>
    <row r="649">
      <c r="A649" s="40"/>
      <c r="B649" s="67" t="str">
        <f t="shared" si="1"/>
        <v>641</v>
      </c>
      <c r="C649" s="81"/>
      <c r="D649" s="82"/>
      <c r="E649" s="64" t="str">
        <f>IFERROR(VLOOKUP(MID(C649,7,300),'Cenários'!C:E,3,0),"")</f>
        <v/>
      </c>
      <c r="F649" s="61"/>
      <c r="G649" s="83"/>
      <c r="H649" s="83"/>
      <c r="I649" s="83"/>
      <c r="J649" s="82"/>
      <c r="K649" s="85" t="str">
        <f t="shared" si="3"/>
        <v/>
      </c>
      <c r="L649" s="62"/>
      <c r="M649" s="62"/>
      <c r="N649" s="63"/>
      <c r="O649" s="63"/>
      <c r="P649" s="63"/>
      <c r="Q649" s="86" t="str">
        <f t="shared" si="2"/>
        <v/>
      </c>
      <c r="R649" s="87">
        <f>COUNTIF(Ocorrencias!$B$8:$B$1003,(CONCATENATE(B649," - ",F649)))</f>
        <v>0</v>
      </c>
      <c r="S649" s="88" t="str">
        <f>IF(R649&lt;&gt;0,IF(R649=(COUNTIFS(Ocorrencias!$B$8:$B$1003,(CONCATENATE(B649," - ",(MID(Roteiro!C649,7,300)))),Ocorrencias!$N$8:$N$1003,"Concluído")),"Concluído","Em andamento"),"")</f>
        <v/>
      </c>
      <c r="T649" s="63"/>
      <c r="U649" s="89"/>
    </row>
    <row r="650">
      <c r="A650" s="40"/>
      <c r="B650" s="67" t="str">
        <f t="shared" si="1"/>
        <v>642</v>
      </c>
      <c r="C650" s="81"/>
      <c r="D650" s="82"/>
      <c r="E650" s="64" t="str">
        <f>IFERROR(VLOOKUP(MID(C650,7,300),'Cenários'!C:E,3,0),"")</f>
        <v/>
      </c>
      <c r="F650" s="61"/>
      <c r="G650" s="83"/>
      <c r="H650" s="83"/>
      <c r="I650" s="83"/>
      <c r="J650" s="82"/>
      <c r="K650" s="85" t="str">
        <f t="shared" si="3"/>
        <v/>
      </c>
      <c r="L650" s="62"/>
      <c r="M650" s="62"/>
      <c r="N650" s="63"/>
      <c r="O650" s="63"/>
      <c r="P650" s="63"/>
      <c r="Q650" s="86" t="str">
        <f t="shared" si="2"/>
        <v/>
      </c>
      <c r="R650" s="87">
        <f>COUNTIF(Ocorrencias!$B$8:$B$1003,(CONCATENATE(B650," - ",F650)))</f>
        <v>0</v>
      </c>
      <c r="S650" s="88" t="str">
        <f>IF(R650&lt;&gt;0,IF(R650=(COUNTIFS(Ocorrencias!$B$8:$B$1003,(CONCATENATE(B650," - ",(MID(Roteiro!C650,7,300)))),Ocorrencias!$N$8:$N$1003,"Concluído")),"Concluído","Em andamento"),"")</f>
        <v/>
      </c>
      <c r="T650" s="63"/>
      <c r="U650" s="89"/>
    </row>
    <row r="651">
      <c r="A651" s="40"/>
      <c r="B651" s="67" t="str">
        <f t="shared" si="1"/>
        <v>643</v>
      </c>
      <c r="C651" s="81"/>
      <c r="D651" s="82"/>
      <c r="E651" s="64" t="str">
        <f>IFERROR(VLOOKUP(MID(C651,7,300),'Cenários'!C:E,3,0),"")</f>
        <v/>
      </c>
      <c r="F651" s="61"/>
      <c r="G651" s="83"/>
      <c r="H651" s="83"/>
      <c r="I651" s="83"/>
      <c r="J651" s="82"/>
      <c r="K651" s="85" t="str">
        <f t="shared" si="3"/>
        <v/>
      </c>
      <c r="L651" s="62"/>
      <c r="M651" s="62"/>
      <c r="N651" s="63"/>
      <c r="O651" s="63"/>
      <c r="P651" s="63"/>
      <c r="Q651" s="86" t="str">
        <f t="shared" si="2"/>
        <v/>
      </c>
      <c r="R651" s="87">
        <f>COUNTIF(Ocorrencias!$B$8:$B$1003,(CONCATENATE(B651," - ",F651)))</f>
        <v>0</v>
      </c>
      <c r="S651" s="88" t="str">
        <f>IF(R651&lt;&gt;0,IF(R651=(COUNTIFS(Ocorrencias!$B$8:$B$1003,(CONCATENATE(B651," - ",(MID(Roteiro!C651,7,300)))),Ocorrencias!$N$8:$N$1003,"Concluído")),"Concluído","Em andamento"),"")</f>
        <v/>
      </c>
      <c r="T651" s="63"/>
      <c r="U651" s="89"/>
    </row>
    <row r="652">
      <c r="A652" s="40"/>
      <c r="B652" s="67" t="str">
        <f t="shared" si="1"/>
        <v>644</v>
      </c>
      <c r="C652" s="81"/>
      <c r="D652" s="82"/>
      <c r="E652" s="64" t="str">
        <f>IFERROR(VLOOKUP(MID(C652,7,300),'Cenários'!C:E,3,0),"")</f>
        <v/>
      </c>
      <c r="F652" s="61"/>
      <c r="G652" s="83"/>
      <c r="H652" s="83"/>
      <c r="I652" s="83"/>
      <c r="J652" s="82"/>
      <c r="K652" s="85" t="str">
        <f t="shared" si="3"/>
        <v/>
      </c>
      <c r="L652" s="62"/>
      <c r="M652" s="62"/>
      <c r="N652" s="63"/>
      <c r="O652" s="63"/>
      <c r="P652" s="63"/>
      <c r="Q652" s="86" t="str">
        <f t="shared" si="2"/>
        <v/>
      </c>
      <c r="R652" s="87">
        <f>COUNTIF(Ocorrencias!$B$8:$B$1003,(CONCATENATE(B652," - ",F652)))</f>
        <v>0</v>
      </c>
      <c r="S652" s="88" t="str">
        <f>IF(R652&lt;&gt;0,IF(R652=(COUNTIFS(Ocorrencias!$B$8:$B$1003,(CONCATENATE(B652," - ",(MID(Roteiro!C652,7,300)))),Ocorrencias!$N$8:$N$1003,"Concluído")),"Concluído","Em andamento"),"")</f>
        <v/>
      </c>
      <c r="T652" s="63"/>
      <c r="U652" s="89"/>
    </row>
    <row r="653">
      <c r="A653" s="40"/>
      <c r="B653" s="67" t="str">
        <f t="shared" si="1"/>
        <v>645</v>
      </c>
      <c r="C653" s="81"/>
      <c r="D653" s="82"/>
      <c r="E653" s="64" t="str">
        <f>IFERROR(VLOOKUP(MID(C653,7,300),'Cenários'!C:E,3,0),"")</f>
        <v/>
      </c>
      <c r="F653" s="61"/>
      <c r="G653" s="83"/>
      <c r="H653" s="83"/>
      <c r="I653" s="83"/>
      <c r="J653" s="82"/>
      <c r="K653" s="85" t="str">
        <f t="shared" si="3"/>
        <v/>
      </c>
      <c r="L653" s="62"/>
      <c r="M653" s="62"/>
      <c r="N653" s="63"/>
      <c r="O653" s="63"/>
      <c r="P653" s="63"/>
      <c r="Q653" s="86" t="str">
        <f t="shared" si="2"/>
        <v/>
      </c>
      <c r="R653" s="87">
        <f>COUNTIF(Ocorrencias!$B$8:$B$1003,(CONCATENATE(B653," - ",F653)))</f>
        <v>0</v>
      </c>
      <c r="S653" s="88" t="str">
        <f>IF(R653&lt;&gt;0,IF(R653=(COUNTIFS(Ocorrencias!$B$8:$B$1003,(CONCATENATE(B653," - ",(MID(Roteiro!C653,7,300)))),Ocorrencias!$N$8:$N$1003,"Concluído")),"Concluído","Em andamento"),"")</f>
        <v/>
      </c>
      <c r="T653" s="63"/>
      <c r="U653" s="89"/>
    </row>
    <row r="654">
      <c r="A654" s="40"/>
      <c r="B654" s="67" t="str">
        <f t="shared" si="1"/>
        <v>646</v>
      </c>
      <c r="C654" s="81"/>
      <c r="D654" s="82"/>
      <c r="E654" s="64" t="str">
        <f>IFERROR(VLOOKUP(MID(C654,7,300),'Cenários'!C:E,3,0),"")</f>
        <v/>
      </c>
      <c r="F654" s="61"/>
      <c r="G654" s="83"/>
      <c r="H654" s="83"/>
      <c r="I654" s="83"/>
      <c r="J654" s="82"/>
      <c r="K654" s="85" t="str">
        <f t="shared" si="3"/>
        <v/>
      </c>
      <c r="L654" s="62"/>
      <c r="M654" s="62"/>
      <c r="N654" s="63"/>
      <c r="O654" s="63"/>
      <c r="P654" s="63"/>
      <c r="Q654" s="86" t="str">
        <f t="shared" si="2"/>
        <v/>
      </c>
      <c r="R654" s="87">
        <f>COUNTIF(Ocorrencias!$B$8:$B$1003,(CONCATENATE(B654," - ",F654)))</f>
        <v>0</v>
      </c>
      <c r="S654" s="88" t="str">
        <f>IF(R654&lt;&gt;0,IF(R654=(COUNTIFS(Ocorrencias!$B$8:$B$1003,(CONCATENATE(B654," - ",(MID(Roteiro!C654,7,300)))),Ocorrencias!$N$8:$N$1003,"Concluído")),"Concluído","Em andamento"),"")</f>
        <v/>
      </c>
      <c r="T654" s="63"/>
      <c r="U654" s="89"/>
    </row>
    <row r="655">
      <c r="A655" s="40"/>
      <c r="B655" s="67" t="str">
        <f t="shared" si="1"/>
        <v>647</v>
      </c>
      <c r="C655" s="81"/>
      <c r="D655" s="82"/>
      <c r="E655" s="64" t="str">
        <f>IFERROR(VLOOKUP(MID(C655,7,300),'Cenários'!C:E,3,0),"")</f>
        <v/>
      </c>
      <c r="F655" s="61"/>
      <c r="G655" s="83"/>
      <c r="H655" s="83"/>
      <c r="I655" s="83"/>
      <c r="J655" s="82"/>
      <c r="K655" s="85" t="str">
        <f t="shared" si="3"/>
        <v/>
      </c>
      <c r="L655" s="62"/>
      <c r="M655" s="62"/>
      <c r="N655" s="63"/>
      <c r="O655" s="63"/>
      <c r="P655" s="63"/>
      <c r="Q655" s="86" t="str">
        <f t="shared" si="2"/>
        <v/>
      </c>
      <c r="R655" s="87">
        <f>COUNTIF(Ocorrencias!$B$8:$B$1003,(CONCATENATE(B655," - ",F655)))</f>
        <v>0</v>
      </c>
      <c r="S655" s="88" t="str">
        <f>IF(R655&lt;&gt;0,IF(R655=(COUNTIFS(Ocorrencias!$B$8:$B$1003,(CONCATENATE(B655," - ",(MID(Roteiro!C655,7,300)))),Ocorrencias!$N$8:$N$1003,"Concluído")),"Concluído","Em andamento"),"")</f>
        <v/>
      </c>
      <c r="T655" s="63"/>
      <c r="U655" s="89"/>
    </row>
    <row r="656">
      <c r="A656" s="40"/>
      <c r="B656" s="67" t="str">
        <f t="shared" si="1"/>
        <v>648</v>
      </c>
      <c r="C656" s="81"/>
      <c r="D656" s="82"/>
      <c r="E656" s="64" t="str">
        <f>IFERROR(VLOOKUP(MID(C656,7,300),'Cenários'!C:E,3,0),"")</f>
        <v/>
      </c>
      <c r="F656" s="61"/>
      <c r="G656" s="83"/>
      <c r="H656" s="83"/>
      <c r="I656" s="83"/>
      <c r="J656" s="82"/>
      <c r="K656" s="85" t="str">
        <f t="shared" si="3"/>
        <v/>
      </c>
      <c r="L656" s="62"/>
      <c r="M656" s="62"/>
      <c r="N656" s="63"/>
      <c r="O656" s="63"/>
      <c r="P656" s="63"/>
      <c r="Q656" s="86" t="str">
        <f t="shared" si="2"/>
        <v/>
      </c>
      <c r="R656" s="87">
        <f>COUNTIF(Ocorrencias!$B$8:$B$1003,(CONCATENATE(B656," - ",F656)))</f>
        <v>0</v>
      </c>
      <c r="S656" s="88" t="str">
        <f>IF(R656&lt;&gt;0,IF(R656=(COUNTIFS(Ocorrencias!$B$8:$B$1003,(CONCATENATE(B656," - ",(MID(Roteiro!C656,7,300)))),Ocorrencias!$N$8:$N$1003,"Concluído")),"Concluído","Em andamento"),"")</f>
        <v/>
      </c>
      <c r="T656" s="63"/>
      <c r="U656" s="89"/>
    </row>
    <row r="657">
      <c r="A657" s="40"/>
      <c r="B657" s="67" t="str">
        <f t="shared" si="1"/>
        <v>649</v>
      </c>
      <c r="C657" s="81"/>
      <c r="D657" s="82"/>
      <c r="E657" s="64" t="str">
        <f>IFERROR(VLOOKUP(MID(C657,7,300),'Cenários'!C:E,3,0),"")</f>
        <v/>
      </c>
      <c r="F657" s="61"/>
      <c r="G657" s="83"/>
      <c r="H657" s="83"/>
      <c r="I657" s="83"/>
      <c r="J657" s="82"/>
      <c r="K657" s="85" t="str">
        <f t="shared" si="3"/>
        <v/>
      </c>
      <c r="L657" s="62"/>
      <c r="M657" s="62"/>
      <c r="N657" s="63"/>
      <c r="O657" s="63"/>
      <c r="P657" s="63"/>
      <c r="Q657" s="86" t="str">
        <f t="shared" si="2"/>
        <v/>
      </c>
      <c r="R657" s="87">
        <f>COUNTIF(Ocorrencias!$B$8:$B$1003,(CONCATENATE(B657," - ",F657)))</f>
        <v>0</v>
      </c>
      <c r="S657" s="88" t="str">
        <f>IF(R657&lt;&gt;0,IF(R657=(COUNTIFS(Ocorrencias!$B$8:$B$1003,(CONCATENATE(B657," - ",(MID(Roteiro!C657,7,300)))),Ocorrencias!$N$8:$N$1003,"Concluído")),"Concluído","Em andamento"),"")</f>
        <v/>
      </c>
      <c r="T657" s="63"/>
      <c r="U657" s="89"/>
    </row>
    <row r="658">
      <c r="A658" s="40"/>
      <c r="B658" s="67" t="str">
        <f t="shared" si="1"/>
        <v>650</v>
      </c>
      <c r="C658" s="81"/>
      <c r="D658" s="82"/>
      <c r="E658" s="64" t="str">
        <f>IFERROR(VLOOKUP(MID(C658,7,300),'Cenários'!C:E,3,0),"")</f>
        <v/>
      </c>
      <c r="F658" s="61"/>
      <c r="G658" s="83"/>
      <c r="H658" s="83"/>
      <c r="I658" s="83"/>
      <c r="J658" s="82"/>
      <c r="K658" s="85" t="str">
        <f t="shared" si="3"/>
        <v/>
      </c>
      <c r="L658" s="62"/>
      <c r="M658" s="62"/>
      <c r="N658" s="63"/>
      <c r="O658" s="63"/>
      <c r="P658" s="63"/>
      <c r="Q658" s="86" t="str">
        <f t="shared" si="2"/>
        <v/>
      </c>
      <c r="R658" s="87">
        <f>COUNTIF(Ocorrencias!$B$8:$B$1003,(CONCATENATE(B658," - ",F658)))</f>
        <v>0</v>
      </c>
      <c r="S658" s="88" t="str">
        <f>IF(R658&lt;&gt;0,IF(R658=(COUNTIFS(Ocorrencias!$B$8:$B$1003,(CONCATENATE(B658," - ",(MID(Roteiro!C658,7,300)))),Ocorrencias!$N$8:$N$1003,"Concluído")),"Concluído","Em andamento"),"")</f>
        <v/>
      </c>
      <c r="T658" s="63"/>
      <c r="U658" s="89"/>
    </row>
    <row r="659">
      <c r="A659" s="40"/>
      <c r="B659" s="67" t="str">
        <f t="shared" si="1"/>
        <v>651</v>
      </c>
      <c r="C659" s="81"/>
      <c r="D659" s="82"/>
      <c r="E659" s="64" t="str">
        <f>IFERROR(VLOOKUP(MID(C659,7,300),'Cenários'!C:E,3,0),"")</f>
        <v/>
      </c>
      <c r="F659" s="61"/>
      <c r="G659" s="83"/>
      <c r="H659" s="83"/>
      <c r="I659" s="83"/>
      <c r="J659" s="82"/>
      <c r="K659" s="85" t="str">
        <f t="shared" si="3"/>
        <v/>
      </c>
      <c r="L659" s="62"/>
      <c r="M659" s="62"/>
      <c r="N659" s="63"/>
      <c r="O659" s="63"/>
      <c r="P659" s="63"/>
      <c r="Q659" s="86" t="str">
        <f t="shared" si="2"/>
        <v/>
      </c>
      <c r="R659" s="87">
        <f>COUNTIF(Ocorrencias!$B$8:$B$1003,(CONCATENATE(B659," - ",F659)))</f>
        <v>0</v>
      </c>
      <c r="S659" s="88" t="str">
        <f>IF(R659&lt;&gt;0,IF(R659=(COUNTIFS(Ocorrencias!$B$8:$B$1003,(CONCATENATE(B659," - ",(MID(Roteiro!C659,7,300)))),Ocorrencias!$N$8:$N$1003,"Concluído")),"Concluído","Em andamento"),"")</f>
        <v/>
      </c>
      <c r="T659" s="63"/>
      <c r="U659" s="89"/>
    </row>
    <row r="660">
      <c r="A660" s="40"/>
      <c r="B660" s="67" t="str">
        <f t="shared" si="1"/>
        <v>652</v>
      </c>
      <c r="C660" s="81"/>
      <c r="D660" s="82"/>
      <c r="E660" s="64" t="str">
        <f>IFERROR(VLOOKUP(MID(C660,7,300),'Cenários'!C:E,3,0),"")</f>
        <v/>
      </c>
      <c r="F660" s="61"/>
      <c r="G660" s="83"/>
      <c r="H660" s="83"/>
      <c r="I660" s="83"/>
      <c r="J660" s="82"/>
      <c r="K660" s="85" t="str">
        <f t="shared" si="3"/>
        <v/>
      </c>
      <c r="L660" s="62"/>
      <c r="M660" s="62"/>
      <c r="N660" s="63"/>
      <c r="O660" s="63"/>
      <c r="P660" s="63"/>
      <c r="Q660" s="86" t="str">
        <f t="shared" si="2"/>
        <v/>
      </c>
      <c r="R660" s="87">
        <f>COUNTIF(Ocorrencias!$B$8:$B$1003,(CONCATENATE(B660," - ",F660)))</f>
        <v>0</v>
      </c>
      <c r="S660" s="88" t="str">
        <f>IF(R660&lt;&gt;0,IF(R660=(COUNTIFS(Ocorrencias!$B$8:$B$1003,(CONCATENATE(B660," - ",(MID(Roteiro!C660,7,300)))),Ocorrencias!$N$8:$N$1003,"Concluído")),"Concluído","Em andamento"),"")</f>
        <v/>
      </c>
      <c r="T660" s="63"/>
      <c r="U660" s="89"/>
    </row>
    <row r="661">
      <c r="A661" s="40"/>
      <c r="B661" s="67" t="str">
        <f t="shared" si="1"/>
        <v>653</v>
      </c>
      <c r="C661" s="81"/>
      <c r="D661" s="82"/>
      <c r="E661" s="64" t="str">
        <f>IFERROR(VLOOKUP(MID(C661,7,300),'Cenários'!C:E,3,0),"")</f>
        <v/>
      </c>
      <c r="F661" s="61"/>
      <c r="G661" s="83"/>
      <c r="H661" s="83"/>
      <c r="I661" s="83"/>
      <c r="J661" s="82"/>
      <c r="K661" s="85" t="str">
        <f t="shared" si="3"/>
        <v/>
      </c>
      <c r="L661" s="62"/>
      <c r="M661" s="62"/>
      <c r="N661" s="63"/>
      <c r="O661" s="63"/>
      <c r="P661" s="63"/>
      <c r="Q661" s="86" t="str">
        <f t="shared" si="2"/>
        <v/>
      </c>
      <c r="R661" s="87">
        <f>COUNTIF(Ocorrencias!$B$8:$B$1003,(CONCATENATE(B661," - ",F661)))</f>
        <v>0</v>
      </c>
      <c r="S661" s="88" t="str">
        <f>IF(R661&lt;&gt;0,IF(R661=(COUNTIFS(Ocorrencias!$B$8:$B$1003,(CONCATENATE(B661," - ",(MID(Roteiro!C661,7,300)))),Ocorrencias!$N$8:$N$1003,"Concluído")),"Concluído","Em andamento"),"")</f>
        <v/>
      </c>
      <c r="T661" s="63"/>
      <c r="U661" s="89"/>
    </row>
    <row r="662">
      <c r="A662" s="40"/>
      <c r="B662" s="67" t="str">
        <f t="shared" si="1"/>
        <v>654</v>
      </c>
      <c r="C662" s="81"/>
      <c r="D662" s="82"/>
      <c r="E662" s="64" t="str">
        <f>IFERROR(VLOOKUP(MID(C662,7,300),'Cenários'!C:E,3,0),"")</f>
        <v/>
      </c>
      <c r="F662" s="61"/>
      <c r="G662" s="83"/>
      <c r="H662" s="83"/>
      <c r="I662" s="83"/>
      <c r="J662" s="82"/>
      <c r="K662" s="85" t="str">
        <f t="shared" si="3"/>
        <v/>
      </c>
      <c r="L662" s="62"/>
      <c r="M662" s="62"/>
      <c r="N662" s="63"/>
      <c r="O662" s="63"/>
      <c r="P662" s="63"/>
      <c r="Q662" s="86" t="str">
        <f t="shared" si="2"/>
        <v/>
      </c>
      <c r="R662" s="87">
        <f>COUNTIF(Ocorrencias!$B$8:$B$1003,(CONCATENATE(B662," - ",F662)))</f>
        <v>0</v>
      </c>
      <c r="S662" s="88" t="str">
        <f>IF(R662&lt;&gt;0,IF(R662=(COUNTIFS(Ocorrencias!$B$8:$B$1003,(CONCATENATE(B662," - ",(MID(Roteiro!C662,7,300)))),Ocorrencias!$N$8:$N$1003,"Concluído")),"Concluído","Em andamento"),"")</f>
        <v/>
      </c>
      <c r="T662" s="63"/>
      <c r="U662" s="89"/>
    </row>
    <row r="663">
      <c r="A663" s="40"/>
      <c r="B663" s="67" t="str">
        <f t="shared" si="1"/>
        <v>655</v>
      </c>
      <c r="C663" s="81"/>
      <c r="D663" s="82"/>
      <c r="E663" s="64" t="str">
        <f>IFERROR(VLOOKUP(MID(C663,7,300),'Cenários'!C:E,3,0),"")</f>
        <v/>
      </c>
      <c r="F663" s="61"/>
      <c r="G663" s="83"/>
      <c r="H663" s="83"/>
      <c r="I663" s="83"/>
      <c r="J663" s="82"/>
      <c r="K663" s="85" t="str">
        <f t="shared" si="3"/>
        <v/>
      </c>
      <c r="L663" s="62"/>
      <c r="M663" s="62"/>
      <c r="N663" s="63"/>
      <c r="O663" s="63"/>
      <c r="P663" s="63"/>
      <c r="Q663" s="86" t="str">
        <f t="shared" si="2"/>
        <v/>
      </c>
      <c r="R663" s="87">
        <f>COUNTIF(Ocorrencias!$B$8:$B$1003,(CONCATENATE(B663," - ",F663)))</f>
        <v>0</v>
      </c>
      <c r="S663" s="88" t="str">
        <f>IF(R663&lt;&gt;0,IF(R663=(COUNTIFS(Ocorrencias!$B$8:$B$1003,(CONCATENATE(B663," - ",(MID(Roteiro!C663,7,300)))),Ocorrencias!$N$8:$N$1003,"Concluído")),"Concluído","Em andamento"),"")</f>
        <v/>
      </c>
      <c r="T663" s="63"/>
      <c r="U663" s="89"/>
    </row>
    <row r="664">
      <c r="A664" s="40"/>
      <c r="B664" s="67" t="str">
        <f t="shared" si="1"/>
        <v>656</v>
      </c>
      <c r="C664" s="81"/>
      <c r="D664" s="82"/>
      <c r="E664" s="64" t="str">
        <f>IFERROR(VLOOKUP(MID(C664,7,300),'Cenários'!C:E,3,0),"")</f>
        <v/>
      </c>
      <c r="F664" s="61"/>
      <c r="G664" s="83"/>
      <c r="H664" s="83"/>
      <c r="I664" s="83"/>
      <c r="J664" s="82"/>
      <c r="K664" s="85" t="str">
        <f t="shared" si="3"/>
        <v/>
      </c>
      <c r="L664" s="62"/>
      <c r="M664" s="62"/>
      <c r="N664" s="63"/>
      <c r="O664" s="63"/>
      <c r="P664" s="63"/>
      <c r="Q664" s="86" t="str">
        <f t="shared" si="2"/>
        <v/>
      </c>
      <c r="R664" s="87">
        <f>COUNTIF(Ocorrencias!$B$8:$B$1003,(CONCATENATE(B664," - ",F664)))</f>
        <v>0</v>
      </c>
      <c r="S664" s="88" t="str">
        <f>IF(R664&lt;&gt;0,IF(R664=(COUNTIFS(Ocorrencias!$B$8:$B$1003,(CONCATENATE(B664," - ",(MID(Roteiro!C664,7,300)))),Ocorrencias!$N$8:$N$1003,"Concluído")),"Concluído","Em andamento"),"")</f>
        <v/>
      </c>
      <c r="T664" s="63"/>
      <c r="U664" s="89"/>
    </row>
    <row r="665">
      <c r="A665" s="40"/>
      <c r="B665" s="67" t="str">
        <f t="shared" si="1"/>
        <v>657</v>
      </c>
      <c r="C665" s="81"/>
      <c r="D665" s="82"/>
      <c r="E665" s="64" t="str">
        <f>IFERROR(VLOOKUP(MID(C665,7,300),'Cenários'!C:E,3,0),"")</f>
        <v/>
      </c>
      <c r="F665" s="61"/>
      <c r="G665" s="83"/>
      <c r="H665" s="83"/>
      <c r="I665" s="83"/>
      <c r="J665" s="82"/>
      <c r="K665" s="85" t="str">
        <f t="shared" si="3"/>
        <v/>
      </c>
      <c r="L665" s="62"/>
      <c r="M665" s="62"/>
      <c r="N665" s="63"/>
      <c r="O665" s="63"/>
      <c r="P665" s="63"/>
      <c r="Q665" s="86" t="str">
        <f t="shared" si="2"/>
        <v/>
      </c>
      <c r="R665" s="87">
        <f>COUNTIF(Ocorrencias!$B$8:$B$1003,(CONCATENATE(B665," - ",F665)))</f>
        <v>0</v>
      </c>
      <c r="S665" s="88" t="str">
        <f>IF(R665&lt;&gt;0,IF(R665=(COUNTIFS(Ocorrencias!$B$8:$B$1003,(CONCATENATE(B665," - ",(MID(Roteiro!C665,7,300)))),Ocorrencias!$N$8:$N$1003,"Concluído")),"Concluído","Em andamento"),"")</f>
        <v/>
      </c>
      <c r="T665" s="63"/>
      <c r="U665" s="89"/>
    </row>
    <row r="666">
      <c r="A666" s="40"/>
      <c r="B666" s="67" t="str">
        <f t="shared" si="1"/>
        <v>658</v>
      </c>
      <c r="C666" s="81"/>
      <c r="D666" s="82"/>
      <c r="E666" s="64" t="str">
        <f>IFERROR(VLOOKUP(MID(C666,7,300),'Cenários'!C:E,3,0),"")</f>
        <v/>
      </c>
      <c r="F666" s="61"/>
      <c r="G666" s="83"/>
      <c r="H666" s="83"/>
      <c r="I666" s="83"/>
      <c r="J666" s="82"/>
      <c r="K666" s="85" t="str">
        <f t="shared" si="3"/>
        <v/>
      </c>
      <c r="L666" s="62"/>
      <c r="M666" s="62"/>
      <c r="N666" s="63"/>
      <c r="O666" s="63"/>
      <c r="P666" s="63"/>
      <c r="Q666" s="86" t="str">
        <f t="shared" si="2"/>
        <v/>
      </c>
      <c r="R666" s="87">
        <f>COUNTIF(Ocorrencias!$B$8:$B$1003,(CONCATENATE(B666," - ",F666)))</f>
        <v>0</v>
      </c>
      <c r="S666" s="88" t="str">
        <f>IF(R666&lt;&gt;0,IF(R666=(COUNTIFS(Ocorrencias!$B$8:$B$1003,(CONCATENATE(B666," - ",(MID(Roteiro!C666,7,300)))),Ocorrencias!$N$8:$N$1003,"Concluído")),"Concluído","Em andamento"),"")</f>
        <v/>
      </c>
      <c r="T666" s="63"/>
      <c r="U666" s="89"/>
    </row>
    <row r="667">
      <c r="A667" s="40"/>
      <c r="B667" s="67" t="str">
        <f t="shared" si="1"/>
        <v>659</v>
      </c>
      <c r="C667" s="81"/>
      <c r="D667" s="82"/>
      <c r="E667" s="64" t="str">
        <f>IFERROR(VLOOKUP(MID(C667,7,300),'Cenários'!C:E,3,0),"")</f>
        <v/>
      </c>
      <c r="F667" s="61"/>
      <c r="G667" s="83"/>
      <c r="H667" s="83"/>
      <c r="I667" s="83"/>
      <c r="J667" s="82"/>
      <c r="K667" s="85" t="str">
        <f t="shared" si="3"/>
        <v/>
      </c>
      <c r="L667" s="62"/>
      <c r="M667" s="62"/>
      <c r="N667" s="63"/>
      <c r="O667" s="63"/>
      <c r="P667" s="63"/>
      <c r="Q667" s="86" t="str">
        <f t="shared" si="2"/>
        <v/>
      </c>
      <c r="R667" s="87">
        <f>COUNTIF(Ocorrencias!$B$8:$B$1003,(CONCATENATE(B667," - ",F667)))</f>
        <v>0</v>
      </c>
      <c r="S667" s="88" t="str">
        <f>IF(R667&lt;&gt;0,IF(R667=(COUNTIFS(Ocorrencias!$B$8:$B$1003,(CONCATENATE(B667," - ",(MID(Roteiro!C667,7,300)))),Ocorrencias!$N$8:$N$1003,"Concluído")),"Concluído","Em andamento"),"")</f>
        <v/>
      </c>
      <c r="T667" s="63"/>
      <c r="U667" s="89"/>
    </row>
    <row r="668">
      <c r="A668" s="40"/>
      <c r="B668" s="67" t="str">
        <f t="shared" si="1"/>
        <v>660</v>
      </c>
      <c r="C668" s="81"/>
      <c r="D668" s="82"/>
      <c r="E668" s="64" t="str">
        <f>IFERROR(VLOOKUP(MID(C668,7,300),'Cenários'!C:E,3,0),"")</f>
        <v/>
      </c>
      <c r="F668" s="61"/>
      <c r="G668" s="83"/>
      <c r="H668" s="83"/>
      <c r="I668" s="83"/>
      <c r="J668" s="82"/>
      <c r="K668" s="85" t="str">
        <f t="shared" si="3"/>
        <v/>
      </c>
      <c r="L668" s="62"/>
      <c r="M668" s="62"/>
      <c r="N668" s="63"/>
      <c r="O668" s="63"/>
      <c r="P668" s="63"/>
      <c r="Q668" s="86" t="str">
        <f t="shared" si="2"/>
        <v/>
      </c>
      <c r="R668" s="87">
        <f>COUNTIF(Ocorrencias!$B$8:$B$1003,(CONCATENATE(B668," - ",F668)))</f>
        <v>0</v>
      </c>
      <c r="S668" s="88" t="str">
        <f>IF(R668&lt;&gt;0,IF(R668=(COUNTIFS(Ocorrencias!$B$8:$B$1003,(CONCATENATE(B668," - ",(MID(Roteiro!C668,7,300)))),Ocorrencias!$N$8:$N$1003,"Concluído")),"Concluído","Em andamento"),"")</f>
        <v/>
      </c>
      <c r="T668" s="63"/>
      <c r="U668" s="89"/>
    </row>
    <row r="669">
      <c r="A669" s="40"/>
      <c r="B669" s="67" t="str">
        <f t="shared" si="1"/>
        <v>661</v>
      </c>
      <c r="C669" s="81"/>
      <c r="D669" s="82"/>
      <c r="E669" s="64" t="str">
        <f>IFERROR(VLOOKUP(MID(C669,7,300),'Cenários'!C:E,3,0),"")</f>
        <v/>
      </c>
      <c r="F669" s="61"/>
      <c r="G669" s="83"/>
      <c r="H669" s="83"/>
      <c r="I669" s="83"/>
      <c r="J669" s="82"/>
      <c r="K669" s="85" t="str">
        <f t="shared" si="3"/>
        <v/>
      </c>
      <c r="L669" s="62"/>
      <c r="M669" s="62"/>
      <c r="N669" s="63"/>
      <c r="O669" s="63"/>
      <c r="P669" s="63"/>
      <c r="Q669" s="86" t="str">
        <f t="shared" si="2"/>
        <v/>
      </c>
      <c r="R669" s="87">
        <f>COUNTIF(Ocorrencias!$B$8:$B$1003,(CONCATENATE(B669," - ",F669)))</f>
        <v>0</v>
      </c>
      <c r="S669" s="88" t="str">
        <f>IF(R669&lt;&gt;0,IF(R669=(COUNTIFS(Ocorrencias!$B$8:$B$1003,(CONCATENATE(B669," - ",(MID(Roteiro!C669,7,300)))),Ocorrencias!$N$8:$N$1003,"Concluído")),"Concluído","Em andamento"),"")</f>
        <v/>
      </c>
      <c r="T669" s="63"/>
      <c r="U669" s="89"/>
    </row>
    <row r="670">
      <c r="A670" s="40"/>
      <c r="B670" s="67" t="str">
        <f t="shared" si="1"/>
        <v>662</v>
      </c>
      <c r="C670" s="81"/>
      <c r="D670" s="82"/>
      <c r="E670" s="64" t="str">
        <f>IFERROR(VLOOKUP(MID(C670,7,300),'Cenários'!C:E,3,0),"")</f>
        <v/>
      </c>
      <c r="F670" s="61"/>
      <c r="G670" s="83"/>
      <c r="H670" s="83"/>
      <c r="I670" s="83"/>
      <c r="J670" s="82"/>
      <c r="K670" s="85" t="str">
        <f t="shared" si="3"/>
        <v/>
      </c>
      <c r="L670" s="62"/>
      <c r="M670" s="62"/>
      <c r="N670" s="63"/>
      <c r="O670" s="63"/>
      <c r="P670" s="63"/>
      <c r="Q670" s="86" t="str">
        <f t="shared" si="2"/>
        <v/>
      </c>
      <c r="R670" s="87">
        <f>COUNTIF(Ocorrencias!$B$8:$B$1003,(CONCATENATE(B670," - ",F670)))</f>
        <v>0</v>
      </c>
      <c r="S670" s="88" t="str">
        <f>IF(R670&lt;&gt;0,IF(R670=(COUNTIFS(Ocorrencias!$B$8:$B$1003,(CONCATENATE(B670," - ",(MID(Roteiro!C670,7,300)))),Ocorrencias!$N$8:$N$1003,"Concluído")),"Concluído","Em andamento"),"")</f>
        <v/>
      </c>
      <c r="T670" s="63"/>
      <c r="U670" s="89"/>
    </row>
    <row r="671">
      <c r="A671" s="40"/>
      <c r="B671" s="67" t="str">
        <f t="shared" si="1"/>
        <v>663</v>
      </c>
      <c r="C671" s="81"/>
      <c r="D671" s="82"/>
      <c r="E671" s="64" t="str">
        <f>IFERROR(VLOOKUP(MID(C671,7,300),'Cenários'!C:E,3,0),"")</f>
        <v/>
      </c>
      <c r="F671" s="61"/>
      <c r="G671" s="83"/>
      <c r="H671" s="83"/>
      <c r="I671" s="83"/>
      <c r="J671" s="82"/>
      <c r="K671" s="85" t="str">
        <f t="shared" si="3"/>
        <v/>
      </c>
      <c r="L671" s="62"/>
      <c r="M671" s="62"/>
      <c r="N671" s="63"/>
      <c r="O671" s="63"/>
      <c r="P671" s="63"/>
      <c r="Q671" s="86" t="str">
        <f t="shared" si="2"/>
        <v/>
      </c>
      <c r="R671" s="87">
        <f>COUNTIF(Ocorrencias!$B$8:$B$1003,(CONCATENATE(B671," - ",F671)))</f>
        <v>0</v>
      </c>
      <c r="S671" s="88" t="str">
        <f>IF(R671&lt;&gt;0,IF(R671=(COUNTIFS(Ocorrencias!$B$8:$B$1003,(CONCATENATE(B671," - ",(MID(Roteiro!C671,7,300)))),Ocorrencias!$N$8:$N$1003,"Concluído")),"Concluído","Em andamento"),"")</f>
        <v/>
      </c>
      <c r="T671" s="63"/>
      <c r="U671" s="89"/>
    </row>
    <row r="672">
      <c r="A672" s="40"/>
      <c r="B672" s="67" t="str">
        <f t="shared" si="1"/>
        <v>664</v>
      </c>
      <c r="C672" s="81"/>
      <c r="D672" s="82"/>
      <c r="E672" s="64" t="str">
        <f>IFERROR(VLOOKUP(MID(C672,7,300),'Cenários'!C:E,3,0),"")</f>
        <v/>
      </c>
      <c r="F672" s="61"/>
      <c r="G672" s="83"/>
      <c r="H672" s="83"/>
      <c r="I672" s="83"/>
      <c r="J672" s="82"/>
      <c r="K672" s="85" t="str">
        <f t="shared" si="3"/>
        <v/>
      </c>
      <c r="L672" s="62"/>
      <c r="M672" s="62"/>
      <c r="N672" s="63"/>
      <c r="O672" s="63"/>
      <c r="P672" s="63"/>
      <c r="Q672" s="86" t="str">
        <f t="shared" si="2"/>
        <v/>
      </c>
      <c r="R672" s="87">
        <f>COUNTIF(Ocorrencias!$B$8:$B$1003,(CONCATENATE(B672," - ",F672)))</f>
        <v>0</v>
      </c>
      <c r="S672" s="88" t="str">
        <f>IF(R672&lt;&gt;0,IF(R672=(COUNTIFS(Ocorrencias!$B$8:$B$1003,(CONCATENATE(B672," - ",(MID(Roteiro!C672,7,300)))),Ocorrencias!$N$8:$N$1003,"Concluído")),"Concluído","Em andamento"),"")</f>
        <v/>
      </c>
      <c r="T672" s="63"/>
      <c r="U672" s="89"/>
    </row>
    <row r="673">
      <c r="A673" s="40"/>
      <c r="B673" s="67" t="str">
        <f t="shared" si="1"/>
        <v>665</v>
      </c>
      <c r="C673" s="81"/>
      <c r="D673" s="82"/>
      <c r="E673" s="64" t="str">
        <f>IFERROR(VLOOKUP(MID(C673,7,300),'Cenários'!C:E,3,0),"")</f>
        <v/>
      </c>
      <c r="F673" s="61"/>
      <c r="G673" s="83"/>
      <c r="H673" s="83"/>
      <c r="I673" s="83"/>
      <c r="J673" s="82"/>
      <c r="K673" s="85" t="str">
        <f t="shared" si="3"/>
        <v/>
      </c>
      <c r="L673" s="62"/>
      <c r="M673" s="62"/>
      <c r="N673" s="63"/>
      <c r="O673" s="63"/>
      <c r="P673" s="63"/>
      <c r="Q673" s="86" t="str">
        <f t="shared" si="2"/>
        <v/>
      </c>
      <c r="R673" s="87">
        <f>COUNTIF(Ocorrencias!$B$8:$B$1003,(CONCATENATE(B673," - ",F673)))</f>
        <v>0</v>
      </c>
      <c r="S673" s="88" t="str">
        <f>IF(R673&lt;&gt;0,IF(R673=(COUNTIFS(Ocorrencias!$B$8:$B$1003,(CONCATENATE(B673," - ",(MID(Roteiro!C673,7,300)))),Ocorrencias!$N$8:$N$1003,"Concluído")),"Concluído","Em andamento"),"")</f>
        <v/>
      </c>
      <c r="T673" s="63"/>
      <c r="U673" s="89"/>
    </row>
    <row r="674">
      <c r="A674" s="40"/>
      <c r="B674" s="67" t="str">
        <f t="shared" si="1"/>
        <v>666</v>
      </c>
      <c r="C674" s="81"/>
      <c r="D674" s="82"/>
      <c r="E674" s="64" t="str">
        <f>IFERROR(VLOOKUP(MID(C674,7,300),'Cenários'!C:E,3,0),"")</f>
        <v/>
      </c>
      <c r="F674" s="61"/>
      <c r="G674" s="83"/>
      <c r="H674" s="83"/>
      <c r="I674" s="83"/>
      <c r="J674" s="82"/>
      <c r="K674" s="85" t="str">
        <f t="shared" si="3"/>
        <v/>
      </c>
      <c r="L674" s="62"/>
      <c r="M674" s="62"/>
      <c r="N674" s="63"/>
      <c r="O674" s="63"/>
      <c r="P674" s="63"/>
      <c r="Q674" s="86" t="str">
        <f t="shared" si="2"/>
        <v/>
      </c>
      <c r="R674" s="87">
        <f>COUNTIF(Ocorrencias!$B$8:$B$1003,(CONCATENATE(B674," - ",F674)))</f>
        <v>0</v>
      </c>
      <c r="S674" s="88" t="str">
        <f>IF(R674&lt;&gt;0,IF(R674=(COUNTIFS(Ocorrencias!$B$8:$B$1003,(CONCATENATE(B674," - ",(MID(Roteiro!C674,7,300)))),Ocorrencias!$N$8:$N$1003,"Concluído")),"Concluído","Em andamento"),"")</f>
        <v/>
      </c>
      <c r="T674" s="63"/>
      <c r="U674" s="89"/>
    </row>
    <row r="675">
      <c r="A675" s="40"/>
      <c r="B675" s="67" t="str">
        <f t="shared" si="1"/>
        <v>667</v>
      </c>
      <c r="C675" s="81"/>
      <c r="D675" s="82"/>
      <c r="E675" s="64" t="str">
        <f>IFERROR(VLOOKUP(MID(C675,7,300),'Cenários'!C:E,3,0),"")</f>
        <v/>
      </c>
      <c r="F675" s="61"/>
      <c r="G675" s="83"/>
      <c r="H675" s="83"/>
      <c r="I675" s="83"/>
      <c r="J675" s="82"/>
      <c r="K675" s="85" t="str">
        <f t="shared" si="3"/>
        <v/>
      </c>
      <c r="L675" s="62"/>
      <c r="M675" s="62"/>
      <c r="N675" s="63"/>
      <c r="O675" s="63"/>
      <c r="P675" s="63"/>
      <c r="Q675" s="86" t="str">
        <f t="shared" si="2"/>
        <v/>
      </c>
      <c r="R675" s="87">
        <f>COUNTIF(Ocorrencias!$B$8:$B$1003,(CONCATENATE(B675," - ",F675)))</f>
        <v>0</v>
      </c>
      <c r="S675" s="88" t="str">
        <f>IF(R675&lt;&gt;0,IF(R675=(COUNTIFS(Ocorrencias!$B$8:$B$1003,(CONCATENATE(B675," - ",(MID(Roteiro!C675,7,300)))),Ocorrencias!$N$8:$N$1003,"Concluído")),"Concluído","Em andamento"),"")</f>
        <v/>
      </c>
      <c r="T675" s="63"/>
      <c r="U675" s="89"/>
    </row>
    <row r="676">
      <c r="A676" s="40"/>
      <c r="B676" s="67" t="str">
        <f t="shared" si="1"/>
        <v>668</v>
      </c>
      <c r="C676" s="81"/>
      <c r="D676" s="82"/>
      <c r="E676" s="64" t="str">
        <f>IFERROR(VLOOKUP(MID(C676,7,300),'Cenários'!C:E,3,0),"")</f>
        <v/>
      </c>
      <c r="F676" s="61"/>
      <c r="G676" s="83"/>
      <c r="H676" s="83"/>
      <c r="I676" s="83"/>
      <c r="J676" s="82"/>
      <c r="K676" s="85" t="str">
        <f t="shared" si="3"/>
        <v/>
      </c>
      <c r="L676" s="62"/>
      <c r="M676" s="62"/>
      <c r="N676" s="63"/>
      <c r="O676" s="63"/>
      <c r="P676" s="63"/>
      <c r="Q676" s="86" t="str">
        <f t="shared" si="2"/>
        <v/>
      </c>
      <c r="R676" s="87">
        <f>COUNTIF(Ocorrencias!$B$8:$B$1003,(CONCATENATE(B676," - ",F676)))</f>
        <v>0</v>
      </c>
      <c r="S676" s="88" t="str">
        <f>IF(R676&lt;&gt;0,IF(R676=(COUNTIFS(Ocorrencias!$B$8:$B$1003,(CONCATENATE(B676," - ",(MID(Roteiro!C676,7,300)))),Ocorrencias!$N$8:$N$1003,"Concluído")),"Concluído","Em andamento"),"")</f>
        <v/>
      </c>
      <c r="T676" s="63"/>
      <c r="U676" s="89"/>
    </row>
    <row r="677">
      <c r="A677" s="40"/>
      <c r="B677" s="67" t="str">
        <f t="shared" si="1"/>
        <v>669</v>
      </c>
      <c r="C677" s="81"/>
      <c r="D677" s="82"/>
      <c r="E677" s="64" t="str">
        <f>IFERROR(VLOOKUP(MID(C677,7,300),'Cenários'!C:E,3,0),"")</f>
        <v/>
      </c>
      <c r="F677" s="61"/>
      <c r="G677" s="83"/>
      <c r="H677" s="83"/>
      <c r="I677" s="83"/>
      <c r="J677" s="82"/>
      <c r="K677" s="85" t="str">
        <f t="shared" si="3"/>
        <v/>
      </c>
      <c r="L677" s="62"/>
      <c r="M677" s="62"/>
      <c r="N677" s="63"/>
      <c r="O677" s="63"/>
      <c r="P677" s="63"/>
      <c r="Q677" s="86" t="str">
        <f t="shared" si="2"/>
        <v/>
      </c>
      <c r="R677" s="87">
        <f>COUNTIF(Ocorrencias!$B$8:$B$1003,(CONCATENATE(B677," - ",F677)))</f>
        <v>0</v>
      </c>
      <c r="S677" s="88" t="str">
        <f>IF(R677&lt;&gt;0,IF(R677=(COUNTIFS(Ocorrencias!$B$8:$B$1003,(CONCATENATE(B677," - ",(MID(Roteiro!C677,7,300)))),Ocorrencias!$N$8:$N$1003,"Concluído")),"Concluído","Em andamento"),"")</f>
        <v/>
      </c>
      <c r="T677" s="63"/>
      <c r="U677" s="89"/>
    </row>
    <row r="678">
      <c r="A678" s="40"/>
      <c r="B678" s="67" t="str">
        <f t="shared" si="1"/>
        <v>670</v>
      </c>
      <c r="C678" s="81"/>
      <c r="D678" s="82"/>
      <c r="E678" s="64" t="str">
        <f>IFERROR(VLOOKUP(MID(C678,7,300),'Cenários'!C:E,3,0),"")</f>
        <v/>
      </c>
      <c r="F678" s="61"/>
      <c r="G678" s="83"/>
      <c r="H678" s="83"/>
      <c r="I678" s="83"/>
      <c r="J678" s="82"/>
      <c r="K678" s="85" t="str">
        <f t="shared" si="3"/>
        <v/>
      </c>
      <c r="L678" s="62"/>
      <c r="M678" s="62"/>
      <c r="N678" s="63"/>
      <c r="O678" s="63"/>
      <c r="P678" s="63"/>
      <c r="Q678" s="86" t="str">
        <f t="shared" si="2"/>
        <v/>
      </c>
      <c r="R678" s="87">
        <f>COUNTIF(Ocorrencias!$B$8:$B$1003,(CONCATENATE(B678," - ",F678)))</f>
        <v>0</v>
      </c>
      <c r="S678" s="88" t="str">
        <f>IF(R678&lt;&gt;0,IF(R678=(COUNTIFS(Ocorrencias!$B$8:$B$1003,(CONCATENATE(B678," - ",(MID(Roteiro!C678,7,300)))),Ocorrencias!$N$8:$N$1003,"Concluído")),"Concluído","Em andamento"),"")</f>
        <v/>
      </c>
      <c r="T678" s="63"/>
      <c r="U678" s="89"/>
    </row>
    <row r="679">
      <c r="A679" s="40"/>
      <c r="B679" s="67" t="str">
        <f t="shared" si="1"/>
        <v>671</v>
      </c>
      <c r="C679" s="81"/>
      <c r="D679" s="82"/>
      <c r="E679" s="64" t="str">
        <f>IFERROR(VLOOKUP(MID(C679,7,300),'Cenários'!C:E,3,0),"")</f>
        <v/>
      </c>
      <c r="F679" s="61"/>
      <c r="G679" s="83"/>
      <c r="H679" s="83"/>
      <c r="I679" s="83"/>
      <c r="J679" s="82"/>
      <c r="K679" s="85" t="str">
        <f t="shared" si="3"/>
        <v/>
      </c>
      <c r="L679" s="62"/>
      <c r="M679" s="62"/>
      <c r="N679" s="63"/>
      <c r="O679" s="63"/>
      <c r="P679" s="63"/>
      <c r="Q679" s="86" t="str">
        <f t="shared" si="2"/>
        <v/>
      </c>
      <c r="R679" s="87">
        <f>COUNTIF(Ocorrencias!$B$8:$B$1003,(CONCATENATE(B679," - ",F679)))</f>
        <v>0</v>
      </c>
      <c r="S679" s="88" t="str">
        <f>IF(R679&lt;&gt;0,IF(R679=(COUNTIFS(Ocorrencias!$B$8:$B$1003,(CONCATENATE(B679," - ",(MID(Roteiro!C679,7,300)))),Ocorrencias!$N$8:$N$1003,"Concluído")),"Concluído","Em andamento"),"")</f>
        <v/>
      </c>
      <c r="T679" s="63"/>
      <c r="U679" s="89"/>
    </row>
    <row r="680">
      <c r="A680" s="40"/>
      <c r="B680" s="67" t="str">
        <f t="shared" si="1"/>
        <v>672</v>
      </c>
      <c r="C680" s="81"/>
      <c r="D680" s="82"/>
      <c r="E680" s="64" t="str">
        <f>IFERROR(VLOOKUP(MID(C680,7,300),'Cenários'!C:E,3,0),"")</f>
        <v/>
      </c>
      <c r="F680" s="61"/>
      <c r="G680" s="83"/>
      <c r="H680" s="83"/>
      <c r="I680" s="83"/>
      <c r="J680" s="82"/>
      <c r="K680" s="85" t="str">
        <f t="shared" si="3"/>
        <v/>
      </c>
      <c r="L680" s="62"/>
      <c r="M680" s="62"/>
      <c r="N680" s="63"/>
      <c r="O680" s="63"/>
      <c r="P680" s="63"/>
      <c r="Q680" s="86" t="str">
        <f t="shared" si="2"/>
        <v/>
      </c>
      <c r="R680" s="87">
        <f>COUNTIF(Ocorrencias!$B$8:$B$1003,(CONCATENATE(B680," - ",F680)))</f>
        <v>0</v>
      </c>
      <c r="S680" s="88" t="str">
        <f>IF(R680&lt;&gt;0,IF(R680=(COUNTIFS(Ocorrencias!$B$8:$B$1003,(CONCATENATE(B680," - ",(MID(Roteiro!C680,7,300)))),Ocorrencias!$N$8:$N$1003,"Concluído")),"Concluído","Em andamento"),"")</f>
        <v/>
      </c>
      <c r="T680" s="63"/>
      <c r="U680" s="89"/>
    </row>
    <row r="681">
      <c r="A681" s="40"/>
      <c r="B681" s="67" t="str">
        <f t="shared" si="1"/>
        <v>673</v>
      </c>
      <c r="C681" s="81"/>
      <c r="D681" s="82"/>
      <c r="E681" s="64" t="str">
        <f>IFERROR(VLOOKUP(MID(C681,7,300),'Cenários'!C:E,3,0),"")</f>
        <v/>
      </c>
      <c r="F681" s="61"/>
      <c r="G681" s="83"/>
      <c r="H681" s="83"/>
      <c r="I681" s="83"/>
      <c r="J681" s="82"/>
      <c r="K681" s="85" t="str">
        <f t="shared" si="3"/>
        <v/>
      </c>
      <c r="L681" s="62"/>
      <c r="M681" s="62"/>
      <c r="N681" s="63"/>
      <c r="O681" s="63"/>
      <c r="P681" s="63"/>
      <c r="Q681" s="86" t="str">
        <f t="shared" si="2"/>
        <v/>
      </c>
      <c r="R681" s="87">
        <f>COUNTIF(Ocorrencias!$B$8:$B$1003,(CONCATENATE(B681," - ",F681)))</f>
        <v>0</v>
      </c>
      <c r="S681" s="88" t="str">
        <f>IF(R681&lt;&gt;0,IF(R681=(COUNTIFS(Ocorrencias!$B$8:$B$1003,(CONCATENATE(B681," - ",(MID(Roteiro!C681,7,300)))),Ocorrencias!$N$8:$N$1003,"Concluído")),"Concluído","Em andamento"),"")</f>
        <v/>
      </c>
      <c r="T681" s="63"/>
      <c r="U681" s="89"/>
    </row>
    <row r="682">
      <c r="A682" s="40"/>
      <c r="B682" s="67" t="str">
        <f t="shared" si="1"/>
        <v>674</v>
      </c>
      <c r="C682" s="81"/>
      <c r="D682" s="82"/>
      <c r="E682" s="64" t="str">
        <f>IFERROR(VLOOKUP(MID(C682,7,300),'Cenários'!C:E,3,0),"")</f>
        <v/>
      </c>
      <c r="F682" s="61"/>
      <c r="G682" s="83"/>
      <c r="H682" s="83"/>
      <c r="I682" s="83"/>
      <c r="J682" s="82"/>
      <c r="K682" s="85" t="str">
        <f t="shared" si="3"/>
        <v/>
      </c>
      <c r="L682" s="62"/>
      <c r="M682" s="62"/>
      <c r="N682" s="63"/>
      <c r="O682" s="63"/>
      <c r="P682" s="63"/>
      <c r="Q682" s="86" t="str">
        <f t="shared" si="2"/>
        <v/>
      </c>
      <c r="R682" s="87">
        <f>COUNTIF(Ocorrencias!$B$8:$B$1003,(CONCATENATE(B682," - ",F682)))</f>
        <v>0</v>
      </c>
      <c r="S682" s="88" t="str">
        <f>IF(R682&lt;&gt;0,IF(R682=(COUNTIFS(Ocorrencias!$B$8:$B$1003,(CONCATENATE(B682," - ",(MID(Roteiro!C682,7,300)))),Ocorrencias!$N$8:$N$1003,"Concluído")),"Concluído","Em andamento"),"")</f>
        <v/>
      </c>
      <c r="T682" s="63"/>
      <c r="U682" s="89"/>
    </row>
    <row r="683">
      <c r="A683" s="40"/>
      <c r="B683" s="67" t="str">
        <f t="shared" si="1"/>
        <v>675</v>
      </c>
      <c r="C683" s="81"/>
      <c r="D683" s="82"/>
      <c r="E683" s="64" t="str">
        <f>IFERROR(VLOOKUP(MID(C683,7,300),'Cenários'!C:E,3,0),"")</f>
        <v/>
      </c>
      <c r="F683" s="61"/>
      <c r="G683" s="83"/>
      <c r="H683" s="83"/>
      <c r="I683" s="83"/>
      <c r="J683" s="82"/>
      <c r="K683" s="85" t="str">
        <f t="shared" si="3"/>
        <v/>
      </c>
      <c r="L683" s="62"/>
      <c r="M683" s="62"/>
      <c r="N683" s="63"/>
      <c r="O683" s="63"/>
      <c r="P683" s="63"/>
      <c r="Q683" s="86" t="str">
        <f t="shared" si="2"/>
        <v/>
      </c>
      <c r="R683" s="87">
        <f>COUNTIF(Ocorrencias!$B$8:$B$1003,(CONCATENATE(B683," - ",F683)))</f>
        <v>0</v>
      </c>
      <c r="S683" s="88" t="str">
        <f>IF(R683&lt;&gt;0,IF(R683=(COUNTIFS(Ocorrencias!$B$8:$B$1003,(CONCATENATE(B683," - ",(MID(Roteiro!C683,7,300)))),Ocorrencias!$N$8:$N$1003,"Concluído")),"Concluído","Em andamento"),"")</f>
        <v/>
      </c>
      <c r="T683" s="63"/>
      <c r="U683" s="89"/>
    </row>
    <row r="684">
      <c r="A684" s="40"/>
      <c r="B684" s="67" t="str">
        <f t="shared" si="1"/>
        <v>676</v>
      </c>
      <c r="C684" s="81"/>
      <c r="D684" s="82"/>
      <c r="E684" s="64" t="str">
        <f>IFERROR(VLOOKUP(MID(C684,7,300),'Cenários'!C:E,3,0),"")</f>
        <v/>
      </c>
      <c r="F684" s="61"/>
      <c r="G684" s="83"/>
      <c r="H684" s="83"/>
      <c r="I684" s="83"/>
      <c r="J684" s="82"/>
      <c r="K684" s="85" t="str">
        <f t="shared" si="3"/>
        <v/>
      </c>
      <c r="L684" s="62"/>
      <c r="M684" s="62"/>
      <c r="N684" s="63"/>
      <c r="O684" s="63"/>
      <c r="P684" s="63"/>
      <c r="Q684" s="86" t="str">
        <f t="shared" si="2"/>
        <v/>
      </c>
      <c r="R684" s="87">
        <f>COUNTIF(Ocorrencias!$B$8:$B$1003,(CONCATENATE(B684," - ",F684)))</f>
        <v>0</v>
      </c>
      <c r="S684" s="88" t="str">
        <f>IF(R684&lt;&gt;0,IF(R684=(COUNTIFS(Ocorrencias!$B$8:$B$1003,(CONCATENATE(B684," - ",(MID(Roteiro!C684,7,300)))),Ocorrencias!$N$8:$N$1003,"Concluído")),"Concluído","Em andamento"),"")</f>
        <v/>
      </c>
      <c r="T684" s="63"/>
      <c r="U684" s="89"/>
    </row>
    <row r="685">
      <c r="A685" s="40"/>
      <c r="B685" s="67" t="str">
        <f t="shared" si="1"/>
        <v>677</v>
      </c>
      <c r="C685" s="81"/>
      <c r="D685" s="82"/>
      <c r="E685" s="64" t="str">
        <f>IFERROR(VLOOKUP(MID(C685,7,300),'Cenários'!C:E,3,0),"")</f>
        <v/>
      </c>
      <c r="F685" s="61"/>
      <c r="G685" s="83"/>
      <c r="H685" s="83"/>
      <c r="I685" s="83"/>
      <c r="J685" s="82"/>
      <c r="K685" s="85" t="str">
        <f t="shared" si="3"/>
        <v/>
      </c>
      <c r="L685" s="62"/>
      <c r="M685" s="62"/>
      <c r="N685" s="63"/>
      <c r="O685" s="63"/>
      <c r="P685" s="63"/>
      <c r="Q685" s="86" t="str">
        <f t="shared" si="2"/>
        <v/>
      </c>
      <c r="R685" s="87">
        <f>COUNTIF(Ocorrencias!$B$8:$B$1003,(CONCATENATE(B685," - ",F685)))</f>
        <v>0</v>
      </c>
      <c r="S685" s="88" t="str">
        <f>IF(R685&lt;&gt;0,IF(R685=(COUNTIFS(Ocorrencias!$B$8:$B$1003,(CONCATENATE(B685," - ",(MID(Roteiro!C685,7,300)))),Ocorrencias!$N$8:$N$1003,"Concluído")),"Concluído","Em andamento"),"")</f>
        <v/>
      </c>
      <c r="T685" s="63"/>
      <c r="U685" s="89"/>
    </row>
    <row r="686">
      <c r="A686" s="40"/>
      <c r="B686" s="67" t="str">
        <f t="shared" si="1"/>
        <v>678</v>
      </c>
      <c r="C686" s="81"/>
      <c r="D686" s="82"/>
      <c r="E686" s="64" t="str">
        <f>IFERROR(VLOOKUP(MID(C686,7,300),'Cenários'!C:E,3,0),"")</f>
        <v/>
      </c>
      <c r="F686" s="61"/>
      <c r="G686" s="83"/>
      <c r="H686" s="83"/>
      <c r="I686" s="83"/>
      <c r="J686" s="82"/>
      <c r="K686" s="85" t="str">
        <f t="shared" si="3"/>
        <v/>
      </c>
      <c r="L686" s="62"/>
      <c r="M686" s="62"/>
      <c r="N686" s="63"/>
      <c r="O686" s="63"/>
      <c r="P686" s="63"/>
      <c r="Q686" s="86" t="str">
        <f t="shared" si="2"/>
        <v/>
      </c>
      <c r="R686" s="87">
        <f>COUNTIF(Ocorrencias!$B$8:$B$1003,(CONCATENATE(B686," - ",F686)))</f>
        <v>0</v>
      </c>
      <c r="S686" s="88" t="str">
        <f>IF(R686&lt;&gt;0,IF(R686=(COUNTIFS(Ocorrencias!$B$8:$B$1003,(CONCATENATE(B686," - ",(MID(Roteiro!C686,7,300)))),Ocorrencias!$N$8:$N$1003,"Concluído")),"Concluído","Em andamento"),"")</f>
        <v/>
      </c>
      <c r="T686" s="63"/>
      <c r="U686" s="89"/>
    </row>
    <row r="687">
      <c r="A687" s="40"/>
      <c r="B687" s="67" t="str">
        <f t="shared" si="1"/>
        <v>679</v>
      </c>
      <c r="C687" s="81"/>
      <c r="D687" s="82"/>
      <c r="E687" s="64" t="str">
        <f>IFERROR(VLOOKUP(MID(C687,7,300),'Cenários'!C:E,3,0),"")</f>
        <v/>
      </c>
      <c r="F687" s="61"/>
      <c r="G687" s="83"/>
      <c r="H687" s="83"/>
      <c r="I687" s="83"/>
      <c r="J687" s="82"/>
      <c r="K687" s="85" t="str">
        <f t="shared" si="3"/>
        <v/>
      </c>
      <c r="L687" s="62"/>
      <c r="M687" s="62"/>
      <c r="N687" s="63"/>
      <c r="O687" s="63"/>
      <c r="P687" s="63"/>
      <c r="Q687" s="86" t="str">
        <f t="shared" si="2"/>
        <v/>
      </c>
      <c r="R687" s="87">
        <f>COUNTIF(Ocorrencias!$B$8:$B$1003,(CONCATENATE(B687," - ",F687)))</f>
        <v>0</v>
      </c>
      <c r="S687" s="88" t="str">
        <f>IF(R687&lt;&gt;0,IF(R687=(COUNTIFS(Ocorrencias!$B$8:$B$1003,(CONCATENATE(B687," - ",(MID(Roteiro!C687,7,300)))),Ocorrencias!$N$8:$N$1003,"Concluído")),"Concluído","Em andamento"),"")</f>
        <v/>
      </c>
      <c r="T687" s="63"/>
      <c r="U687" s="89"/>
    </row>
    <row r="688">
      <c r="A688" s="40"/>
      <c r="B688" s="67" t="str">
        <f t="shared" si="1"/>
        <v>680</v>
      </c>
      <c r="C688" s="81"/>
      <c r="D688" s="82"/>
      <c r="E688" s="64" t="str">
        <f>IFERROR(VLOOKUP(MID(C688,7,300),'Cenários'!C:E,3,0),"")</f>
        <v/>
      </c>
      <c r="F688" s="61"/>
      <c r="G688" s="83"/>
      <c r="H688" s="83"/>
      <c r="I688" s="83"/>
      <c r="J688" s="82"/>
      <c r="K688" s="85" t="str">
        <f t="shared" si="3"/>
        <v/>
      </c>
      <c r="L688" s="62"/>
      <c r="M688" s="62"/>
      <c r="N688" s="63"/>
      <c r="O688" s="63"/>
      <c r="P688" s="63"/>
      <c r="Q688" s="86" t="str">
        <f t="shared" si="2"/>
        <v/>
      </c>
      <c r="R688" s="87">
        <f>COUNTIF(Ocorrencias!$B$8:$B$1003,(CONCATENATE(B688," - ",F688)))</f>
        <v>0</v>
      </c>
      <c r="S688" s="88" t="str">
        <f>IF(R688&lt;&gt;0,IF(R688=(COUNTIFS(Ocorrencias!$B$8:$B$1003,(CONCATENATE(B688," - ",(MID(Roteiro!C688,7,300)))),Ocorrencias!$N$8:$N$1003,"Concluído")),"Concluído","Em andamento"),"")</f>
        <v/>
      </c>
      <c r="T688" s="63"/>
      <c r="U688" s="89"/>
    </row>
    <row r="689">
      <c r="A689" s="40"/>
      <c r="B689" s="67" t="str">
        <f t="shared" si="1"/>
        <v>681</v>
      </c>
      <c r="C689" s="81"/>
      <c r="D689" s="82"/>
      <c r="E689" s="64" t="str">
        <f>IFERROR(VLOOKUP(MID(C689,7,300),'Cenários'!C:E,3,0),"")</f>
        <v/>
      </c>
      <c r="F689" s="61"/>
      <c r="G689" s="83"/>
      <c r="H689" s="83"/>
      <c r="I689" s="83"/>
      <c r="J689" s="82"/>
      <c r="K689" s="85" t="str">
        <f t="shared" si="3"/>
        <v/>
      </c>
      <c r="L689" s="62"/>
      <c r="M689" s="62"/>
      <c r="N689" s="63"/>
      <c r="O689" s="63"/>
      <c r="P689" s="63"/>
      <c r="Q689" s="86" t="str">
        <f t="shared" si="2"/>
        <v/>
      </c>
      <c r="R689" s="87">
        <f>COUNTIF(Ocorrencias!$B$8:$B$1003,(CONCATENATE(B689," - ",F689)))</f>
        <v>0</v>
      </c>
      <c r="S689" s="88" t="str">
        <f>IF(R689&lt;&gt;0,IF(R689=(COUNTIFS(Ocorrencias!$B$8:$B$1003,(CONCATENATE(B689," - ",(MID(Roteiro!C689,7,300)))),Ocorrencias!$N$8:$N$1003,"Concluído")),"Concluído","Em andamento"),"")</f>
        <v/>
      </c>
      <c r="T689" s="63"/>
      <c r="U689" s="89"/>
    </row>
    <row r="690">
      <c r="A690" s="40"/>
      <c r="B690" s="67" t="str">
        <f t="shared" si="1"/>
        <v>682</v>
      </c>
      <c r="C690" s="81"/>
      <c r="D690" s="82"/>
      <c r="E690" s="64" t="str">
        <f>IFERROR(VLOOKUP(MID(C690,7,300),'Cenários'!C:E,3,0),"")</f>
        <v/>
      </c>
      <c r="F690" s="61"/>
      <c r="G690" s="83"/>
      <c r="H690" s="83"/>
      <c r="I690" s="83"/>
      <c r="J690" s="82"/>
      <c r="K690" s="85" t="str">
        <f t="shared" si="3"/>
        <v/>
      </c>
      <c r="L690" s="62"/>
      <c r="M690" s="62"/>
      <c r="N690" s="63"/>
      <c r="O690" s="63"/>
      <c r="P690" s="63"/>
      <c r="Q690" s="86" t="str">
        <f t="shared" si="2"/>
        <v/>
      </c>
      <c r="R690" s="87">
        <f>COUNTIF(Ocorrencias!$B$8:$B$1003,(CONCATENATE(B690," - ",F690)))</f>
        <v>0</v>
      </c>
      <c r="S690" s="88" t="str">
        <f>IF(R690&lt;&gt;0,IF(R690=(COUNTIFS(Ocorrencias!$B$8:$B$1003,(CONCATENATE(B690," - ",(MID(Roteiro!C690,7,300)))),Ocorrencias!$N$8:$N$1003,"Concluído")),"Concluído","Em andamento"),"")</f>
        <v/>
      </c>
      <c r="T690" s="63"/>
      <c r="U690" s="89"/>
    </row>
    <row r="691">
      <c r="A691" s="40"/>
      <c r="B691" s="67" t="str">
        <f t="shared" si="1"/>
        <v>683</v>
      </c>
      <c r="C691" s="81"/>
      <c r="D691" s="82"/>
      <c r="E691" s="64" t="str">
        <f>IFERROR(VLOOKUP(MID(C691,7,300),'Cenários'!C:E,3,0),"")</f>
        <v/>
      </c>
      <c r="F691" s="61"/>
      <c r="G691" s="83"/>
      <c r="H691" s="83"/>
      <c r="I691" s="83"/>
      <c r="J691" s="82"/>
      <c r="K691" s="85" t="str">
        <f t="shared" si="3"/>
        <v/>
      </c>
      <c r="L691" s="62"/>
      <c r="M691" s="62"/>
      <c r="N691" s="63"/>
      <c r="O691" s="63"/>
      <c r="P691" s="63"/>
      <c r="Q691" s="86" t="str">
        <f t="shared" si="2"/>
        <v/>
      </c>
      <c r="R691" s="87">
        <f>COUNTIF(Ocorrencias!$B$8:$B$1003,(CONCATENATE(B691," - ",F691)))</f>
        <v>0</v>
      </c>
      <c r="S691" s="88" t="str">
        <f>IF(R691&lt;&gt;0,IF(R691=(COUNTIFS(Ocorrencias!$B$8:$B$1003,(CONCATENATE(B691," - ",(MID(Roteiro!C691,7,300)))),Ocorrencias!$N$8:$N$1003,"Concluído")),"Concluído","Em andamento"),"")</f>
        <v/>
      </c>
      <c r="T691" s="63"/>
      <c r="U691" s="89"/>
    </row>
    <row r="692">
      <c r="A692" s="40"/>
      <c r="B692" s="67" t="str">
        <f t="shared" si="1"/>
        <v>684</v>
      </c>
      <c r="C692" s="81"/>
      <c r="D692" s="82"/>
      <c r="E692" s="64" t="str">
        <f>IFERROR(VLOOKUP(MID(C692,7,300),'Cenários'!C:E,3,0),"")</f>
        <v/>
      </c>
      <c r="F692" s="61"/>
      <c r="G692" s="83"/>
      <c r="H692" s="83"/>
      <c r="I692" s="83"/>
      <c r="J692" s="82"/>
      <c r="K692" s="85" t="str">
        <f t="shared" si="3"/>
        <v/>
      </c>
      <c r="L692" s="62"/>
      <c r="M692" s="62"/>
      <c r="N692" s="63"/>
      <c r="O692" s="63"/>
      <c r="P692" s="63"/>
      <c r="Q692" s="86" t="str">
        <f t="shared" si="2"/>
        <v/>
      </c>
      <c r="R692" s="87">
        <f>COUNTIF(Ocorrencias!$B$8:$B$1003,(CONCATENATE(B692," - ",F692)))</f>
        <v>0</v>
      </c>
      <c r="S692" s="88" t="str">
        <f>IF(R692&lt;&gt;0,IF(R692=(COUNTIFS(Ocorrencias!$B$8:$B$1003,(CONCATENATE(B692," - ",(MID(Roteiro!C692,7,300)))),Ocorrencias!$N$8:$N$1003,"Concluído")),"Concluído","Em andamento"),"")</f>
        <v/>
      </c>
      <c r="T692" s="63"/>
      <c r="U692" s="89"/>
    </row>
    <row r="693">
      <c r="A693" s="40"/>
      <c r="B693" s="67" t="str">
        <f t="shared" si="1"/>
        <v>685</v>
      </c>
      <c r="C693" s="81"/>
      <c r="D693" s="82"/>
      <c r="E693" s="64" t="str">
        <f>IFERROR(VLOOKUP(MID(C693,7,300),'Cenários'!C:E,3,0),"")</f>
        <v/>
      </c>
      <c r="F693" s="61"/>
      <c r="G693" s="83"/>
      <c r="H693" s="83"/>
      <c r="I693" s="83"/>
      <c r="J693" s="82"/>
      <c r="K693" s="85" t="str">
        <f t="shared" si="3"/>
        <v/>
      </c>
      <c r="L693" s="62"/>
      <c r="M693" s="62"/>
      <c r="N693" s="63"/>
      <c r="O693" s="63"/>
      <c r="P693" s="63"/>
      <c r="Q693" s="86" t="str">
        <f t="shared" si="2"/>
        <v/>
      </c>
      <c r="R693" s="87">
        <f>COUNTIF(Ocorrencias!$B$8:$B$1003,(CONCATENATE(B693," - ",F693)))</f>
        <v>0</v>
      </c>
      <c r="S693" s="88" t="str">
        <f>IF(R693&lt;&gt;0,IF(R693=(COUNTIFS(Ocorrencias!$B$8:$B$1003,(CONCATENATE(B693," - ",(MID(Roteiro!C693,7,300)))),Ocorrencias!$N$8:$N$1003,"Concluído")),"Concluído","Em andamento"),"")</f>
        <v/>
      </c>
      <c r="T693" s="63"/>
      <c r="U693" s="89"/>
    </row>
    <row r="694">
      <c r="A694" s="40"/>
      <c r="B694" s="67" t="str">
        <f t="shared" si="1"/>
        <v>686</v>
      </c>
      <c r="C694" s="81"/>
      <c r="D694" s="82"/>
      <c r="E694" s="64" t="str">
        <f>IFERROR(VLOOKUP(MID(C694,7,300),'Cenários'!C:E,3,0),"")</f>
        <v/>
      </c>
      <c r="F694" s="61"/>
      <c r="G694" s="83"/>
      <c r="H694" s="83"/>
      <c r="I694" s="83"/>
      <c r="J694" s="82"/>
      <c r="K694" s="85" t="str">
        <f t="shared" si="3"/>
        <v/>
      </c>
      <c r="L694" s="62"/>
      <c r="M694" s="62"/>
      <c r="N694" s="63"/>
      <c r="O694" s="63"/>
      <c r="P694" s="63"/>
      <c r="Q694" s="86" t="str">
        <f t="shared" si="2"/>
        <v/>
      </c>
      <c r="R694" s="87">
        <f>COUNTIF(Ocorrencias!$B$8:$B$1003,(CONCATENATE(B694," - ",F694)))</f>
        <v>0</v>
      </c>
      <c r="S694" s="88" t="str">
        <f>IF(R694&lt;&gt;0,IF(R694=(COUNTIFS(Ocorrencias!$B$8:$B$1003,(CONCATENATE(B694," - ",(MID(Roteiro!C694,7,300)))),Ocorrencias!$N$8:$N$1003,"Concluído")),"Concluído","Em andamento"),"")</f>
        <v/>
      </c>
      <c r="T694" s="63"/>
      <c r="U694" s="89"/>
    </row>
    <row r="695">
      <c r="A695" s="40"/>
      <c r="B695" s="67" t="str">
        <f t="shared" si="1"/>
        <v>687</v>
      </c>
      <c r="C695" s="81"/>
      <c r="D695" s="82"/>
      <c r="E695" s="64" t="str">
        <f>IFERROR(VLOOKUP(MID(C695,7,300),'Cenários'!C:E,3,0),"")</f>
        <v/>
      </c>
      <c r="F695" s="61"/>
      <c r="G695" s="83"/>
      <c r="H695" s="83"/>
      <c r="I695" s="83"/>
      <c r="J695" s="82"/>
      <c r="K695" s="85" t="str">
        <f t="shared" si="3"/>
        <v/>
      </c>
      <c r="L695" s="62"/>
      <c r="M695" s="62"/>
      <c r="N695" s="63"/>
      <c r="O695" s="63"/>
      <c r="P695" s="63"/>
      <c r="Q695" s="86" t="str">
        <f t="shared" si="2"/>
        <v/>
      </c>
      <c r="R695" s="87">
        <f>COUNTIF(Ocorrencias!$B$8:$B$1003,(CONCATENATE(B695," - ",F695)))</f>
        <v>0</v>
      </c>
      <c r="S695" s="88" t="str">
        <f>IF(R695&lt;&gt;0,IF(R695=(COUNTIFS(Ocorrencias!$B$8:$B$1003,(CONCATENATE(B695," - ",(MID(Roteiro!C695,7,300)))),Ocorrencias!$N$8:$N$1003,"Concluído")),"Concluído","Em andamento"),"")</f>
        <v/>
      </c>
      <c r="T695" s="63"/>
      <c r="U695" s="89"/>
    </row>
    <row r="696">
      <c r="A696" s="40"/>
      <c r="B696" s="67" t="str">
        <f t="shared" si="1"/>
        <v>688</v>
      </c>
      <c r="C696" s="81"/>
      <c r="D696" s="82"/>
      <c r="E696" s="64" t="str">
        <f>IFERROR(VLOOKUP(MID(C696,7,300),'Cenários'!C:E,3,0),"")</f>
        <v/>
      </c>
      <c r="F696" s="61"/>
      <c r="G696" s="83"/>
      <c r="H696" s="83"/>
      <c r="I696" s="83"/>
      <c r="J696" s="82"/>
      <c r="K696" s="85" t="str">
        <f t="shared" si="3"/>
        <v/>
      </c>
      <c r="L696" s="62"/>
      <c r="M696" s="62"/>
      <c r="N696" s="63"/>
      <c r="O696" s="63"/>
      <c r="P696" s="63"/>
      <c r="Q696" s="86" t="str">
        <f t="shared" si="2"/>
        <v/>
      </c>
      <c r="R696" s="87">
        <f>COUNTIF(Ocorrencias!$B$8:$B$1003,(CONCATENATE(B696," - ",F696)))</f>
        <v>0</v>
      </c>
      <c r="S696" s="88" t="str">
        <f>IF(R696&lt;&gt;0,IF(R696=(COUNTIFS(Ocorrencias!$B$8:$B$1003,(CONCATENATE(B696," - ",(MID(Roteiro!C696,7,300)))),Ocorrencias!$N$8:$N$1003,"Concluído")),"Concluído","Em andamento"),"")</f>
        <v/>
      </c>
      <c r="T696" s="63"/>
      <c r="U696" s="89"/>
    </row>
    <row r="697">
      <c r="A697" s="40"/>
      <c r="B697" s="67" t="str">
        <f t="shared" si="1"/>
        <v>689</v>
      </c>
      <c r="C697" s="81"/>
      <c r="D697" s="82"/>
      <c r="E697" s="64" t="str">
        <f>IFERROR(VLOOKUP(MID(C697,7,300),'Cenários'!C:E,3,0),"")</f>
        <v/>
      </c>
      <c r="F697" s="61"/>
      <c r="G697" s="83"/>
      <c r="H697" s="83"/>
      <c r="I697" s="83"/>
      <c r="J697" s="82"/>
      <c r="K697" s="85" t="str">
        <f t="shared" si="3"/>
        <v/>
      </c>
      <c r="L697" s="62"/>
      <c r="M697" s="62"/>
      <c r="N697" s="63"/>
      <c r="O697" s="63"/>
      <c r="P697" s="63"/>
      <c r="Q697" s="86" t="str">
        <f t="shared" si="2"/>
        <v/>
      </c>
      <c r="R697" s="87">
        <f>COUNTIF(Ocorrencias!$B$8:$B$1003,(CONCATENATE(B697," - ",F697)))</f>
        <v>0</v>
      </c>
      <c r="S697" s="88" t="str">
        <f>IF(R697&lt;&gt;0,IF(R697=(COUNTIFS(Ocorrencias!$B$8:$B$1003,(CONCATENATE(B697," - ",(MID(Roteiro!C697,7,300)))),Ocorrencias!$N$8:$N$1003,"Concluído")),"Concluído","Em andamento"),"")</f>
        <v/>
      </c>
      <c r="T697" s="63"/>
      <c r="U697" s="89"/>
    </row>
    <row r="698">
      <c r="A698" s="40"/>
      <c r="B698" s="67" t="str">
        <f t="shared" si="1"/>
        <v>690</v>
      </c>
      <c r="C698" s="81"/>
      <c r="D698" s="82"/>
      <c r="E698" s="64" t="str">
        <f>IFERROR(VLOOKUP(MID(C698,7,300),'Cenários'!C:E,3,0),"")</f>
        <v/>
      </c>
      <c r="F698" s="61"/>
      <c r="G698" s="83"/>
      <c r="H698" s="83"/>
      <c r="I698" s="83"/>
      <c r="J698" s="82"/>
      <c r="K698" s="85" t="str">
        <f t="shared" si="3"/>
        <v/>
      </c>
      <c r="L698" s="62"/>
      <c r="M698" s="62"/>
      <c r="N698" s="63"/>
      <c r="O698" s="63"/>
      <c r="P698" s="63"/>
      <c r="Q698" s="86" t="str">
        <f t="shared" si="2"/>
        <v/>
      </c>
      <c r="R698" s="87">
        <f>COUNTIF(Ocorrencias!$B$8:$B$1003,(CONCATENATE(B698," - ",F698)))</f>
        <v>0</v>
      </c>
      <c r="S698" s="88" t="str">
        <f>IF(R698&lt;&gt;0,IF(R698=(COUNTIFS(Ocorrencias!$B$8:$B$1003,(CONCATENATE(B698," - ",(MID(Roteiro!C698,7,300)))),Ocorrencias!$N$8:$N$1003,"Concluído")),"Concluído","Em andamento"),"")</f>
        <v/>
      </c>
      <c r="T698" s="63"/>
      <c r="U698" s="89"/>
    </row>
    <row r="699">
      <c r="A699" s="40"/>
      <c r="B699" s="67" t="str">
        <f t="shared" si="1"/>
        <v>691</v>
      </c>
      <c r="C699" s="81"/>
      <c r="D699" s="82"/>
      <c r="E699" s="64" t="str">
        <f>IFERROR(VLOOKUP(MID(C699,7,300),'Cenários'!C:E,3,0),"")</f>
        <v/>
      </c>
      <c r="F699" s="61"/>
      <c r="G699" s="83"/>
      <c r="H699" s="83"/>
      <c r="I699" s="83"/>
      <c r="J699" s="82"/>
      <c r="K699" s="85" t="str">
        <f t="shared" si="3"/>
        <v/>
      </c>
      <c r="L699" s="62"/>
      <c r="M699" s="62"/>
      <c r="N699" s="63"/>
      <c r="O699" s="63"/>
      <c r="P699" s="63"/>
      <c r="Q699" s="86" t="str">
        <f t="shared" si="2"/>
        <v/>
      </c>
      <c r="R699" s="87">
        <f>COUNTIF(Ocorrencias!$B$8:$B$1003,(CONCATENATE(B699," - ",F699)))</f>
        <v>0</v>
      </c>
      <c r="S699" s="88" t="str">
        <f>IF(R699&lt;&gt;0,IF(R699=(COUNTIFS(Ocorrencias!$B$8:$B$1003,(CONCATENATE(B699," - ",(MID(Roteiro!C699,7,300)))),Ocorrencias!$N$8:$N$1003,"Concluído")),"Concluído","Em andamento"),"")</f>
        <v/>
      </c>
      <c r="T699" s="63"/>
      <c r="U699" s="89"/>
    </row>
    <row r="700">
      <c r="A700" s="40"/>
      <c r="B700" s="67" t="str">
        <f t="shared" si="1"/>
        <v>692</v>
      </c>
      <c r="C700" s="81"/>
      <c r="D700" s="82"/>
      <c r="E700" s="64" t="str">
        <f>IFERROR(VLOOKUP(MID(C700,7,300),'Cenários'!C:E,3,0),"")</f>
        <v/>
      </c>
      <c r="F700" s="61"/>
      <c r="G700" s="83"/>
      <c r="H700" s="83"/>
      <c r="I700" s="83"/>
      <c r="J700" s="82"/>
      <c r="K700" s="85" t="str">
        <f t="shared" si="3"/>
        <v/>
      </c>
      <c r="L700" s="62"/>
      <c r="M700" s="62"/>
      <c r="N700" s="63"/>
      <c r="O700" s="63"/>
      <c r="P700" s="63"/>
      <c r="Q700" s="86" t="str">
        <f t="shared" si="2"/>
        <v/>
      </c>
      <c r="R700" s="87">
        <f>COUNTIF(Ocorrencias!$B$8:$B$1003,(CONCATENATE(B700," - ",F700)))</f>
        <v>0</v>
      </c>
      <c r="S700" s="88" t="str">
        <f>IF(R700&lt;&gt;0,IF(R700=(COUNTIFS(Ocorrencias!$B$8:$B$1003,(CONCATENATE(B700," - ",(MID(Roteiro!C700,7,300)))),Ocorrencias!$N$8:$N$1003,"Concluído")),"Concluído","Em andamento"),"")</f>
        <v/>
      </c>
      <c r="T700" s="63"/>
      <c r="U700" s="89"/>
    </row>
    <row r="701">
      <c r="A701" s="40"/>
      <c r="B701" s="67" t="str">
        <f t="shared" si="1"/>
        <v>693</v>
      </c>
      <c r="C701" s="81"/>
      <c r="D701" s="82"/>
      <c r="E701" s="64" t="str">
        <f>IFERROR(VLOOKUP(MID(C701,7,300),'Cenários'!C:E,3,0),"")</f>
        <v/>
      </c>
      <c r="F701" s="61"/>
      <c r="G701" s="83"/>
      <c r="H701" s="83"/>
      <c r="I701" s="83"/>
      <c r="J701" s="82"/>
      <c r="K701" s="85" t="str">
        <f t="shared" si="3"/>
        <v/>
      </c>
      <c r="L701" s="62"/>
      <c r="M701" s="62"/>
      <c r="N701" s="63"/>
      <c r="O701" s="63"/>
      <c r="P701" s="63"/>
      <c r="Q701" s="86" t="str">
        <f t="shared" si="2"/>
        <v/>
      </c>
      <c r="R701" s="87">
        <f>COUNTIF(Ocorrencias!$B$8:$B$1003,(CONCATENATE(B701," - ",F701)))</f>
        <v>0</v>
      </c>
      <c r="S701" s="88" t="str">
        <f>IF(R701&lt;&gt;0,IF(R701=(COUNTIFS(Ocorrencias!$B$8:$B$1003,(CONCATENATE(B701," - ",(MID(Roteiro!C701,7,300)))),Ocorrencias!$N$8:$N$1003,"Concluído")),"Concluído","Em andamento"),"")</f>
        <v/>
      </c>
      <c r="T701" s="63"/>
      <c r="U701" s="89"/>
    </row>
    <row r="702">
      <c r="A702" s="40"/>
      <c r="B702" s="67" t="str">
        <f t="shared" si="1"/>
        <v>694</v>
      </c>
      <c r="C702" s="81"/>
      <c r="D702" s="82"/>
      <c r="E702" s="64" t="str">
        <f>IFERROR(VLOOKUP(MID(C702,7,300),'Cenários'!C:E,3,0),"")</f>
        <v/>
      </c>
      <c r="F702" s="61"/>
      <c r="G702" s="83"/>
      <c r="H702" s="83"/>
      <c r="I702" s="83"/>
      <c r="J702" s="82"/>
      <c r="K702" s="85" t="str">
        <f t="shared" si="3"/>
        <v/>
      </c>
      <c r="L702" s="62"/>
      <c r="M702" s="62"/>
      <c r="N702" s="63"/>
      <c r="O702" s="63"/>
      <c r="P702" s="63"/>
      <c r="Q702" s="86" t="str">
        <f t="shared" si="2"/>
        <v/>
      </c>
      <c r="R702" s="87">
        <f>COUNTIF(Ocorrencias!$B$8:$B$1003,(CONCATENATE(B702," - ",F702)))</f>
        <v>0</v>
      </c>
      <c r="S702" s="88" t="str">
        <f>IF(R702&lt;&gt;0,IF(R702=(COUNTIFS(Ocorrencias!$B$8:$B$1003,(CONCATENATE(B702," - ",(MID(Roteiro!C702,7,300)))),Ocorrencias!$N$8:$N$1003,"Concluído")),"Concluído","Em andamento"),"")</f>
        <v/>
      </c>
      <c r="T702" s="63"/>
      <c r="U702" s="89"/>
    </row>
    <row r="703">
      <c r="A703" s="40"/>
      <c r="B703" s="67" t="str">
        <f t="shared" si="1"/>
        <v>695</v>
      </c>
      <c r="C703" s="81"/>
      <c r="D703" s="82"/>
      <c r="E703" s="64" t="str">
        <f>IFERROR(VLOOKUP(MID(C703,7,300),'Cenários'!C:E,3,0),"")</f>
        <v/>
      </c>
      <c r="F703" s="61"/>
      <c r="G703" s="83"/>
      <c r="H703" s="83"/>
      <c r="I703" s="83"/>
      <c r="J703" s="82"/>
      <c r="K703" s="85" t="str">
        <f t="shared" si="3"/>
        <v/>
      </c>
      <c r="L703" s="62"/>
      <c r="M703" s="62"/>
      <c r="N703" s="63"/>
      <c r="O703" s="63"/>
      <c r="P703" s="63"/>
      <c r="Q703" s="86" t="str">
        <f t="shared" si="2"/>
        <v/>
      </c>
      <c r="R703" s="87">
        <f>COUNTIF(Ocorrencias!$B$8:$B$1003,(CONCATENATE(B703," - ",F703)))</f>
        <v>0</v>
      </c>
      <c r="S703" s="88" t="str">
        <f>IF(R703&lt;&gt;0,IF(R703=(COUNTIFS(Ocorrencias!$B$8:$B$1003,(CONCATENATE(B703," - ",(MID(Roteiro!C703,7,300)))),Ocorrencias!$N$8:$N$1003,"Concluído")),"Concluído","Em andamento"),"")</f>
        <v/>
      </c>
      <c r="T703" s="63"/>
      <c r="U703" s="89"/>
    </row>
    <row r="704">
      <c r="A704" s="40"/>
      <c r="B704" s="67" t="str">
        <f t="shared" si="1"/>
        <v>696</v>
      </c>
      <c r="C704" s="81"/>
      <c r="D704" s="82"/>
      <c r="E704" s="64" t="str">
        <f>IFERROR(VLOOKUP(MID(C704,7,300),'Cenários'!C:E,3,0),"")</f>
        <v/>
      </c>
      <c r="F704" s="61"/>
      <c r="G704" s="83"/>
      <c r="H704" s="83"/>
      <c r="I704" s="83"/>
      <c r="J704" s="82"/>
      <c r="K704" s="85" t="str">
        <f t="shared" si="3"/>
        <v/>
      </c>
      <c r="L704" s="62"/>
      <c r="M704" s="62"/>
      <c r="N704" s="63"/>
      <c r="O704" s="63"/>
      <c r="P704" s="63"/>
      <c r="Q704" s="86" t="str">
        <f t="shared" si="2"/>
        <v/>
      </c>
      <c r="R704" s="87">
        <f>COUNTIF(Ocorrencias!$B$8:$B$1003,(CONCATENATE(B704," - ",F704)))</f>
        <v>0</v>
      </c>
      <c r="S704" s="88" t="str">
        <f>IF(R704&lt;&gt;0,IF(R704=(COUNTIFS(Ocorrencias!$B$8:$B$1003,(CONCATENATE(B704," - ",(MID(Roteiro!C704,7,300)))),Ocorrencias!$N$8:$N$1003,"Concluído")),"Concluído","Em andamento"),"")</f>
        <v/>
      </c>
      <c r="T704" s="63"/>
      <c r="U704" s="89"/>
    </row>
    <row r="705">
      <c r="A705" s="40"/>
      <c r="B705" s="67" t="str">
        <f t="shared" si="1"/>
        <v>697</v>
      </c>
      <c r="C705" s="81"/>
      <c r="D705" s="82"/>
      <c r="E705" s="64" t="str">
        <f>IFERROR(VLOOKUP(MID(C705,7,300),'Cenários'!C:E,3,0),"")</f>
        <v/>
      </c>
      <c r="F705" s="61"/>
      <c r="G705" s="83"/>
      <c r="H705" s="83"/>
      <c r="I705" s="83"/>
      <c r="J705" s="82"/>
      <c r="K705" s="85" t="str">
        <f t="shared" si="3"/>
        <v/>
      </c>
      <c r="L705" s="62"/>
      <c r="M705" s="62"/>
      <c r="N705" s="63"/>
      <c r="O705" s="63"/>
      <c r="P705" s="63"/>
      <c r="Q705" s="86" t="str">
        <f t="shared" si="2"/>
        <v/>
      </c>
      <c r="R705" s="87">
        <f>COUNTIF(Ocorrencias!$B$8:$B$1003,(CONCATENATE(B705," - ",F705)))</f>
        <v>0</v>
      </c>
      <c r="S705" s="88" t="str">
        <f>IF(R705&lt;&gt;0,IF(R705=(COUNTIFS(Ocorrencias!$B$8:$B$1003,(CONCATENATE(B705," - ",(MID(Roteiro!C705,7,300)))),Ocorrencias!$N$8:$N$1003,"Concluído")),"Concluído","Em andamento"),"")</f>
        <v/>
      </c>
      <c r="T705" s="63"/>
      <c r="U705" s="89"/>
    </row>
    <row r="706">
      <c r="A706" s="40"/>
      <c r="B706" s="67" t="str">
        <f t="shared" si="1"/>
        <v>698</v>
      </c>
      <c r="C706" s="81"/>
      <c r="D706" s="82"/>
      <c r="E706" s="64" t="str">
        <f>IFERROR(VLOOKUP(MID(C706,7,300),'Cenários'!C:E,3,0),"")</f>
        <v/>
      </c>
      <c r="F706" s="61"/>
      <c r="G706" s="83"/>
      <c r="H706" s="83"/>
      <c r="I706" s="83"/>
      <c r="J706" s="82"/>
      <c r="K706" s="85" t="str">
        <f t="shared" si="3"/>
        <v/>
      </c>
      <c r="L706" s="62"/>
      <c r="M706" s="62"/>
      <c r="N706" s="63"/>
      <c r="O706" s="63"/>
      <c r="P706" s="63"/>
      <c r="Q706" s="86" t="str">
        <f t="shared" si="2"/>
        <v/>
      </c>
      <c r="R706" s="87">
        <f>COUNTIF(Ocorrencias!$B$8:$B$1003,(CONCATENATE(B706," - ",F706)))</f>
        <v>0</v>
      </c>
      <c r="S706" s="88" t="str">
        <f>IF(R706&lt;&gt;0,IF(R706=(COUNTIFS(Ocorrencias!$B$8:$B$1003,(CONCATENATE(B706," - ",(MID(Roteiro!C706,7,300)))),Ocorrencias!$N$8:$N$1003,"Concluído")),"Concluído","Em andamento"),"")</f>
        <v/>
      </c>
      <c r="T706" s="63"/>
      <c r="U706" s="89"/>
    </row>
    <row r="707">
      <c r="A707" s="40"/>
      <c r="B707" s="67" t="str">
        <f t="shared" si="1"/>
        <v>699</v>
      </c>
      <c r="C707" s="81"/>
      <c r="D707" s="82"/>
      <c r="E707" s="64" t="str">
        <f>IFERROR(VLOOKUP(MID(C707,7,300),'Cenários'!C:E,3,0),"")</f>
        <v/>
      </c>
      <c r="F707" s="61"/>
      <c r="G707" s="83"/>
      <c r="H707" s="83"/>
      <c r="I707" s="83"/>
      <c r="J707" s="82"/>
      <c r="K707" s="85" t="str">
        <f t="shared" si="3"/>
        <v/>
      </c>
      <c r="L707" s="62"/>
      <c r="M707" s="62"/>
      <c r="N707" s="63"/>
      <c r="O707" s="63"/>
      <c r="P707" s="63"/>
      <c r="Q707" s="86" t="str">
        <f t="shared" si="2"/>
        <v/>
      </c>
      <c r="R707" s="87">
        <f>COUNTIF(Ocorrencias!$B$8:$B$1003,(CONCATENATE(B707," - ",F707)))</f>
        <v>0</v>
      </c>
      <c r="S707" s="88" t="str">
        <f>IF(R707&lt;&gt;0,IF(R707=(COUNTIFS(Ocorrencias!$B$8:$B$1003,(CONCATENATE(B707," - ",(MID(Roteiro!C707,7,300)))),Ocorrencias!$N$8:$N$1003,"Concluído")),"Concluído","Em andamento"),"")</f>
        <v/>
      </c>
      <c r="T707" s="63"/>
      <c r="U707" s="89"/>
    </row>
    <row r="708">
      <c r="A708" s="40"/>
      <c r="B708" s="67" t="str">
        <f t="shared" si="1"/>
        <v>700</v>
      </c>
      <c r="C708" s="81"/>
      <c r="D708" s="82"/>
      <c r="E708" s="64" t="str">
        <f>IFERROR(VLOOKUP(MID(C708,7,300),'Cenários'!C:E,3,0),"")</f>
        <v/>
      </c>
      <c r="F708" s="61"/>
      <c r="G708" s="83"/>
      <c r="H708" s="83"/>
      <c r="I708" s="83"/>
      <c r="J708" s="82"/>
      <c r="K708" s="85" t="str">
        <f t="shared" si="3"/>
        <v/>
      </c>
      <c r="L708" s="62"/>
      <c r="M708" s="62"/>
      <c r="N708" s="63"/>
      <c r="O708" s="63"/>
      <c r="P708" s="63"/>
      <c r="Q708" s="86" t="str">
        <f t="shared" si="2"/>
        <v/>
      </c>
      <c r="R708" s="87">
        <f>COUNTIF(Ocorrencias!$B$8:$B$1003,(CONCATENATE(B708," - ",F708)))</f>
        <v>0</v>
      </c>
      <c r="S708" s="88" t="str">
        <f>IF(R708&lt;&gt;0,IF(R708=(COUNTIFS(Ocorrencias!$B$8:$B$1003,(CONCATENATE(B708," - ",(MID(Roteiro!C708,7,300)))),Ocorrencias!$N$8:$N$1003,"Concluído")),"Concluído","Em andamento"),"")</f>
        <v/>
      </c>
      <c r="T708" s="63"/>
      <c r="U708" s="89"/>
    </row>
    <row r="709">
      <c r="A709" s="40"/>
      <c r="B709" s="67" t="str">
        <f t="shared" si="1"/>
        <v>701</v>
      </c>
      <c r="C709" s="81"/>
      <c r="D709" s="82"/>
      <c r="E709" s="64" t="str">
        <f>IFERROR(VLOOKUP(MID(C709,7,300),'Cenários'!C:E,3,0),"")</f>
        <v/>
      </c>
      <c r="F709" s="61"/>
      <c r="G709" s="83"/>
      <c r="H709" s="83"/>
      <c r="I709" s="83"/>
      <c r="J709" s="82"/>
      <c r="K709" s="85" t="str">
        <f t="shared" si="3"/>
        <v/>
      </c>
      <c r="L709" s="62"/>
      <c r="M709" s="62"/>
      <c r="N709" s="63"/>
      <c r="O709" s="63"/>
      <c r="P709" s="63"/>
      <c r="Q709" s="86" t="str">
        <f t="shared" si="2"/>
        <v/>
      </c>
      <c r="R709" s="87">
        <f>COUNTIF(Ocorrencias!$B$8:$B$1003,(CONCATENATE(B709," - ",F709)))</f>
        <v>0</v>
      </c>
      <c r="S709" s="88" t="str">
        <f>IF(R709&lt;&gt;0,IF(R709=(COUNTIFS(Ocorrencias!$B$8:$B$1003,(CONCATENATE(B709," - ",(MID(Roteiro!C709,7,300)))),Ocorrencias!$N$8:$N$1003,"Concluído")),"Concluído","Em andamento"),"")</f>
        <v/>
      </c>
      <c r="T709" s="63"/>
      <c r="U709" s="89"/>
    </row>
    <row r="710">
      <c r="A710" s="40"/>
      <c r="B710" s="67" t="str">
        <f t="shared" si="1"/>
        <v>702</v>
      </c>
      <c r="C710" s="81"/>
      <c r="D710" s="82"/>
      <c r="E710" s="64" t="str">
        <f>IFERROR(VLOOKUP(MID(C710,7,300),'Cenários'!C:E,3,0),"")</f>
        <v/>
      </c>
      <c r="F710" s="61"/>
      <c r="G710" s="83"/>
      <c r="H710" s="83"/>
      <c r="I710" s="83"/>
      <c r="J710" s="82"/>
      <c r="K710" s="85" t="str">
        <f t="shared" si="3"/>
        <v/>
      </c>
      <c r="L710" s="62"/>
      <c r="M710" s="62"/>
      <c r="N710" s="63"/>
      <c r="O710" s="63"/>
      <c r="P710" s="63"/>
      <c r="Q710" s="86" t="str">
        <f t="shared" si="2"/>
        <v/>
      </c>
      <c r="R710" s="87">
        <f>COUNTIF(Ocorrencias!$B$8:$B$1003,(CONCATENATE(B710," - ",F710)))</f>
        <v>0</v>
      </c>
      <c r="S710" s="88" t="str">
        <f>IF(R710&lt;&gt;0,IF(R710=(COUNTIFS(Ocorrencias!$B$8:$B$1003,(CONCATENATE(B710," - ",(MID(Roteiro!C710,7,300)))),Ocorrencias!$N$8:$N$1003,"Concluído")),"Concluído","Em andamento"),"")</f>
        <v/>
      </c>
      <c r="T710" s="63"/>
      <c r="U710" s="89"/>
    </row>
    <row r="711">
      <c r="A711" s="40"/>
      <c r="B711" s="67" t="str">
        <f t="shared" si="1"/>
        <v>703</v>
      </c>
      <c r="C711" s="81"/>
      <c r="D711" s="82"/>
      <c r="E711" s="64" t="str">
        <f>IFERROR(VLOOKUP(MID(C711,7,300),'Cenários'!C:E,3,0),"")</f>
        <v/>
      </c>
      <c r="F711" s="61"/>
      <c r="G711" s="83"/>
      <c r="H711" s="83"/>
      <c r="I711" s="83"/>
      <c r="J711" s="82"/>
      <c r="K711" s="85" t="str">
        <f t="shared" si="3"/>
        <v/>
      </c>
      <c r="L711" s="62"/>
      <c r="M711" s="62"/>
      <c r="N711" s="63"/>
      <c r="O711" s="63"/>
      <c r="P711" s="63"/>
      <c r="Q711" s="86" t="str">
        <f t="shared" si="2"/>
        <v/>
      </c>
      <c r="R711" s="87">
        <f>COUNTIF(Ocorrencias!$B$8:$B$1003,(CONCATENATE(B711," - ",F711)))</f>
        <v>0</v>
      </c>
      <c r="S711" s="88" t="str">
        <f>IF(R711&lt;&gt;0,IF(R711=(COUNTIFS(Ocorrencias!$B$8:$B$1003,(CONCATENATE(B711," - ",(MID(Roteiro!C711,7,300)))),Ocorrencias!$N$8:$N$1003,"Concluído")),"Concluído","Em andamento"),"")</f>
        <v/>
      </c>
      <c r="T711" s="63"/>
      <c r="U711" s="89"/>
    </row>
    <row r="712">
      <c r="A712" s="40"/>
      <c r="B712" s="67" t="str">
        <f t="shared" si="1"/>
        <v>704</v>
      </c>
      <c r="C712" s="81"/>
      <c r="D712" s="82"/>
      <c r="E712" s="64" t="str">
        <f>IFERROR(VLOOKUP(MID(C712,7,300),'Cenários'!C:E,3,0),"")</f>
        <v/>
      </c>
      <c r="F712" s="61"/>
      <c r="G712" s="83"/>
      <c r="H712" s="83"/>
      <c r="I712" s="83"/>
      <c r="J712" s="82"/>
      <c r="K712" s="85" t="str">
        <f t="shared" si="3"/>
        <v/>
      </c>
      <c r="L712" s="62"/>
      <c r="M712" s="62"/>
      <c r="N712" s="63"/>
      <c r="O712" s="63"/>
      <c r="P712" s="63"/>
      <c r="Q712" s="86" t="str">
        <f t="shared" si="2"/>
        <v/>
      </c>
      <c r="R712" s="87">
        <f>COUNTIF(Ocorrencias!$B$8:$B$1003,(CONCATENATE(B712," - ",F712)))</f>
        <v>0</v>
      </c>
      <c r="S712" s="88" t="str">
        <f>IF(R712&lt;&gt;0,IF(R712=(COUNTIFS(Ocorrencias!$B$8:$B$1003,(CONCATENATE(B712," - ",(MID(Roteiro!C712,7,300)))),Ocorrencias!$N$8:$N$1003,"Concluído")),"Concluído","Em andamento"),"")</f>
        <v/>
      </c>
      <c r="T712" s="63"/>
      <c r="U712" s="89"/>
    </row>
    <row r="713">
      <c r="A713" s="40"/>
      <c r="B713" s="67" t="str">
        <f t="shared" si="1"/>
        <v>705</v>
      </c>
      <c r="C713" s="81"/>
      <c r="D713" s="82"/>
      <c r="E713" s="64" t="str">
        <f>IFERROR(VLOOKUP(MID(C713,7,300),'Cenários'!C:E,3,0),"")</f>
        <v/>
      </c>
      <c r="F713" s="61"/>
      <c r="G713" s="83"/>
      <c r="H713" s="83"/>
      <c r="I713" s="83"/>
      <c r="J713" s="82"/>
      <c r="K713" s="85" t="str">
        <f t="shared" si="3"/>
        <v/>
      </c>
      <c r="L713" s="62"/>
      <c r="M713" s="62"/>
      <c r="N713" s="63"/>
      <c r="O713" s="63"/>
      <c r="P713" s="63"/>
      <c r="Q713" s="86" t="str">
        <f t="shared" si="2"/>
        <v/>
      </c>
      <c r="R713" s="87">
        <f>COUNTIF(Ocorrencias!$B$8:$B$1003,(CONCATENATE(B713," - ",F713)))</f>
        <v>0</v>
      </c>
      <c r="S713" s="88" t="str">
        <f>IF(R713&lt;&gt;0,IF(R713=(COUNTIFS(Ocorrencias!$B$8:$B$1003,(CONCATENATE(B713," - ",(MID(Roteiro!C713,7,300)))),Ocorrencias!$N$8:$N$1003,"Concluído")),"Concluído","Em andamento"),"")</f>
        <v/>
      </c>
      <c r="T713" s="63"/>
      <c r="U713" s="89"/>
    </row>
    <row r="714">
      <c r="A714" s="40"/>
      <c r="B714" s="67" t="str">
        <f t="shared" si="1"/>
        <v>706</v>
      </c>
      <c r="C714" s="81"/>
      <c r="D714" s="82"/>
      <c r="E714" s="64" t="str">
        <f>IFERROR(VLOOKUP(MID(C714,7,300),'Cenários'!C:E,3,0),"")</f>
        <v/>
      </c>
      <c r="F714" s="61"/>
      <c r="G714" s="83"/>
      <c r="H714" s="83"/>
      <c r="I714" s="83"/>
      <c r="J714" s="82"/>
      <c r="K714" s="85" t="str">
        <f t="shared" si="3"/>
        <v/>
      </c>
      <c r="L714" s="62"/>
      <c r="M714" s="62"/>
      <c r="N714" s="63"/>
      <c r="O714" s="63"/>
      <c r="P714" s="63"/>
      <c r="Q714" s="86" t="str">
        <f t="shared" si="2"/>
        <v/>
      </c>
      <c r="R714" s="87">
        <f>COUNTIF(Ocorrencias!$B$8:$B$1003,(CONCATENATE(B714," - ",F714)))</f>
        <v>0</v>
      </c>
      <c r="S714" s="88" t="str">
        <f>IF(R714&lt;&gt;0,IF(R714=(COUNTIFS(Ocorrencias!$B$8:$B$1003,(CONCATENATE(B714," - ",(MID(Roteiro!C714,7,300)))),Ocorrencias!$N$8:$N$1003,"Concluído")),"Concluído","Em andamento"),"")</f>
        <v/>
      </c>
      <c r="T714" s="63"/>
      <c r="U714" s="89"/>
    </row>
    <row r="715">
      <c r="A715" s="40"/>
      <c r="B715" s="67" t="str">
        <f t="shared" si="1"/>
        <v>707</v>
      </c>
      <c r="C715" s="81"/>
      <c r="D715" s="82"/>
      <c r="E715" s="64" t="str">
        <f>IFERROR(VLOOKUP(MID(C715,7,300),'Cenários'!C:E,3,0),"")</f>
        <v/>
      </c>
      <c r="F715" s="61"/>
      <c r="G715" s="83"/>
      <c r="H715" s="83"/>
      <c r="I715" s="83"/>
      <c r="J715" s="82"/>
      <c r="K715" s="85" t="str">
        <f t="shared" si="3"/>
        <v/>
      </c>
      <c r="L715" s="62"/>
      <c r="M715" s="62"/>
      <c r="N715" s="63"/>
      <c r="O715" s="63"/>
      <c r="P715" s="63"/>
      <c r="Q715" s="86" t="str">
        <f t="shared" si="2"/>
        <v/>
      </c>
      <c r="R715" s="87">
        <f>COUNTIF(Ocorrencias!$B$8:$B$1003,(CONCATENATE(B715," - ",F715)))</f>
        <v>0</v>
      </c>
      <c r="S715" s="88" t="str">
        <f>IF(R715&lt;&gt;0,IF(R715=(COUNTIFS(Ocorrencias!$B$8:$B$1003,(CONCATENATE(B715," - ",(MID(Roteiro!C715,7,300)))),Ocorrencias!$N$8:$N$1003,"Concluído")),"Concluído","Em andamento"),"")</f>
        <v/>
      </c>
      <c r="T715" s="63"/>
      <c r="U715" s="89"/>
    </row>
    <row r="716">
      <c r="A716" s="40"/>
      <c r="B716" s="67" t="str">
        <f t="shared" si="1"/>
        <v>708</v>
      </c>
      <c r="C716" s="81"/>
      <c r="D716" s="82"/>
      <c r="E716" s="64" t="str">
        <f>IFERROR(VLOOKUP(MID(C716,7,300),'Cenários'!C:E,3,0),"")</f>
        <v/>
      </c>
      <c r="F716" s="61"/>
      <c r="G716" s="83"/>
      <c r="H716" s="83"/>
      <c r="I716" s="83"/>
      <c r="J716" s="82"/>
      <c r="K716" s="85" t="str">
        <f t="shared" si="3"/>
        <v/>
      </c>
      <c r="L716" s="62"/>
      <c r="M716" s="62"/>
      <c r="N716" s="63"/>
      <c r="O716" s="63"/>
      <c r="P716" s="63"/>
      <c r="Q716" s="86" t="str">
        <f t="shared" si="2"/>
        <v/>
      </c>
      <c r="R716" s="87">
        <f>COUNTIF(Ocorrencias!$B$8:$B$1003,(CONCATENATE(B716," - ",F716)))</f>
        <v>0</v>
      </c>
      <c r="S716" s="88" t="str">
        <f>IF(R716&lt;&gt;0,IF(R716=(COUNTIFS(Ocorrencias!$B$8:$B$1003,(CONCATENATE(B716," - ",(MID(Roteiro!C716,7,300)))),Ocorrencias!$N$8:$N$1003,"Concluído")),"Concluído","Em andamento"),"")</f>
        <v/>
      </c>
      <c r="T716" s="63"/>
      <c r="U716" s="89"/>
    </row>
    <row r="717">
      <c r="A717" s="40"/>
      <c r="B717" s="67" t="str">
        <f t="shared" si="1"/>
        <v>709</v>
      </c>
      <c r="C717" s="81"/>
      <c r="D717" s="82"/>
      <c r="E717" s="64" t="str">
        <f>IFERROR(VLOOKUP(MID(C717,7,300),'Cenários'!C:E,3,0),"")</f>
        <v/>
      </c>
      <c r="F717" s="61"/>
      <c r="G717" s="83"/>
      <c r="H717" s="83"/>
      <c r="I717" s="83"/>
      <c r="J717" s="82"/>
      <c r="K717" s="85" t="str">
        <f t="shared" si="3"/>
        <v/>
      </c>
      <c r="L717" s="62"/>
      <c r="M717" s="62"/>
      <c r="N717" s="63"/>
      <c r="O717" s="63"/>
      <c r="P717" s="63"/>
      <c r="Q717" s="86" t="str">
        <f t="shared" si="2"/>
        <v/>
      </c>
      <c r="R717" s="87">
        <f>COUNTIF(Ocorrencias!$B$8:$B$1003,(CONCATENATE(B717," - ",F717)))</f>
        <v>0</v>
      </c>
      <c r="S717" s="88" t="str">
        <f>IF(R717&lt;&gt;0,IF(R717=(COUNTIFS(Ocorrencias!$B$8:$B$1003,(CONCATENATE(B717," - ",(MID(Roteiro!C717,7,300)))),Ocorrencias!$N$8:$N$1003,"Concluído")),"Concluído","Em andamento"),"")</f>
        <v/>
      </c>
      <c r="T717" s="63"/>
      <c r="U717" s="89"/>
    </row>
    <row r="718">
      <c r="A718" s="40"/>
      <c r="B718" s="67" t="str">
        <f t="shared" si="1"/>
        <v>710</v>
      </c>
      <c r="C718" s="81"/>
      <c r="D718" s="82"/>
      <c r="E718" s="64" t="str">
        <f>IFERROR(VLOOKUP(MID(C718,7,300),'Cenários'!C:E,3,0),"")</f>
        <v/>
      </c>
      <c r="F718" s="61"/>
      <c r="G718" s="83"/>
      <c r="H718" s="83"/>
      <c r="I718" s="83"/>
      <c r="J718" s="82"/>
      <c r="K718" s="85" t="str">
        <f t="shared" si="3"/>
        <v/>
      </c>
      <c r="L718" s="62"/>
      <c r="M718" s="62"/>
      <c r="N718" s="63"/>
      <c r="O718" s="63"/>
      <c r="P718" s="63"/>
      <c r="Q718" s="86" t="str">
        <f t="shared" si="2"/>
        <v/>
      </c>
      <c r="R718" s="87">
        <f>COUNTIF(Ocorrencias!$B$8:$B$1003,(CONCATENATE(B718," - ",F718)))</f>
        <v>0</v>
      </c>
      <c r="S718" s="88" t="str">
        <f>IF(R718&lt;&gt;0,IF(R718=(COUNTIFS(Ocorrencias!$B$8:$B$1003,(CONCATENATE(B718," - ",(MID(Roteiro!C718,7,300)))),Ocorrencias!$N$8:$N$1003,"Concluído")),"Concluído","Em andamento"),"")</f>
        <v/>
      </c>
      <c r="T718" s="63"/>
      <c r="U718" s="89"/>
    </row>
    <row r="719">
      <c r="A719" s="40"/>
      <c r="B719" s="67" t="str">
        <f t="shared" si="1"/>
        <v>711</v>
      </c>
      <c r="C719" s="81"/>
      <c r="D719" s="82"/>
      <c r="E719" s="64" t="str">
        <f>IFERROR(VLOOKUP(MID(C719,7,300),'Cenários'!C:E,3,0),"")</f>
        <v/>
      </c>
      <c r="F719" s="61"/>
      <c r="G719" s="83"/>
      <c r="H719" s="83"/>
      <c r="I719" s="83"/>
      <c r="J719" s="82"/>
      <c r="K719" s="85" t="str">
        <f t="shared" si="3"/>
        <v/>
      </c>
      <c r="L719" s="62"/>
      <c r="M719" s="62"/>
      <c r="N719" s="63"/>
      <c r="O719" s="63"/>
      <c r="P719" s="63"/>
      <c r="Q719" s="86" t="str">
        <f t="shared" si="2"/>
        <v/>
      </c>
      <c r="R719" s="87">
        <f>COUNTIF(Ocorrencias!$B$8:$B$1003,(CONCATENATE(B719," - ",F719)))</f>
        <v>0</v>
      </c>
      <c r="S719" s="88" t="str">
        <f>IF(R719&lt;&gt;0,IF(R719=(COUNTIFS(Ocorrencias!$B$8:$B$1003,(CONCATENATE(B719," - ",(MID(Roteiro!C719,7,300)))),Ocorrencias!$N$8:$N$1003,"Concluído")),"Concluído","Em andamento"),"")</f>
        <v/>
      </c>
      <c r="T719" s="63"/>
      <c r="U719" s="89"/>
    </row>
    <row r="720">
      <c r="A720" s="40"/>
      <c r="B720" s="67" t="str">
        <f t="shared" si="1"/>
        <v>712</v>
      </c>
      <c r="C720" s="81"/>
      <c r="D720" s="82"/>
      <c r="E720" s="64" t="str">
        <f>IFERROR(VLOOKUP(MID(C720,7,300),'Cenários'!C:E,3,0),"")</f>
        <v/>
      </c>
      <c r="F720" s="61"/>
      <c r="G720" s="83"/>
      <c r="H720" s="83"/>
      <c r="I720" s="83"/>
      <c r="J720" s="82"/>
      <c r="K720" s="85" t="str">
        <f t="shared" si="3"/>
        <v/>
      </c>
      <c r="L720" s="62"/>
      <c r="M720" s="62"/>
      <c r="N720" s="63"/>
      <c r="O720" s="63"/>
      <c r="P720" s="63"/>
      <c r="Q720" s="86" t="str">
        <f t="shared" si="2"/>
        <v/>
      </c>
      <c r="R720" s="87">
        <f>COUNTIF(Ocorrencias!$B$8:$B$1003,(CONCATENATE(B720," - ",F720)))</f>
        <v>0</v>
      </c>
      <c r="S720" s="88" t="str">
        <f>IF(R720&lt;&gt;0,IF(R720=(COUNTIFS(Ocorrencias!$B$8:$B$1003,(CONCATENATE(B720," - ",(MID(Roteiro!C720,7,300)))),Ocorrencias!$N$8:$N$1003,"Concluído")),"Concluído","Em andamento"),"")</f>
        <v/>
      </c>
      <c r="T720" s="63"/>
      <c r="U720" s="89"/>
    </row>
    <row r="721">
      <c r="A721" s="40"/>
      <c r="B721" s="67" t="str">
        <f t="shared" si="1"/>
        <v>713</v>
      </c>
      <c r="C721" s="81"/>
      <c r="D721" s="82"/>
      <c r="E721" s="64" t="str">
        <f>IFERROR(VLOOKUP(MID(C721,7,300),'Cenários'!C:E,3,0),"")</f>
        <v/>
      </c>
      <c r="F721" s="61"/>
      <c r="G721" s="83"/>
      <c r="H721" s="83"/>
      <c r="I721" s="83"/>
      <c r="J721" s="82"/>
      <c r="K721" s="85" t="str">
        <f t="shared" si="3"/>
        <v/>
      </c>
      <c r="L721" s="62"/>
      <c r="M721" s="62"/>
      <c r="N721" s="63"/>
      <c r="O721" s="63"/>
      <c r="P721" s="63"/>
      <c r="Q721" s="86" t="str">
        <f t="shared" si="2"/>
        <v/>
      </c>
      <c r="R721" s="87">
        <f>COUNTIF(Ocorrencias!$B$8:$B$1003,(CONCATENATE(B721," - ",F721)))</f>
        <v>0</v>
      </c>
      <c r="S721" s="88" t="str">
        <f>IF(R721&lt;&gt;0,IF(R721=(COUNTIFS(Ocorrencias!$B$8:$B$1003,(CONCATENATE(B721," - ",(MID(Roteiro!C721,7,300)))),Ocorrencias!$N$8:$N$1003,"Concluído")),"Concluído","Em andamento"),"")</f>
        <v/>
      </c>
      <c r="T721" s="63"/>
      <c r="U721" s="89"/>
    </row>
    <row r="722">
      <c r="A722" s="40"/>
      <c r="B722" s="67" t="str">
        <f t="shared" si="1"/>
        <v>714</v>
      </c>
      <c r="C722" s="81"/>
      <c r="D722" s="82"/>
      <c r="E722" s="64" t="str">
        <f>IFERROR(VLOOKUP(MID(C722,7,300),'Cenários'!C:E,3,0),"")</f>
        <v/>
      </c>
      <c r="F722" s="61"/>
      <c r="G722" s="83"/>
      <c r="H722" s="83"/>
      <c r="I722" s="83"/>
      <c r="J722" s="82"/>
      <c r="K722" s="85" t="str">
        <f t="shared" si="3"/>
        <v/>
      </c>
      <c r="L722" s="62"/>
      <c r="M722" s="62"/>
      <c r="N722" s="63"/>
      <c r="O722" s="63"/>
      <c r="P722" s="63"/>
      <c r="Q722" s="86" t="str">
        <f t="shared" si="2"/>
        <v/>
      </c>
      <c r="R722" s="87">
        <f>COUNTIF(Ocorrencias!$B$8:$B$1003,(CONCATENATE(B722," - ",F722)))</f>
        <v>0</v>
      </c>
      <c r="S722" s="88" t="str">
        <f>IF(R722&lt;&gt;0,IF(R722=(COUNTIFS(Ocorrencias!$B$8:$B$1003,(CONCATENATE(B722," - ",(MID(Roteiro!C722,7,300)))),Ocorrencias!$N$8:$N$1003,"Concluído")),"Concluído","Em andamento"),"")</f>
        <v/>
      </c>
      <c r="T722" s="63"/>
      <c r="U722" s="89"/>
    </row>
    <row r="723">
      <c r="A723" s="40"/>
      <c r="B723" s="67" t="str">
        <f t="shared" si="1"/>
        <v>715</v>
      </c>
      <c r="C723" s="81"/>
      <c r="D723" s="82"/>
      <c r="E723" s="64" t="str">
        <f>IFERROR(VLOOKUP(MID(C723,7,300),'Cenários'!C:E,3,0),"")</f>
        <v/>
      </c>
      <c r="F723" s="61"/>
      <c r="G723" s="83"/>
      <c r="H723" s="83"/>
      <c r="I723" s="83"/>
      <c r="J723" s="82"/>
      <c r="K723" s="85" t="str">
        <f t="shared" si="3"/>
        <v/>
      </c>
      <c r="L723" s="62"/>
      <c r="M723" s="62"/>
      <c r="N723" s="63"/>
      <c r="O723" s="63"/>
      <c r="P723" s="63"/>
      <c r="Q723" s="86" t="str">
        <f t="shared" si="2"/>
        <v/>
      </c>
      <c r="R723" s="87">
        <f>COUNTIF(Ocorrencias!$B$8:$B$1003,(CONCATENATE(B723," - ",F723)))</f>
        <v>0</v>
      </c>
      <c r="S723" s="88" t="str">
        <f>IF(R723&lt;&gt;0,IF(R723=(COUNTIFS(Ocorrencias!$B$8:$B$1003,(CONCATENATE(B723," - ",(MID(Roteiro!C723,7,300)))),Ocorrencias!$N$8:$N$1003,"Concluído")),"Concluído","Em andamento"),"")</f>
        <v/>
      </c>
      <c r="T723" s="63"/>
      <c r="U723" s="89"/>
    </row>
    <row r="724">
      <c r="A724" s="40"/>
      <c r="B724" s="67" t="str">
        <f t="shared" si="1"/>
        <v>716</v>
      </c>
      <c r="C724" s="81"/>
      <c r="D724" s="82"/>
      <c r="E724" s="64" t="str">
        <f>IFERROR(VLOOKUP(MID(C724,7,300),'Cenários'!C:E,3,0),"")</f>
        <v/>
      </c>
      <c r="F724" s="61"/>
      <c r="G724" s="83"/>
      <c r="H724" s="83"/>
      <c r="I724" s="83"/>
      <c r="J724" s="82"/>
      <c r="K724" s="85" t="str">
        <f t="shared" si="3"/>
        <v/>
      </c>
      <c r="L724" s="62"/>
      <c r="M724" s="62"/>
      <c r="N724" s="63"/>
      <c r="O724" s="63"/>
      <c r="P724" s="63"/>
      <c r="Q724" s="86" t="str">
        <f t="shared" si="2"/>
        <v/>
      </c>
      <c r="R724" s="87">
        <f>COUNTIF(Ocorrencias!$B$8:$B$1003,(CONCATENATE(B724," - ",F724)))</f>
        <v>0</v>
      </c>
      <c r="S724" s="88" t="str">
        <f>IF(R724&lt;&gt;0,IF(R724=(COUNTIFS(Ocorrencias!$B$8:$B$1003,(CONCATENATE(B724," - ",(MID(Roteiro!C724,7,300)))),Ocorrencias!$N$8:$N$1003,"Concluído")),"Concluído","Em andamento"),"")</f>
        <v/>
      </c>
      <c r="T724" s="63"/>
      <c r="U724" s="89"/>
    </row>
    <row r="725">
      <c r="A725" s="40"/>
      <c r="B725" s="67" t="str">
        <f t="shared" si="1"/>
        <v>717</v>
      </c>
      <c r="C725" s="81"/>
      <c r="D725" s="82"/>
      <c r="E725" s="64" t="str">
        <f>IFERROR(VLOOKUP(MID(C725,7,300),'Cenários'!C:E,3,0),"")</f>
        <v/>
      </c>
      <c r="F725" s="61"/>
      <c r="G725" s="83"/>
      <c r="H725" s="83"/>
      <c r="I725" s="83"/>
      <c r="J725" s="82"/>
      <c r="K725" s="85" t="str">
        <f t="shared" si="3"/>
        <v/>
      </c>
      <c r="L725" s="62"/>
      <c r="M725" s="62"/>
      <c r="N725" s="63"/>
      <c r="O725" s="63"/>
      <c r="P725" s="63"/>
      <c r="Q725" s="86" t="str">
        <f t="shared" si="2"/>
        <v/>
      </c>
      <c r="R725" s="87">
        <f>COUNTIF(Ocorrencias!$B$8:$B$1003,(CONCATENATE(B725," - ",F725)))</f>
        <v>0</v>
      </c>
      <c r="S725" s="88" t="str">
        <f>IF(R725&lt;&gt;0,IF(R725=(COUNTIFS(Ocorrencias!$B$8:$B$1003,(CONCATENATE(B725," - ",(MID(Roteiro!C725,7,300)))),Ocorrencias!$N$8:$N$1003,"Concluído")),"Concluído","Em andamento"),"")</f>
        <v/>
      </c>
      <c r="T725" s="63"/>
      <c r="U725" s="89"/>
    </row>
    <row r="726">
      <c r="A726" s="40"/>
      <c r="B726" s="67" t="str">
        <f t="shared" si="1"/>
        <v>718</v>
      </c>
      <c r="C726" s="81"/>
      <c r="D726" s="82"/>
      <c r="E726" s="64" t="str">
        <f>IFERROR(VLOOKUP(MID(C726,7,300),'Cenários'!C:E,3,0),"")</f>
        <v/>
      </c>
      <c r="F726" s="61"/>
      <c r="G726" s="83"/>
      <c r="H726" s="83"/>
      <c r="I726" s="83"/>
      <c r="J726" s="82"/>
      <c r="K726" s="85" t="str">
        <f t="shared" si="3"/>
        <v/>
      </c>
      <c r="L726" s="62"/>
      <c r="M726" s="62"/>
      <c r="N726" s="63"/>
      <c r="O726" s="63"/>
      <c r="P726" s="63"/>
      <c r="Q726" s="86" t="str">
        <f t="shared" si="2"/>
        <v/>
      </c>
      <c r="R726" s="87">
        <f>COUNTIF(Ocorrencias!$B$8:$B$1003,(CONCATENATE(B726," - ",F726)))</f>
        <v>0</v>
      </c>
      <c r="S726" s="88" t="str">
        <f>IF(R726&lt;&gt;0,IF(R726=(COUNTIFS(Ocorrencias!$B$8:$B$1003,(CONCATENATE(B726," - ",(MID(Roteiro!C726,7,300)))),Ocorrencias!$N$8:$N$1003,"Concluído")),"Concluído","Em andamento"),"")</f>
        <v/>
      </c>
      <c r="T726" s="63"/>
      <c r="U726" s="89"/>
    </row>
    <row r="727">
      <c r="A727" s="40"/>
      <c r="B727" s="67" t="str">
        <f t="shared" si="1"/>
        <v>719</v>
      </c>
      <c r="C727" s="81"/>
      <c r="D727" s="82"/>
      <c r="E727" s="64" t="str">
        <f>IFERROR(VLOOKUP(MID(C727,7,300),'Cenários'!C:E,3,0),"")</f>
        <v/>
      </c>
      <c r="F727" s="61"/>
      <c r="G727" s="83"/>
      <c r="H727" s="83"/>
      <c r="I727" s="83"/>
      <c r="J727" s="82"/>
      <c r="K727" s="85" t="str">
        <f t="shared" si="3"/>
        <v/>
      </c>
      <c r="L727" s="62"/>
      <c r="M727" s="62"/>
      <c r="N727" s="63"/>
      <c r="O727" s="63"/>
      <c r="P727" s="63"/>
      <c r="Q727" s="86" t="str">
        <f t="shared" si="2"/>
        <v/>
      </c>
      <c r="R727" s="87">
        <f>COUNTIF(Ocorrencias!$B$8:$B$1003,(CONCATENATE(B727," - ",F727)))</f>
        <v>0</v>
      </c>
      <c r="S727" s="88" t="str">
        <f>IF(R727&lt;&gt;0,IF(R727=(COUNTIFS(Ocorrencias!$B$8:$B$1003,(CONCATENATE(B727," - ",(MID(Roteiro!C727,7,300)))),Ocorrencias!$N$8:$N$1003,"Concluído")),"Concluído","Em andamento"),"")</f>
        <v/>
      </c>
      <c r="T727" s="63"/>
      <c r="U727" s="89"/>
    </row>
    <row r="728">
      <c r="A728" s="40"/>
      <c r="B728" s="67" t="str">
        <f t="shared" si="1"/>
        <v>720</v>
      </c>
      <c r="C728" s="81"/>
      <c r="D728" s="82"/>
      <c r="E728" s="64" t="str">
        <f>IFERROR(VLOOKUP(MID(C728,7,300),'Cenários'!C:E,3,0),"")</f>
        <v/>
      </c>
      <c r="F728" s="61"/>
      <c r="G728" s="83"/>
      <c r="H728" s="83"/>
      <c r="I728" s="83"/>
      <c r="J728" s="82"/>
      <c r="K728" s="85" t="str">
        <f t="shared" si="3"/>
        <v/>
      </c>
      <c r="L728" s="62"/>
      <c r="M728" s="62"/>
      <c r="N728" s="63"/>
      <c r="O728" s="63"/>
      <c r="P728" s="63"/>
      <c r="Q728" s="86" t="str">
        <f t="shared" si="2"/>
        <v/>
      </c>
      <c r="R728" s="87">
        <f>COUNTIF(Ocorrencias!$B$8:$B$1003,(CONCATENATE(B728," - ",F728)))</f>
        <v>0</v>
      </c>
      <c r="S728" s="88" t="str">
        <f>IF(R728&lt;&gt;0,IF(R728=(COUNTIFS(Ocorrencias!$B$8:$B$1003,(CONCATENATE(B728," - ",(MID(Roteiro!C728,7,300)))),Ocorrencias!$N$8:$N$1003,"Concluído")),"Concluído","Em andamento"),"")</f>
        <v/>
      </c>
      <c r="T728" s="63"/>
      <c r="U728" s="89"/>
    </row>
    <row r="729">
      <c r="A729" s="40"/>
      <c r="B729" s="67" t="str">
        <f t="shared" si="1"/>
        <v>721</v>
      </c>
      <c r="C729" s="81"/>
      <c r="D729" s="82"/>
      <c r="E729" s="64" t="str">
        <f>IFERROR(VLOOKUP(MID(C729,7,300),'Cenários'!C:E,3,0),"")</f>
        <v/>
      </c>
      <c r="F729" s="61"/>
      <c r="G729" s="83"/>
      <c r="H729" s="83"/>
      <c r="I729" s="83"/>
      <c r="J729" s="82"/>
      <c r="K729" s="85" t="str">
        <f t="shared" si="3"/>
        <v/>
      </c>
      <c r="L729" s="62"/>
      <c r="M729" s="62"/>
      <c r="N729" s="63"/>
      <c r="O729" s="63"/>
      <c r="P729" s="63"/>
      <c r="Q729" s="86" t="str">
        <f t="shared" si="2"/>
        <v/>
      </c>
      <c r="R729" s="87">
        <f>COUNTIF(Ocorrencias!$B$8:$B$1003,(CONCATENATE(B729," - ",F729)))</f>
        <v>0</v>
      </c>
      <c r="S729" s="88" t="str">
        <f>IF(R729&lt;&gt;0,IF(R729=(COUNTIFS(Ocorrencias!$B$8:$B$1003,(CONCATENATE(B729," - ",(MID(Roteiro!C729,7,300)))),Ocorrencias!$N$8:$N$1003,"Concluído")),"Concluído","Em andamento"),"")</f>
        <v/>
      </c>
      <c r="T729" s="63"/>
      <c r="U729" s="89"/>
    </row>
    <row r="730">
      <c r="A730" s="40"/>
      <c r="B730" s="67" t="str">
        <f t="shared" si="1"/>
        <v>722</v>
      </c>
      <c r="C730" s="81"/>
      <c r="D730" s="82"/>
      <c r="E730" s="64" t="str">
        <f>IFERROR(VLOOKUP(MID(C730,7,300),'Cenários'!C:E,3,0),"")</f>
        <v/>
      </c>
      <c r="F730" s="61"/>
      <c r="G730" s="83"/>
      <c r="H730" s="83"/>
      <c r="I730" s="83"/>
      <c r="J730" s="82"/>
      <c r="K730" s="85" t="str">
        <f t="shared" si="3"/>
        <v/>
      </c>
      <c r="L730" s="62"/>
      <c r="M730" s="62"/>
      <c r="N730" s="63"/>
      <c r="O730" s="63"/>
      <c r="P730" s="63"/>
      <c r="Q730" s="86" t="str">
        <f t="shared" si="2"/>
        <v/>
      </c>
      <c r="R730" s="87">
        <f>COUNTIF(Ocorrencias!$B$8:$B$1003,(CONCATENATE(B730," - ",F730)))</f>
        <v>0</v>
      </c>
      <c r="S730" s="88" t="str">
        <f>IF(R730&lt;&gt;0,IF(R730=(COUNTIFS(Ocorrencias!$B$8:$B$1003,(CONCATENATE(B730," - ",(MID(Roteiro!C730,7,300)))),Ocorrencias!$N$8:$N$1003,"Concluído")),"Concluído","Em andamento"),"")</f>
        <v/>
      </c>
      <c r="T730" s="63"/>
      <c r="U730" s="89"/>
    </row>
    <row r="731">
      <c r="A731" s="40"/>
      <c r="B731" s="67" t="str">
        <f t="shared" si="1"/>
        <v>723</v>
      </c>
      <c r="C731" s="81"/>
      <c r="D731" s="82"/>
      <c r="E731" s="64" t="str">
        <f>IFERROR(VLOOKUP(MID(C731,7,300),'Cenários'!C:E,3,0),"")</f>
        <v/>
      </c>
      <c r="F731" s="61"/>
      <c r="G731" s="83"/>
      <c r="H731" s="83"/>
      <c r="I731" s="83"/>
      <c r="J731" s="82"/>
      <c r="K731" s="85" t="str">
        <f t="shared" si="3"/>
        <v/>
      </c>
      <c r="L731" s="62"/>
      <c r="M731" s="62"/>
      <c r="N731" s="63"/>
      <c r="O731" s="63"/>
      <c r="P731" s="63"/>
      <c r="Q731" s="86" t="str">
        <f t="shared" si="2"/>
        <v/>
      </c>
      <c r="R731" s="87">
        <f>COUNTIF(Ocorrencias!$B$8:$B$1003,(CONCATENATE(B731," - ",F731)))</f>
        <v>0</v>
      </c>
      <c r="S731" s="88" t="str">
        <f>IF(R731&lt;&gt;0,IF(R731=(COUNTIFS(Ocorrencias!$B$8:$B$1003,(CONCATENATE(B731," - ",(MID(Roteiro!C731,7,300)))),Ocorrencias!$N$8:$N$1003,"Concluído")),"Concluído","Em andamento"),"")</f>
        <v/>
      </c>
      <c r="T731" s="63"/>
      <c r="U731" s="89"/>
    </row>
    <row r="732">
      <c r="A732" s="40"/>
      <c r="B732" s="67" t="str">
        <f t="shared" si="1"/>
        <v>724</v>
      </c>
      <c r="C732" s="81"/>
      <c r="D732" s="82"/>
      <c r="E732" s="64" t="str">
        <f>IFERROR(VLOOKUP(MID(C732,7,300),'Cenários'!C:E,3,0),"")</f>
        <v/>
      </c>
      <c r="F732" s="61"/>
      <c r="G732" s="83"/>
      <c r="H732" s="83"/>
      <c r="I732" s="83"/>
      <c r="J732" s="82"/>
      <c r="K732" s="85" t="str">
        <f t="shared" si="3"/>
        <v/>
      </c>
      <c r="L732" s="62"/>
      <c r="M732" s="62"/>
      <c r="N732" s="63"/>
      <c r="O732" s="63"/>
      <c r="P732" s="63"/>
      <c r="Q732" s="86" t="str">
        <f t="shared" si="2"/>
        <v/>
      </c>
      <c r="R732" s="87">
        <f>COUNTIF(Ocorrencias!$B$8:$B$1003,(CONCATENATE(B732," - ",F732)))</f>
        <v>0</v>
      </c>
      <c r="S732" s="88" t="str">
        <f>IF(R732&lt;&gt;0,IF(R732=(COUNTIFS(Ocorrencias!$B$8:$B$1003,(CONCATENATE(B732," - ",(MID(Roteiro!C732,7,300)))),Ocorrencias!$N$8:$N$1003,"Concluído")),"Concluído","Em andamento"),"")</f>
        <v/>
      </c>
      <c r="T732" s="63"/>
      <c r="U732" s="89"/>
    </row>
    <row r="733">
      <c r="A733" s="40"/>
      <c r="B733" s="67" t="str">
        <f t="shared" si="1"/>
        <v>725</v>
      </c>
      <c r="C733" s="81"/>
      <c r="D733" s="82"/>
      <c r="E733" s="64" t="str">
        <f>IFERROR(VLOOKUP(MID(C733,7,300),'Cenários'!C:E,3,0),"")</f>
        <v/>
      </c>
      <c r="F733" s="61"/>
      <c r="G733" s="83"/>
      <c r="H733" s="83"/>
      <c r="I733" s="83"/>
      <c r="J733" s="82"/>
      <c r="K733" s="85" t="str">
        <f t="shared" si="3"/>
        <v/>
      </c>
      <c r="L733" s="62"/>
      <c r="M733" s="62"/>
      <c r="N733" s="63"/>
      <c r="O733" s="63"/>
      <c r="P733" s="63"/>
      <c r="Q733" s="86" t="str">
        <f t="shared" si="2"/>
        <v/>
      </c>
      <c r="R733" s="87">
        <f>COUNTIF(Ocorrencias!$B$8:$B$1003,(CONCATENATE(B733," - ",F733)))</f>
        <v>0</v>
      </c>
      <c r="S733" s="88" t="str">
        <f>IF(R733&lt;&gt;0,IF(R733=(COUNTIFS(Ocorrencias!$B$8:$B$1003,(CONCATENATE(B733," - ",(MID(Roteiro!C733,7,300)))),Ocorrencias!$N$8:$N$1003,"Concluído")),"Concluído","Em andamento"),"")</f>
        <v/>
      </c>
      <c r="T733" s="63"/>
      <c r="U733" s="89"/>
    </row>
    <row r="734">
      <c r="A734" s="40"/>
      <c r="B734" s="67" t="str">
        <f t="shared" si="1"/>
        <v>726</v>
      </c>
      <c r="C734" s="81"/>
      <c r="D734" s="82"/>
      <c r="E734" s="64" t="str">
        <f>IFERROR(VLOOKUP(MID(C734,7,300),'Cenários'!C:E,3,0),"")</f>
        <v/>
      </c>
      <c r="F734" s="61"/>
      <c r="G734" s="83"/>
      <c r="H734" s="83"/>
      <c r="I734" s="83"/>
      <c r="J734" s="82"/>
      <c r="K734" s="85" t="str">
        <f t="shared" si="3"/>
        <v/>
      </c>
      <c r="L734" s="62"/>
      <c r="M734" s="62"/>
      <c r="N734" s="63"/>
      <c r="O734" s="63"/>
      <c r="P734" s="63"/>
      <c r="Q734" s="86" t="str">
        <f t="shared" si="2"/>
        <v/>
      </c>
      <c r="R734" s="87">
        <f>COUNTIF(Ocorrencias!$B$8:$B$1003,(CONCATENATE(B734," - ",F734)))</f>
        <v>0</v>
      </c>
      <c r="S734" s="88" t="str">
        <f>IF(R734&lt;&gt;0,IF(R734=(COUNTIFS(Ocorrencias!$B$8:$B$1003,(CONCATENATE(B734," - ",(MID(Roteiro!C734,7,300)))),Ocorrencias!$N$8:$N$1003,"Concluído")),"Concluído","Em andamento"),"")</f>
        <v/>
      </c>
      <c r="T734" s="63"/>
      <c r="U734" s="89"/>
    </row>
    <row r="735">
      <c r="A735" s="40"/>
      <c r="B735" s="67" t="str">
        <f t="shared" si="1"/>
        <v>727</v>
      </c>
      <c r="C735" s="81"/>
      <c r="D735" s="82"/>
      <c r="E735" s="64" t="str">
        <f>IFERROR(VLOOKUP(MID(C735,7,300),'Cenários'!C:E,3,0),"")</f>
        <v/>
      </c>
      <c r="F735" s="61"/>
      <c r="G735" s="83"/>
      <c r="H735" s="83"/>
      <c r="I735" s="83"/>
      <c r="J735" s="82"/>
      <c r="K735" s="85" t="str">
        <f t="shared" si="3"/>
        <v/>
      </c>
      <c r="L735" s="62"/>
      <c r="M735" s="62"/>
      <c r="N735" s="63"/>
      <c r="O735" s="63"/>
      <c r="P735" s="63"/>
      <c r="Q735" s="86" t="str">
        <f t="shared" si="2"/>
        <v/>
      </c>
      <c r="R735" s="87">
        <f>COUNTIF(Ocorrencias!$B$8:$B$1003,(CONCATENATE(B735," - ",F735)))</f>
        <v>0</v>
      </c>
      <c r="S735" s="88" t="str">
        <f>IF(R735&lt;&gt;0,IF(R735=(COUNTIFS(Ocorrencias!$B$8:$B$1003,(CONCATENATE(B735," - ",(MID(Roteiro!C735,7,300)))),Ocorrencias!$N$8:$N$1003,"Concluído")),"Concluído","Em andamento"),"")</f>
        <v/>
      </c>
      <c r="T735" s="63"/>
      <c r="U735" s="89"/>
    </row>
    <row r="736">
      <c r="A736" s="40"/>
      <c r="B736" s="67" t="str">
        <f t="shared" si="1"/>
        <v>728</v>
      </c>
      <c r="C736" s="81"/>
      <c r="D736" s="82"/>
      <c r="E736" s="64" t="str">
        <f>IFERROR(VLOOKUP(MID(C736,7,300),'Cenários'!C:E,3,0),"")</f>
        <v/>
      </c>
      <c r="F736" s="61"/>
      <c r="G736" s="83"/>
      <c r="H736" s="83"/>
      <c r="I736" s="83"/>
      <c r="J736" s="82"/>
      <c r="K736" s="85" t="str">
        <f t="shared" si="3"/>
        <v/>
      </c>
      <c r="L736" s="62"/>
      <c r="M736" s="62"/>
      <c r="N736" s="63"/>
      <c r="O736" s="63"/>
      <c r="P736" s="63"/>
      <c r="Q736" s="86" t="str">
        <f t="shared" si="2"/>
        <v/>
      </c>
      <c r="R736" s="87">
        <f>COUNTIF(Ocorrencias!$B$8:$B$1003,(CONCATENATE(B736," - ",F736)))</f>
        <v>0</v>
      </c>
      <c r="S736" s="88" t="str">
        <f>IF(R736&lt;&gt;0,IF(R736=(COUNTIFS(Ocorrencias!$B$8:$B$1003,(CONCATENATE(B736," - ",(MID(Roteiro!C736,7,300)))),Ocorrencias!$N$8:$N$1003,"Concluído")),"Concluído","Em andamento"),"")</f>
        <v/>
      </c>
      <c r="T736" s="63"/>
      <c r="U736" s="89"/>
    </row>
    <row r="737">
      <c r="A737" s="40"/>
      <c r="B737" s="67" t="str">
        <f t="shared" si="1"/>
        <v>729</v>
      </c>
      <c r="C737" s="81"/>
      <c r="D737" s="82"/>
      <c r="E737" s="64" t="str">
        <f>IFERROR(VLOOKUP(MID(C737,7,300),'Cenários'!C:E,3,0),"")</f>
        <v/>
      </c>
      <c r="F737" s="61"/>
      <c r="G737" s="83"/>
      <c r="H737" s="83"/>
      <c r="I737" s="83"/>
      <c r="J737" s="82"/>
      <c r="K737" s="85" t="str">
        <f t="shared" si="3"/>
        <v/>
      </c>
      <c r="L737" s="62"/>
      <c r="M737" s="62"/>
      <c r="N737" s="63"/>
      <c r="O737" s="63"/>
      <c r="P737" s="63"/>
      <c r="Q737" s="86" t="str">
        <f t="shared" si="2"/>
        <v/>
      </c>
      <c r="R737" s="87">
        <f>COUNTIF(Ocorrencias!$B$8:$B$1003,(CONCATENATE(B737," - ",F737)))</f>
        <v>0</v>
      </c>
      <c r="S737" s="88" t="str">
        <f>IF(R737&lt;&gt;0,IF(R737=(COUNTIFS(Ocorrencias!$B$8:$B$1003,(CONCATENATE(B737," - ",(MID(Roteiro!C737,7,300)))),Ocorrencias!$N$8:$N$1003,"Concluído")),"Concluído","Em andamento"),"")</f>
        <v/>
      </c>
      <c r="T737" s="63"/>
      <c r="U737" s="89"/>
    </row>
    <row r="738">
      <c r="A738" s="40"/>
      <c r="B738" s="67" t="str">
        <f t="shared" si="1"/>
        <v>730</v>
      </c>
      <c r="C738" s="81"/>
      <c r="D738" s="82"/>
      <c r="E738" s="64" t="str">
        <f>IFERROR(VLOOKUP(MID(C738,7,300),'Cenários'!C:E,3,0),"")</f>
        <v/>
      </c>
      <c r="F738" s="61"/>
      <c r="G738" s="83"/>
      <c r="H738" s="83"/>
      <c r="I738" s="83"/>
      <c r="J738" s="82"/>
      <c r="K738" s="85" t="str">
        <f t="shared" si="3"/>
        <v/>
      </c>
      <c r="L738" s="62"/>
      <c r="M738" s="62"/>
      <c r="N738" s="63"/>
      <c r="O738" s="63"/>
      <c r="P738" s="63"/>
      <c r="Q738" s="86" t="str">
        <f t="shared" si="2"/>
        <v/>
      </c>
      <c r="R738" s="87">
        <f>COUNTIF(Ocorrencias!$B$8:$B$1003,(CONCATENATE(B738," - ",F738)))</f>
        <v>0</v>
      </c>
      <c r="S738" s="88" t="str">
        <f>IF(R738&lt;&gt;0,IF(R738=(COUNTIFS(Ocorrencias!$B$8:$B$1003,(CONCATENATE(B738," - ",(MID(Roteiro!C738,7,300)))),Ocorrencias!$N$8:$N$1003,"Concluído")),"Concluído","Em andamento"),"")</f>
        <v/>
      </c>
      <c r="T738" s="63"/>
      <c r="U738" s="89"/>
    </row>
    <row r="739">
      <c r="A739" s="40"/>
      <c r="B739" s="67" t="str">
        <f t="shared" si="1"/>
        <v>731</v>
      </c>
      <c r="C739" s="81"/>
      <c r="D739" s="82"/>
      <c r="E739" s="64" t="str">
        <f>IFERROR(VLOOKUP(MID(C739,7,300),'Cenários'!C:E,3,0),"")</f>
        <v/>
      </c>
      <c r="F739" s="61"/>
      <c r="G739" s="83"/>
      <c r="H739" s="83"/>
      <c r="I739" s="83"/>
      <c r="J739" s="82"/>
      <c r="K739" s="85" t="str">
        <f t="shared" si="3"/>
        <v/>
      </c>
      <c r="L739" s="62"/>
      <c r="M739" s="62"/>
      <c r="N739" s="63"/>
      <c r="O739" s="63"/>
      <c r="P739" s="63"/>
      <c r="Q739" s="86" t="str">
        <f t="shared" si="2"/>
        <v/>
      </c>
      <c r="R739" s="87">
        <f>COUNTIF(Ocorrencias!$B$8:$B$1003,(CONCATENATE(B739," - ",F739)))</f>
        <v>0</v>
      </c>
      <c r="S739" s="88" t="str">
        <f>IF(R739&lt;&gt;0,IF(R739=(COUNTIFS(Ocorrencias!$B$8:$B$1003,(CONCATENATE(B739," - ",(MID(Roteiro!C739,7,300)))),Ocorrencias!$N$8:$N$1003,"Concluído")),"Concluído","Em andamento"),"")</f>
        <v/>
      </c>
      <c r="T739" s="63"/>
      <c r="U739" s="89"/>
    </row>
    <row r="740">
      <c r="A740" s="40"/>
      <c r="B740" s="67" t="str">
        <f t="shared" si="1"/>
        <v>732</v>
      </c>
      <c r="C740" s="81"/>
      <c r="D740" s="82"/>
      <c r="E740" s="64" t="str">
        <f>IFERROR(VLOOKUP(MID(C740,7,300),'Cenários'!C:E,3,0),"")</f>
        <v/>
      </c>
      <c r="F740" s="61"/>
      <c r="G740" s="83"/>
      <c r="H740" s="83"/>
      <c r="I740" s="83"/>
      <c r="J740" s="82"/>
      <c r="K740" s="85" t="str">
        <f t="shared" si="3"/>
        <v/>
      </c>
      <c r="L740" s="62"/>
      <c r="M740" s="62"/>
      <c r="N740" s="63"/>
      <c r="O740" s="63"/>
      <c r="P740" s="63"/>
      <c r="Q740" s="86" t="str">
        <f t="shared" si="2"/>
        <v/>
      </c>
      <c r="R740" s="87">
        <f>COUNTIF(Ocorrencias!$B$8:$B$1003,(CONCATENATE(B740," - ",F740)))</f>
        <v>0</v>
      </c>
      <c r="S740" s="88" t="str">
        <f>IF(R740&lt;&gt;0,IF(R740=(COUNTIFS(Ocorrencias!$B$8:$B$1003,(CONCATENATE(B740," - ",(MID(Roteiro!C740,7,300)))),Ocorrencias!$N$8:$N$1003,"Concluído")),"Concluído","Em andamento"),"")</f>
        <v/>
      </c>
      <c r="T740" s="63"/>
      <c r="U740" s="89"/>
    </row>
    <row r="741">
      <c r="A741" s="40"/>
      <c r="B741" s="67" t="str">
        <f t="shared" si="1"/>
        <v>733</v>
      </c>
      <c r="C741" s="81"/>
      <c r="D741" s="82"/>
      <c r="E741" s="64" t="str">
        <f>IFERROR(VLOOKUP(MID(C741,7,300),'Cenários'!C:E,3,0),"")</f>
        <v/>
      </c>
      <c r="F741" s="61"/>
      <c r="G741" s="83"/>
      <c r="H741" s="83"/>
      <c r="I741" s="83"/>
      <c r="J741" s="82"/>
      <c r="K741" s="85" t="str">
        <f t="shared" si="3"/>
        <v/>
      </c>
      <c r="L741" s="62"/>
      <c r="M741" s="62"/>
      <c r="N741" s="63"/>
      <c r="O741" s="63"/>
      <c r="P741" s="63"/>
      <c r="Q741" s="86" t="str">
        <f t="shared" si="2"/>
        <v/>
      </c>
      <c r="R741" s="87">
        <f>COUNTIF(Ocorrencias!$B$8:$B$1003,(CONCATENATE(B741," - ",F741)))</f>
        <v>0</v>
      </c>
      <c r="S741" s="88" t="str">
        <f>IF(R741&lt;&gt;0,IF(R741=(COUNTIFS(Ocorrencias!$B$8:$B$1003,(CONCATENATE(B741," - ",(MID(Roteiro!C741,7,300)))),Ocorrencias!$N$8:$N$1003,"Concluído")),"Concluído","Em andamento"),"")</f>
        <v/>
      </c>
      <c r="T741" s="63"/>
      <c r="U741" s="89"/>
    </row>
    <row r="742">
      <c r="A742" s="40"/>
      <c r="B742" s="67" t="str">
        <f t="shared" si="1"/>
        <v>734</v>
      </c>
      <c r="C742" s="81"/>
      <c r="D742" s="82"/>
      <c r="E742" s="64" t="str">
        <f>IFERROR(VLOOKUP(MID(C742,7,300),'Cenários'!C:E,3,0),"")</f>
        <v/>
      </c>
      <c r="F742" s="61"/>
      <c r="G742" s="83"/>
      <c r="H742" s="83"/>
      <c r="I742" s="83"/>
      <c r="J742" s="82"/>
      <c r="K742" s="85" t="str">
        <f t="shared" si="3"/>
        <v/>
      </c>
      <c r="L742" s="62"/>
      <c r="M742" s="62"/>
      <c r="N742" s="63"/>
      <c r="O742" s="63"/>
      <c r="P742" s="63"/>
      <c r="Q742" s="86" t="str">
        <f t="shared" si="2"/>
        <v/>
      </c>
      <c r="R742" s="87">
        <f>COUNTIF(Ocorrencias!$B$8:$B$1003,(CONCATENATE(B742," - ",F742)))</f>
        <v>0</v>
      </c>
      <c r="S742" s="88" t="str">
        <f>IF(R742&lt;&gt;0,IF(R742=(COUNTIFS(Ocorrencias!$B$8:$B$1003,(CONCATENATE(B742," - ",(MID(Roteiro!C742,7,300)))),Ocorrencias!$N$8:$N$1003,"Concluído")),"Concluído","Em andamento"),"")</f>
        <v/>
      </c>
      <c r="T742" s="63"/>
      <c r="U742" s="89"/>
    </row>
    <row r="743">
      <c r="A743" s="40"/>
      <c r="B743" s="67" t="str">
        <f t="shared" si="1"/>
        <v>735</v>
      </c>
      <c r="C743" s="81"/>
      <c r="D743" s="82"/>
      <c r="E743" s="64" t="str">
        <f>IFERROR(VLOOKUP(MID(C743,7,300),'Cenários'!C:E,3,0),"")</f>
        <v/>
      </c>
      <c r="F743" s="61"/>
      <c r="G743" s="83"/>
      <c r="H743" s="83"/>
      <c r="I743" s="83"/>
      <c r="J743" s="82"/>
      <c r="K743" s="85" t="str">
        <f t="shared" si="3"/>
        <v/>
      </c>
      <c r="L743" s="62"/>
      <c r="M743" s="62"/>
      <c r="N743" s="63"/>
      <c r="O743" s="63"/>
      <c r="P743" s="63"/>
      <c r="Q743" s="86" t="str">
        <f t="shared" si="2"/>
        <v/>
      </c>
      <c r="R743" s="87">
        <f>COUNTIF(Ocorrencias!$B$8:$B$1003,(CONCATENATE(B743," - ",F743)))</f>
        <v>0</v>
      </c>
      <c r="S743" s="88" t="str">
        <f>IF(R743&lt;&gt;0,IF(R743=(COUNTIFS(Ocorrencias!$B$8:$B$1003,(CONCATENATE(B743," - ",(MID(Roteiro!C743,7,300)))),Ocorrencias!$N$8:$N$1003,"Concluído")),"Concluído","Em andamento"),"")</f>
        <v/>
      </c>
      <c r="T743" s="63"/>
      <c r="U743" s="89"/>
    </row>
    <row r="744">
      <c r="A744" s="40"/>
      <c r="B744" s="67" t="str">
        <f t="shared" si="1"/>
        <v>736</v>
      </c>
      <c r="C744" s="81"/>
      <c r="D744" s="82"/>
      <c r="E744" s="64" t="str">
        <f>IFERROR(VLOOKUP(MID(C744,7,300),'Cenários'!C:E,3,0),"")</f>
        <v/>
      </c>
      <c r="F744" s="61"/>
      <c r="G744" s="83"/>
      <c r="H744" s="83"/>
      <c r="I744" s="83"/>
      <c r="J744" s="82"/>
      <c r="K744" s="85" t="str">
        <f t="shared" si="3"/>
        <v/>
      </c>
      <c r="L744" s="62"/>
      <c r="M744" s="62"/>
      <c r="N744" s="63"/>
      <c r="O744" s="63"/>
      <c r="P744" s="63"/>
      <c r="Q744" s="86" t="str">
        <f t="shared" si="2"/>
        <v/>
      </c>
      <c r="R744" s="87">
        <f>COUNTIF(Ocorrencias!$B$8:$B$1003,(CONCATENATE(B744," - ",F744)))</f>
        <v>0</v>
      </c>
      <c r="S744" s="88" t="str">
        <f>IF(R744&lt;&gt;0,IF(R744=(COUNTIFS(Ocorrencias!$B$8:$B$1003,(CONCATENATE(B744," - ",(MID(Roteiro!C744,7,300)))),Ocorrencias!$N$8:$N$1003,"Concluído")),"Concluído","Em andamento"),"")</f>
        <v/>
      </c>
      <c r="T744" s="63"/>
      <c r="U744" s="89"/>
    </row>
    <row r="745">
      <c r="A745" s="40"/>
      <c r="B745" s="67" t="str">
        <f t="shared" si="1"/>
        <v>737</v>
      </c>
      <c r="C745" s="81"/>
      <c r="D745" s="82"/>
      <c r="E745" s="64" t="str">
        <f>IFERROR(VLOOKUP(MID(C745,7,300),'Cenários'!C:E,3,0),"")</f>
        <v/>
      </c>
      <c r="F745" s="61"/>
      <c r="G745" s="83"/>
      <c r="H745" s="83"/>
      <c r="I745" s="83"/>
      <c r="J745" s="82"/>
      <c r="K745" s="85" t="str">
        <f t="shared" si="3"/>
        <v/>
      </c>
      <c r="L745" s="62"/>
      <c r="M745" s="62"/>
      <c r="N745" s="63"/>
      <c r="O745" s="63"/>
      <c r="P745" s="63"/>
      <c r="Q745" s="86" t="str">
        <f t="shared" si="2"/>
        <v/>
      </c>
      <c r="R745" s="87">
        <f>COUNTIF(Ocorrencias!$B$8:$B$1003,(CONCATENATE(B745," - ",F745)))</f>
        <v>0</v>
      </c>
      <c r="S745" s="88" t="str">
        <f>IF(R745&lt;&gt;0,IF(R745=(COUNTIFS(Ocorrencias!$B$8:$B$1003,(CONCATENATE(B745," - ",(MID(Roteiro!C745,7,300)))),Ocorrencias!$N$8:$N$1003,"Concluído")),"Concluído","Em andamento"),"")</f>
        <v/>
      </c>
      <c r="T745" s="63"/>
      <c r="U745" s="89"/>
    </row>
    <row r="746">
      <c r="A746" s="40"/>
      <c r="B746" s="67" t="str">
        <f t="shared" si="1"/>
        <v>738</v>
      </c>
      <c r="C746" s="81"/>
      <c r="D746" s="82"/>
      <c r="E746" s="64" t="str">
        <f>IFERROR(VLOOKUP(MID(C746,7,300),'Cenários'!C:E,3,0),"")</f>
        <v/>
      </c>
      <c r="F746" s="61"/>
      <c r="G746" s="83"/>
      <c r="H746" s="83"/>
      <c r="I746" s="83"/>
      <c r="J746" s="82"/>
      <c r="K746" s="85" t="str">
        <f t="shared" si="3"/>
        <v/>
      </c>
      <c r="L746" s="62"/>
      <c r="M746" s="62"/>
      <c r="N746" s="63"/>
      <c r="O746" s="63"/>
      <c r="P746" s="63"/>
      <c r="Q746" s="86" t="str">
        <f t="shared" si="2"/>
        <v/>
      </c>
      <c r="R746" s="87">
        <f>COUNTIF(Ocorrencias!$B$8:$B$1003,(CONCATENATE(B746," - ",F746)))</f>
        <v>0</v>
      </c>
      <c r="S746" s="88" t="str">
        <f>IF(R746&lt;&gt;0,IF(R746=(COUNTIFS(Ocorrencias!$B$8:$B$1003,(CONCATENATE(B746," - ",(MID(Roteiro!C746,7,300)))),Ocorrencias!$N$8:$N$1003,"Concluído")),"Concluído","Em andamento"),"")</f>
        <v/>
      </c>
      <c r="T746" s="63"/>
      <c r="U746" s="89"/>
    </row>
    <row r="747">
      <c r="A747" s="40"/>
      <c r="B747" s="67" t="str">
        <f t="shared" si="1"/>
        <v>739</v>
      </c>
      <c r="C747" s="81"/>
      <c r="D747" s="82"/>
      <c r="E747" s="64" t="str">
        <f>IFERROR(VLOOKUP(MID(C747,7,300),'Cenários'!C:E,3,0),"")</f>
        <v/>
      </c>
      <c r="F747" s="61"/>
      <c r="G747" s="83"/>
      <c r="H747" s="83"/>
      <c r="I747" s="83"/>
      <c r="J747" s="82"/>
      <c r="K747" s="85" t="str">
        <f t="shared" si="3"/>
        <v/>
      </c>
      <c r="L747" s="62"/>
      <c r="M747" s="62"/>
      <c r="N747" s="63"/>
      <c r="O747" s="63"/>
      <c r="P747" s="63"/>
      <c r="Q747" s="86" t="str">
        <f t="shared" si="2"/>
        <v/>
      </c>
      <c r="R747" s="87">
        <f>COUNTIF(Ocorrencias!$B$8:$B$1003,(CONCATENATE(B747," - ",F747)))</f>
        <v>0</v>
      </c>
      <c r="S747" s="88" t="str">
        <f>IF(R747&lt;&gt;0,IF(R747=(COUNTIFS(Ocorrencias!$B$8:$B$1003,(CONCATENATE(B747," - ",(MID(Roteiro!C747,7,300)))),Ocorrencias!$N$8:$N$1003,"Concluído")),"Concluído","Em andamento"),"")</f>
        <v/>
      </c>
      <c r="T747" s="63"/>
      <c r="U747" s="89"/>
    </row>
    <row r="748">
      <c r="A748" s="40"/>
      <c r="B748" s="67" t="str">
        <f t="shared" si="1"/>
        <v>740</v>
      </c>
      <c r="C748" s="81"/>
      <c r="D748" s="82"/>
      <c r="E748" s="64" t="str">
        <f>IFERROR(VLOOKUP(MID(C748,7,300),'Cenários'!C:E,3,0),"")</f>
        <v/>
      </c>
      <c r="F748" s="61"/>
      <c r="G748" s="83"/>
      <c r="H748" s="83"/>
      <c r="I748" s="83"/>
      <c r="J748" s="82"/>
      <c r="K748" s="85" t="str">
        <f t="shared" si="3"/>
        <v/>
      </c>
      <c r="L748" s="62"/>
      <c r="M748" s="62"/>
      <c r="N748" s="63"/>
      <c r="O748" s="63"/>
      <c r="P748" s="63"/>
      <c r="Q748" s="86" t="str">
        <f t="shared" si="2"/>
        <v/>
      </c>
      <c r="R748" s="87">
        <f>COUNTIF(Ocorrencias!$B$8:$B$1003,(CONCATENATE(B748," - ",F748)))</f>
        <v>0</v>
      </c>
      <c r="S748" s="88" t="str">
        <f>IF(R748&lt;&gt;0,IF(R748=(COUNTIFS(Ocorrencias!$B$8:$B$1003,(CONCATENATE(B748," - ",(MID(Roteiro!C748,7,300)))),Ocorrencias!$N$8:$N$1003,"Concluído")),"Concluído","Em andamento"),"")</f>
        <v/>
      </c>
      <c r="T748" s="63"/>
      <c r="U748" s="89"/>
    </row>
    <row r="749">
      <c r="A749" s="40"/>
      <c r="B749" s="67" t="str">
        <f t="shared" si="1"/>
        <v>741</v>
      </c>
      <c r="C749" s="81"/>
      <c r="D749" s="82"/>
      <c r="E749" s="64" t="str">
        <f>IFERROR(VLOOKUP(MID(C749,7,300),'Cenários'!C:E,3,0),"")</f>
        <v/>
      </c>
      <c r="F749" s="61"/>
      <c r="G749" s="83"/>
      <c r="H749" s="83"/>
      <c r="I749" s="83"/>
      <c r="J749" s="82"/>
      <c r="K749" s="85" t="str">
        <f t="shared" si="3"/>
        <v/>
      </c>
      <c r="L749" s="62"/>
      <c r="M749" s="62"/>
      <c r="N749" s="63"/>
      <c r="O749" s="63"/>
      <c r="P749" s="63"/>
      <c r="Q749" s="86" t="str">
        <f t="shared" si="2"/>
        <v/>
      </c>
      <c r="R749" s="87">
        <f>COUNTIF(Ocorrencias!$B$8:$B$1003,(CONCATENATE(B749," - ",F749)))</f>
        <v>0</v>
      </c>
      <c r="S749" s="88" t="str">
        <f>IF(R749&lt;&gt;0,IF(R749=(COUNTIFS(Ocorrencias!$B$8:$B$1003,(CONCATENATE(B749," - ",(MID(Roteiro!C749,7,300)))),Ocorrencias!$N$8:$N$1003,"Concluído")),"Concluído","Em andamento"),"")</f>
        <v/>
      </c>
      <c r="T749" s="63"/>
      <c r="U749" s="89"/>
    </row>
    <row r="750">
      <c r="A750" s="40"/>
      <c r="B750" s="67" t="str">
        <f t="shared" si="1"/>
        <v>742</v>
      </c>
      <c r="C750" s="81"/>
      <c r="D750" s="82"/>
      <c r="E750" s="64" t="str">
        <f>IFERROR(VLOOKUP(MID(C750,7,300),'Cenários'!C:E,3,0),"")</f>
        <v/>
      </c>
      <c r="F750" s="61"/>
      <c r="G750" s="83"/>
      <c r="H750" s="83"/>
      <c r="I750" s="83"/>
      <c r="J750" s="82"/>
      <c r="K750" s="85" t="str">
        <f t="shared" si="3"/>
        <v/>
      </c>
      <c r="L750" s="62"/>
      <c r="M750" s="62"/>
      <c r="N750" s="63"/>
      <c r="O750" s="63"/>
      <c r="P750" s="63"/>
      <c r="Q750" s="86" t="str">
        <f t="shared" si="2"/>
        <v/>
      </c>
      <c r="R750" s="87">
        <f>COUNTIF(Ocorrencias!$B$8:$B$1003,(CONCATENATE(B750," - ",F750)))</f>
        <v>0</v>
      </c>
      <c r="S750" s="88" t="str">
        <f>IF(R750&lt;&gt;0,IF(R750=(COUNTIFS(Ocorrencias!$B$8:$B$1003,(CONCATENATE(B750," - ",(MID(Roteiro!C750,7,300)))),Ocorrencias!$N$8:$N$1003,"Concluído")),"Concluído","Em andamento"),"")</f>
        <v/>
      </c>
      <c r="T750" s="63"/>
      <c r="U750" s="89"/>
    </row>
    <row r="751">
      <c r="A751" s="40"/>
      <c r="B751" s="67" t="str">
        <f t="shared" si="1"/>
        <v>743</v>
      </c>
      <c r="C751" s="81"/>
      <c r="D751" s="82"/>
      <c r="E751" s="64" t="str">
        <f>IFERROR(VLOOKUP(MID(C751,7,300),'Cenários'!C:E,3,0),"")</f>
        <v/>
      </c>
      <c r="F751" s="61"/>
      <c r="G751" s="83"/>
      <c r="H751" s="83"/>
      <c r="I751" s="83"/>
      <c r="J751" s="82"/>
      <c r="K751" s="85" t="str">
        <f t="shared" si="3"/>
        <v/>
      </c>
      <c r="L751" s="62"/>
      <c r="M751" s="62"/>
      <c r="N751" s="63"/>
      <c r="O751" s="63"/>
      <c r="P751" s="63"/>
      <c r="Q751" s="86" t="str">
        <f t="shared" si="2"/>
        <v/>
      </c>
      <c r="R751" s="87">
        <f>COUNTIF(Ocorrencias!$B$8:$B$1003,(CONCATENATE(B751," - ",F751)))</f>
        <v>0</v>
      </c>
      <c r="S751" s="88" t="str">
        <f>IF(R751&lt;&gt;0,IF(R751=(COUNTIFS(Ocorrencias!$B$8:$B$1003,(CONCATENATE(B751," - ",(MID(Roteiro!C751,7,300)))),Ocorrencias!$N$8:$N$1003,"Concluído")),"Concluído","Em andamento"),"")</f>
        <v/>
      </c>
      <c r="T751" s="63"/>
      <c r="U751" s="89"/>
    </row>
    <row r="752">
      <c r="A752" s="40"/>
      <c r="B752" s="67" t="str">
        <f t="shared" si="1"/>
        <v>744</v>
      </c>
      <c r="C752" s="81"/>
      <c r="D752" s="82"/>
      <c r="E752" s="64" t="str">
        <f>IFERROR(VLOOKUP(MID(C752,7,300),'Cenários'!C:E,3,0),"")</f>
        <v/>
      </c>
      <c r="F752" s="61"/>
      <c r="G752" s="83"/>
      <c r="H752" s="83"/>
      <c r="I752" s="83"/>
      <c r="J752" s="82"/>
      <c r="K752" s="85" t="str">
        <f t="shared" si="3"/>
        <v/>
      </c>
      <c r="L752" s="62"/>
      <c r="M752" s="62"/>
      <c r="N752" s="63"/>
      <c r="O752" s="63"/>
      <c r="P752" s="63"/>
      <c r="Q752" s="86" t="str">
        <f t="shared" si="2"/>
        <v/>
      </c>
      <c r="R752" s="87">
        <f>COUNTIF(Ocorrencias!$B$8:$B$1003,(CONCATENATE(B752," - ",F752)))</f>
        <v>0</v>
      </c>
      <c r="S752" s="88" t="str">
        <f>IF(R752&lt;&gt;0,IF(R752=(COUNTIFS(Ocorrencias!$B$8:$B$1003,(CONCATENATE(B752," - ",(MID(Roteiro!C752,7,300)))),Ocorrencias!$N$8:$N$1003,"Concluído")),"Concluído","Em andamento"),"")</f>
        <v/>
      </c>
      <c r="T752" s="63"/>
      <c r="U752" s="89"/>
    </row>
    <row r="753">
      <c r="A753" s="40"/>
      <c r="B753" s="67" t="str">
        <f t="shared" si="1"/>
        <v>745</v>
      </c>
      <c r="C753" s="81"/>
      <c r="D753" s="82"/>
      <c r="E753" s="64" t="str">
        <f>IFERROR(VLOOKUP(MID(C753,7,300),'Cenários'!C:E,3,0),"")</f>
        <v/>
      </c>
      <c r="F753" s="61"/>
      <c r="G753" s="83"/>
      <c r="H753" s="83"/>
      <c r="I753" s="83"/>
      <c r="J753" s="82"/>
      <c r="K753" s="85" t="str">
        <f t="shared" si="3"/>
        <v/>
      </c>
      <c r="L753" s="62"/>
      <c r="M753" s="62"/>
      <c r="N753" s="63"/>
      <c r="O753" s="63"/>
      <c r="P753" s="63"/>
      <c r="Q753" s="86" t="str">
        <f t="shared" si="2"/>
        <v/>
      </c>
      <c r="R753" s="87">
        <f>COUNTIF(Ocorrencias!$B$8:$B$1003,(CONCATENATE(B753," - ",F753)))</f>
        <v>0</v>
      </c>
      <c r="S753" s="88" t="str">
        <f>IF(R753&lt;&gt;0,IF(R753=(COUNTIFS(Ocorrencias!$B$8:$B$1003,(CONCATENATE(B753," - ",(MID(Roteiro!C753,7,300)))),Ocorrencias!$N$8:$N$1003,"Concluído")),"Concluído","Em andamento"),"")</f>
        <v/>
      </c>
      <c r="T753" s="63"/>
      <c r="U753" s="89"/>
    </row>
    <row r="754">
      <c r="A754" s="40"/>
      <c r="B754" s="67" t="str">
        <f t="shared" si="1"/>
        <v>746</v>
      </c>
      <c r="C754" s="81"/>
      <c r="D754" s="82"/>
      <c r="E754" s="64" t="str">
        <f>IFERROR(VLOOKUP(MID(C754,7,300),'Cenários'!C:E,3,0),"")</f>
        <v/>
      </c>
      <c r="F754" s="61"/>
      <c r="G754" s="83"/>
      <c r="H754" s="83"/>
      <c r="I754" s="83"/>
      <c r="J754" s="82"/>
      <c r="K754" s="85" t="str">
        <f t="shared" si="3"/>
        <v/>
      </c>
      <c r="L754" s="62"/>
      <c r="M754" s="62"/>
      <c r="N754" s="63"/>
      <c r="O754" s="63"/>
      <c r="P754" s="63"/>
      <c r="Q754" s="86" t="str">
        <f t="shared" si="2"/>
        <v/>
      </c>
      <c r="R754" s="87">
        <f>COUNTIF(Ocorrencias!$B$8:$B$1003,(CONCATENATE(B754," - ",F754)))</f>
        <v>0</v>
      </c>
      <c r="S754" s="88" t="str">
        <f>IF(R754&lt;&gt;0,IF(R754=(COUNTIFS(Ocorrencias!$B$8:$B$1003,(CONCATENATE(B754," - ",(MID(Roteiro!C754,7,300)))),Ocorrencias!$N$8:$N$1003,"Concluído")),"Concluído","Em andamento"),"")</f>
        <v/>
      </c>
      <c r="T754" s="63"/>
      <c r="U754" s="89"/>
    </row>
    <row r="755">
      <c r="A755" s="40"/>
      <c r="B755" s="67" t="str">
        <f t="shared" si="1"/>
        <v>747</v>
      </c>
      <c r="C755" s="81"/>
      <c r="D755" s="82"/>
      <c r="E755" s="64" t="str">
        <f>IFERROR(VLOOKUP(MID(C755,7,300),'Cenários'!C:E,3,0),"")</f>
        <v/>
      </c>
      <c r="F755" s="61"/>
      <c r="G755" s="83"/>
      <c r="H755" s="83"/>
      <c r="I755" s="83"/>
      <c r="J755" s="82"/>
      <c r="K755" s="85" t="str">
        <f t="shared" si="3"/>
        <v/>
      </c>
      <c r="L755" s="62"/>
      <c r="M755" s="62"/>
      <c r="N755" s="63"/>
      <c r="O755" s="63"/>
      <c r="P755" s="63"/>
      <c r="Q755" s="86" t="str">
        <f t="shared" si="2"/>
        <v/>
      </c>
      <c r="R755" s="87">
        <f>COUNTIF(Ocorrencias!$B$8:$B$1003,(CONCATENATE(B755," - ",F755)))</f>
        <v>0</v>
      </c>
      <c r="S755" s="88" t="str">
        <f>IF(R755&lt;&gt;0,IF(R755=(COUNTIFS(Ocorrencias!$B$8:$B$1003,(CONCATENATE(B755," - ",(MID(Roteiro!C755,7,300)))),Ocorrencias!$N$8:$N$1003,"Concluído")),"Concluído","Em andamento"),"")</f>
        <v/>
      </c>
      <c r="T755" s="63"/>
      <c r="U755" s="89"/>
    </row>
    <row r="756">
      <c r="A756" s="40"/>
      <c r="B756" s="67" t="str">
        <f t="shared" si="1"/>
        <v>748</v>
      </c>
      <c r="C756" s="81"/>
      <c r="D756" s="82"/>
      <c r="E756" s="64" t="str">
        <f>IFERROR(VLOOKUP(MID(C756,7,300),'Cenários'!C:E,3,0),"")</f>
        <v/>
      </c>
      <c r="F756" s="61"/>
      <c r="G756" s="83"/>
      <c r="H756" s="83"/>
      <c r="I756" s="83"/>
      <c r="J756" s="82"/>
      <c r="K756" s="85" t="str">
        <f t="shared" si="3"/>
        <v/>
      </c>
      <c r="L756" s="62"/>
      <c r="M756" s="62"/>
      <c r="N756" s="63"/>
      <c r="O756" s="63"/>
      <c r="P756" s="63"/>
      <c r="Q756" s="86" t="str">
        <f t="shared" si="2"/>
        <v/>
      </c>
      <c r="R756" s="87">
        <f>COUNTIF(Ocorrencias!$B$8:$B$1003,(CONCATENATE(B756," - ",F756)))</f>
        <v>0</v>
      </c>
      <c r="S756" s="88" t="str">
        <f>IF(R756&lt;&gt;0,IF(R756=(COUNTIFS(Ocorrencias!$B$8:$B$1003,(CONCATENATE(B756," - ",(MID(Roteiro!C756,7,300)))),Ocorrencias!$N$8:$N$1003,"Concluído")),"Concluído","Em andamento"),"")</f>
        <v/>
      </c>
      <c r="T756" s="63"/>
      <c r="U756" s="89"/>
    </row>
    <row r="757">
      <c r="A757" s="40"/>
      <c r="B757" s="67" t="str">
        <f t="shared" si="1"/>
        <v>749</v>
      </c>
      <c r="C757" s="81"/>
      <c r="D757" s="82"/>
      <c r="E757" s="64" t="str">
        <f>IFERROR(VLOOKUP(MID(C757,7,300),'Cenários'!C:E,3,0),"")</f>
        <v/>
      </c>
      <c r="F757" s="61"/>
      <c r="G757" s="83"/>
      <c r="H757" s="83"/>
      <c r="I757" s="83"/>
      <c r="J757" s="82"/>
      <c r="K757" s="85" t="str">
        <f t="shared" si="3"/>
        <v/>
      </c>
      <c r="L757" s="62"/>
      <c r="M757" s="62"/>
      <c r="N757" s="63"/>
      <c r="O757" s="63"/>
      <c r="P757" s="63"/>
      <c r="Q757" s="86" t="str">
        <f t="shared" si="2"/>
        <v/>
      </c>
      <c r="R757" s="87">
        <f>COUNTIF(Ocorrencias!$B$8:$B$1003,(CONCATENATE(B757," - ",F757)))</f>
        <v>0</v>
      </c>
      <c r="S757" s="88" t="str">
        <f>IF(R757&lt;&gt;0,IF(R757=(COUNTIFS(Ocorrencias!$B$8:$B$1003,(CONCATENATE(B757," - ",(MID(Roteiro!C757,7,300)))),Ocorrencias!$N$8:$N$1003,"Concluído")),"Concluído","Em andamento"),"")</f>
        <v/>
      </c>
      <c r="T757" s="63"/>
      <c r="U757" s="89"/>
    </row>
    <row r="758">
      <c r="A758" s="40"/>
      <c r="B758" s="67" t="str">
        <f t="shared" si="1"/>
        <v>750</v>
      </c>
      <c r="C758" s="81"/>
      <c r="D758" s="82"/>
      <c r="E758" s="64" t="str">
        <f>IFERROR(VLOOKUP(MID(C758,7,300),'Cenários'!C:E,3,0),"")</f>
        <v/>
      </c>
      <c r="F758" s="61"/>
      <c r="G758" s="83"/>
      <c r="H758" s="83"/>
      <c r="I758" s="83"/>
      <c r="J758" s="82"/>
      <c r="K758" s="85" t="str">
        <f t="shared" si="3"/>
        <v/>
      </c>
      <c r="L758" s="62"/>
      <c r="M758" s="62"/>
      <c r="N758" s="63"/>
      <c r="O758" s="63"/>
      <c r="P758" s="63"/>
      <c r="Q758" s="86" t="str">
        <f t="shared" si="2"/>
        <v/>
      </c>
      <c r="R758" s="87">
        <f>COUNTIF(Ocorrencias!$B$8:$B$1003,(CONCATENATE(B758," - ",F758)))</f>
        <v>0</v>
      </c>
      <c r="S758" s="88" t="str">
        <f>IF(R758&lt;&gt;0,IF(R758=(COUNTIFS(Ocorrencias!$B$8:$B$1003,(CONCATENATE(B758," - ",(MID(Roteiro!C758,7,300)))),Ocorrencias!$N$8:$N$1003,"Concluído")),"Concluído","Em andamento"),"")</f>
        <v/>
      </c>
      <c r="T758" s="63"/>
      <c r="U758" s="89"/>
    </row>
    <row r="759">
      <c r="A759" s="40"/>
      <c r="B759" s="67" t="str">
        <f t="shared" si="1"/>
        <v>751</v>
      </c>
      <c r="C759" s="81"/>
      <c r="D759" s="82"/>
      <c r="E759" s="64" t="str">
        <f>IFERROR(VLOOKUP(MID(C759,7,300),'Cenários'!C:E,3,0),"")</f>
        <v/>
      </c>
      <c r="F759" s="61"/>
      <c r="G759" s="83"/>
      <c r="H759" s="83"/>
      <c r="I759" s="83"/>
      <c r="J759" s="82"/>
      <c r="K759" s="85" t="str">
        <f t="shared" si="3"/>
        <v/>
      </c>
      <c r="L759" s="62"/>
      <c r="M759" s="62"/>
      <c r="N759" s="63"/>
      <c r="O759" s="63"/>
      <c r="P759" s="63"/>
      <c r="Q759" s="86" t="str">
        <f t="shared" si="2"/>
        <v/>
      </c>
      <c r="R759" s="87">
        <f>COUNTIF(Ocorrencias!$B$8:$B$1003,(CONCATENATE(B759," - ",F759)))</f>
        <v>0</v>
      </c>
      <c r="S759" s="88" t="str">
        <f>IF(R759&lt;&gt;0,IF(R759=(COUNTIFS(Ocorrencias!$B$8:$B$1003,(CONCATENATE(B759," - ",(MID(Roteiro!C759,7,300)))),Ocorrencias!$N$8:$N$1003,"Concluído")),"Concluído","Em andamento"),"")</f>
        <v/>
      </c>
      <c r="T759" s="63"/>
      <c r="U759" s="89"/>
    </row>
    <row r="760">
      <c r="A760" s="40"/>
      <c r="B760" s="67" t="str">
        <f t="shared" si="1"/>
        <v>752</v>
      </c>
      <c r="C760" s="81"/>
      <c r="D760" s="82"/>
      <c r="E760" s="64" t="str">
        <f>IFERROR(VLOOKUP(MID(C760,7,300),'Cenários'!C:E,3,0),"")</f>
        <v/>
      </c>
      <c r="F760" s="61"/>
      <c r="G760" s="83"/>
      <c r="H760" s="83"/>
      <c r="I760" s="83"/>
      <c r="J760" s="82"/>
      <c r="K760" s="85" t="str">
        <f t="shared" si="3"/>
        <v/>
      </c>
      <c r="L760" s="62"/>
      <c r="M760" s="62"/>
      <c r="N760" s="63"/>
      <c r="O760" s="63"/>
      <c r="P760" s="63"/>
      <c r="Q760" s="86" t="str">
        <f t="shared" si="2"/>
        <v/>
      </c>
      <c r="R760" s="87">
        <f>COUNTIF(Ocorrencias!$B$8:$B$1003,(CONCATENATE(B760," - ",F760)))</f>
        <v>0</v>
      </c>
      <c r="S760" s="88" t="str">
        <f>IF(R760&lt;&gt;0,IF(R760=(COUNTIFS(Ocorrencias!$B$8:$B$1003,(CONCATENATE(B760," - ",(MID(Roteiro!C760,7,300)))),Ocorrencias!$N$8:$N$1003,"Concluído")),"Concluído","Em andamento"),"")</f>
        <v/>
      </c>
      <c r="T760" s="63"/>
      <c r="U760" s="89"/>
    </row>
    <row r="761">
      <c r="A761" s="40"/>
      <c r="B761" s="67" t="str">
        <f t="shared" si="1"/>
        <v>753</v>
      </c>
      <c r="C761" s="81"/>
      <c r="D761" s="82"/>
      <c r="E761" s="64" t="str">
        <f>IFERROR(VLOOKUP(MID(C761,7,300),'Cenários'!C:E,3,0),"")</f>
        <v/>
      </c>
      <c r="F761" s="61"/>
      <c r="G761" s="83"/>
      <c r="H761" s="83"/>
      <c r="I761" s="83"/>
      <c r="J761" s="82"/>
      <c r="K761" s="85" t="str">
        <f t="shared" si="3"/>
        <v/>
      </c>
      <c r="L761" s="62"/>
      <c r="M761" s="62"/>
      <c r="N761" s="63"/>
      <c r="O761" s="63"/>
      <c r="P761" s="63"/>
      <c r="Q761" s="86" t="str">
        <f t="shared" si="2"/>
        <v/>
      </c>
      <c r="R761" s="87">
        <f>COUNTIF(Ocorrencias!$B$8:$B$1003,(CONCATENATE(B761," - ",F761)))</f>
        <v>0</v>
      </c>
      <c r="S761" s="88" t="str">
        <f>IF(R761&lt;&gt;0,IF(R761=(COUNTIFS(Ocorrencias!$B$8:$B$1003,(CONCATENATE(B761," - ",(MID(Roteiro!C761,7,300)))),Ocorrencias!$N$8:$N$1003,"Concluído")),"Concluído","Em andamento"),"")</f>
        <v/>
      </c>
      <c r="T761" s="63"/>
      <c r="U761" s="89"/>
    </row>
    <row r="762">
      <c r="A762" s="40"/>
      <c r="B762" s="67" t="str">
        <f t="shared" si="1"/>
        <v>754</v>
      </c>
      <c r="C762" s="81"/>
      <c r="D762" s="82"/>
      <c r="E762" s="64" t="str">
        <f>IFERROR(VLOOKUP(MID(C762,7,300),'Cenários'!C:E,3,0),"")</f>
        <v/>
      </c>
      <c r="F762" s="61"/>
      <c r="G762" s="83"/>
      <c r="H762" s="83"/>
      <c r="I762" s="83"/>
      <c r="J762" s="82"/>
      <c r="K762" s="85" t="str">
        <f t="shared" si="3"/>
        <v/>
      </c>
      <c r="L762" s="62"/>
      <c r="M762" s="62"/>
      <c r="N762" s="63"/>
      <c r="O762" s="63"/>
      <c r="P762" s="63"/>
      <c r="Q762" s="86" t="str">
        <f t="shared" si="2"/>
        <v/>
      </c>
      <c r="R762" s="87">
        <f>COUNTIF(Ocorrencias!$B$8:$B$1003,(CONCATENATE(B762," - ",F762)))</f>
        <v>0</v>
      </c>
      <c r="S762" s="88" t="str">
        <f>IF(R762&lt;&gt;0,IF(R762=(COUNTIFS(Ocorrencias!$B$8:$B$1003,(CONCATENATE(B762," - ",(MID(Roteiro!C762,7,300)))),Ocorrencias!$N$8:$N$1003,"Concluído")),"Concluído","Em andamento"),"")</f>
        <v/>
      </c>
      <c r="T762" s="63"/>
      <c r="U762" s="89"/>
    </row>
    <row r="763">
      <c r="A763" s="40"/>
      <c r="B763" s="67" t="str">
        <f t="shared" si="1"/>
        <v>755</v>
      </c>
      <c r="C763" s="81"/>
      <c r="D763" s="82"/>
      <c r="E763" s="64" t="str">
        <f>IFERROR(VLOOKUP(MID(C763,7,300),'Cenários'!C:E,3,0),"")</f>
        <v/>
      </c>
      <c r="F763" s="61"/>
      <c r="G763" s="83"/>
      <c r="H763" s="83"/>
      <c r="I763" s="83"/>
      <c r="J763" s="82"/>
      <c r="K763" s="85" t="str">
        <f t="shared" si="3"/>
        <v/>
      </c>
      <c r="L763" s="62"/>
      <c r="M763" s="62"/>
      <c r="N763" s="63"/>
      <c r="O763" s="63"/>
      <c r="P763" s="63"/>
      <c r="Q763" s="86" t="str">
        <f t="shared" si="2"/>
        <v/>
      </c>
      <c r="R763" s="87">
        <f>COUNTIF(Ocorrencias!$B$8:$B$1003,(CONCATENATE(B763," - ",F763)))</f>
        <v>0</v>
      </c>
      <c r="S763" s="88" t="str">
        <f>IF(R763&lt;&gt;0,IF(R763=(COUNTIFS(Ocorrencias!$B$8:$B$1003,(CONCATENATE(B763," - ",(MID(Roteiro!C763,7,300)))),Ocorrencias!$N$8:$N$1003,"Concluído")),"Concluído","Em andamento"),"")</f>
        <v/>
      </c>
      <c r="T763" s="63"/>
      <c r="U763" s="89"/>
    </row>
    <row r="764">
      <c r="A764" s="40"/>
      <c r="B764" s="67" t="str">
        <f t="shared" si="1"/>
        <v>756</v>
      </c>
      <c r="C764" s="81"/>
      <c r="D764" s="82"/>
      <c r="E764" s="64" t="str">
        <f>IFERROR(VLOOKUP(MID(C764,7,300),'Cenários'!C:E,3,0),"")</f>
        <v/>
      </c>
      <c r="F764" s="61"/>
      <c r="G764" s="83"/>
      <c r="H764" s="83"/>
      <c r="I764" s="83"/>
      <c r="J764" s="82"/>
      <c r="K764" s="85" t="str">
        <f t="shared" si="3"/>
        <v/>
      </c>
      <c r="L764" s="62"/>
      <c r="M764" s="62"/>
      <c r="N764" s="63"/>
      <c r="O764" s="63"/>
      <c r="P764" s="63"/>
      <c r="Q764" s="86" t="str">
        <f t="shared" si="2"/>
        <v/>
      </c>
      <c r="R764" s="87">
        <f>COUNTIF(Ocorrencias!$B$8:$B$1003,(CONCATENATE(B764," - ",F764)))</f>
        <v>0</v>
      </c>
      <c r="S764" s="88" t="str">
        <f>IF(R764&lt;&gt;0,IF(R764=(COUNTIFS(Ocorrencias!$B$8:$B$1003,(CONCATENATE(B764," - ",(MID(Roteiro!C764,7,300)))),Ocorrencias!$N$8:$N$1003,"Concluído")),"Concluído","Em andamento"),"")</f>
        <v/>
      </c>
      <c r="T764" s="63"/>
      <c r="U764" s="89"/>
    </row>
    <row r="765">
      <c r="A765" s="40"/>
      <c r="B765" s="67" t="str">
        <f t="shared" si="1"/>
        <v>757</v>
      </c>
      <c r="C765" s="81"/>
      <c r="D765" s="82"/>
      <c r="E765" s="64" t="str">
        <f>IFERROR(VLOOKUP(MID(C765,7,300),'Cenários'!C:E,3,0),"")</f>
        <v/>
      </c>
      <c r="F765" s="61"/>
      <c r="G765" s="83"/>
      <c r="H765" s="83"/>
      <c r="I765" s="83"/>
      <c r="J765" s="82"/>
      <c r="K765" s="85" t="str">
        <f t="shared" si="3"/>
        <v/>
      </c>
      <c r="L765" s="62"/>
      <c r="M765" s="62"/>
      <c r="N765" s="63"/>
      <c r="O765" s="63"/>
      <c r="P765" s="63"/>
      <c r="Q765" s="86" t="str">
        <f t="shared" si="2"/>
        <v/>
      </c>
      <c r="R765" s="87">
        <f>COUNTIF(Ocorrencias!$B$8:$B$1003,(CONCATENATE(B765," - ",F765)))</f>
        <v>0</v>
      </c>
      <c r="S765" s="88" t="str">
        <f>IF(R765&lt;&gt;0,IF(R765=(COUNTIFS(Ocorrencias!$B$8:$B$1003,(CONCATENATE(B765," - ",(MID(Roteiro!C765,7,300)))),Ocorrencias!$N$8:$N$1003,"Concluído")),"Concluído","Em andamento"),"")</f>
        <v/>
      </c>
      <c r="T765" s="63"/>
      <c r="U765" s="89"/>
    </row>
    <row r="766">
      <c r="A766" s="40"/>
      <c r="B766" s="67" t="str">
        <f t="shared" si="1"/>
        <v>758</v>
      </c>
      <c r="C766" s="81"/>
      <c r="D766" s="82"/>
      <c r="E766" s="64" t="str">
        <f>IFERROR(VLOOKUP(MID(C766,7,300),'Cenários'!C:E,3,0),"")</f>
        <v/>
      </c>
      <c r="F766" s="61"/>
      <c r="G766" s="83"/>
      <c r="H766" s="83"/>
      <c r="I766" s="83"/>
      <c r="J766" s="82"/>
      <c r="K766" s="85" t="str">
        <f t="shared" si="3"/>
        <v/>
      </c>
      <c r="L766" s="62"/>
      <c r="M766" s="62"/>
      <c r="N766" s="63"/>
      <c r="O766" s="63"/>
      <c r="P766" s="63"/>
      <c r="Q766" s="86" t="str">
        <f t="shared" si="2"/>
        <v/>
      </c>
      <c r="R766" s="87">
        <f>COUNTIF(Ocorrencias!$B$8:$B$1003,(CONCATENATE(B766," - ",F766)))</f>
        <v>0</v>
      </c>
      <c r="S766" s="88" t="str">
        <f>IF(R766&lt;&gt;0,IF(R766=(COUNTIFS(Ocorrencias!$B$8:$B$1003,(CONCATENATE(B766," - ",(MID(Roteiro!C766,7,300)))),Ocorrencias!$N$8:$N$1003,"Concluído")),"Concluído","Em andamento"),"")</f>
        <v/>
      </c>
      <c r="T766" s="63"/>
      <c r="U766" s="89"/>
    </row>
    <row r="767">
      <c r="A767" s="40"/>
      <c r="B767" s="67" t="str">
        <f t="shared" si="1"/>
        <v>759</v>
      </c>
      <c r="C767" s="81"/>
      <c r="D767" s="82"/>
      <c r="E767" s="64" t="str">
        <f>IFERROR(VLOOKUP(MID(C767,7,300),'Cenários'!C:E,3,0),"")</f>
        <v/>
      </c>
      <c r="F767" s="61"/>
      <c r="G767" s="83"/>
      <c r="H767" s="83"/>
      <c r="I767" s="83"/>
      <c r="J767" s="82"/>
      <c r="K767" s="85" t="str">
        <f t="shared" si="3"/>
        <v/>
      </c>
      <c r="L767" s="62"/>
      <c r="M767" s="62"/>
      <c r="N767" s="63"/>
      <c r="O767" s="63"/>
      <c r="P767" s="63"/>
      <c r="Q767" s="86" t="str">
        <f t="shared" si="2"/>
        <v/>
      </c>
      <c r="R767" s="87">
        <f>COUNTIF(Ocorrencias!$B$8:$B$1003,(CONCATENATE(B767," - ",F767)))</f>
        <v>0</v>
      </c>
      <c r="S767" s="88" t="str">
        <f>IF(R767&lt;&gt;0,IF(R767=(COUNTIFS(Ocorrencias!$B$8:$B$1003,(CONCATENATE(B767," - ",(MID(Roteiro!C767,7,300)))),Ocorrencias!$N$8:$N$1003,"Concluído")),"Concluído","Em andamento"),"")</f>
        <v/>
      </c>
      <c r="T767" s="63"/>
      <c r="U767" s="89"/>
    </row>
    <row r="768">
      <c r="A768" s="40"/>
      <c r="B768" s="67" t="str">
        <f t="shared" si="1"/>
        <v>760</v>
      </c>
      <c r="C768" s="81"/>
      <c r="D768" s="82"/>
      <c r="E768" s="64" t="str">
        <f>IFERROR(VLOOKUP(MID(C768,7,300),'Cenários'!C:E,3,0),"")</f>
        <v/>
      </c>
      <c r="F768" s="61"/>
      <c r="G768" s="83"/>
      <c r="H768" s="83"/>
      <c r="I768" s="83"/>
      <c r="J768" s="82"/>
      <c r="K768" s="85" t="str">
        <f t="shared" si="3"/>
        <v/>
      </c>
      <c r="L768" s="62"/>
      <c r="M768" s="62"/>
      <c r="N768" s="63"/>
      <c r="O768" s="63"/>
      <c r="P768" s="63"/>
      <c r="Q768" s="86" t="str">
        <f t="shared" si="2"/>
        <v/>
      </c>
      <c r="R768" s="87">
        <f>COUNTIF(Ocorrencias!$B$8:$B$1003,(CONCATENATE(B768," - ",F768)))</f>
        <v>0</v>
      </c>
      <c r="S768" s="88" t="str">
        <f>IF(R768&lt;&gt;0,IF(R768=(COUNTIFS(Ocorrencias!$B$8:$B$1003,(CONCATENATE(B768," - ",(MID(Roteiro!C768,7,300)))),Ocorrencias!$N$8:$N$1003,"Concluído")),"Concluído","Em andamento"),"")</f>
        <v/>
      </c>
      <c r="T768" s="63"/>
      <c r="U768" s="89"/>
    </row>
    <row r="769">
      <c r="A769" s="40"/>
      <c r="B769" s="67" t="str">
        <f t="shared" si="1"/>
        <v>761</v>
      </c>
      <c r="C769" s="81"/>
      <c r="D769" s="82"/>
      <c r="E769" s="64" t="str">
        <f>IFERROR(VLOOKUP(MID(C769,7,300),'Cenários'!C:E,3,0),"")</f>
        <v/>
      </c>
      <c r="F769" s="61"/>
      <c r="G769" s="83"/>
      <c r="H769" s="83"/>
      <c r="I769" s="83"/>
      <c r="J769" s="82"/>
      <c r="K769" s="85" t="str">
        <f t="shared" si="3"/>
        <v/>
      </c>
      <c r="L769" s="62"/>
      <c r="M769" s="62"/>
      <c r="N769" s="63"/>
      <c r="O769" s="63"/>
      <c r="P769" s="63"/>
      <c r="Q769" s="86" t="str">
        <f t="shared" si="2"/>
        <v/>
      </c>
      <c r="R769" s="87">
        <f>COUNTIF(Ocorrencias!$B$8:$B$1003,(CONCATENATE(B769," - ",F769)))</f>
        <v>0</v>
      </c>
      <c r="S769" s="88" t="str">
        <f>IF(R769&lt;&gt;0,IF(R769=(COUNTIFS(Ocorrencias!$B$8:$B$1003,(CONCATENATE(B769," - ",(MID(Roteiro!C769,7,300)))),Ocorrencias!$N$8:$N$1003,"Concluído")),"Concluído","Em andamento"),"")</f>
        <v/>
      </c>
      <c r="T769" s="63"/>
      <c r="U769" s="89"/>
    </row>
    <row r="770">
      <c r="A770" s="40"/>
      <c r="B770" s="67" t="str">
        <f t="shared" si="1"/>
        <v>762</v>
      </c>
      <c r="C770" s="81"/>
      <c r="D770" s="82"/>
      <c r="E770" s="64" t="str">
        <f>IFERROR(VLOOKUP(MID(C770,7,300),'Cenários'!C:E,3,0),"")</f>
        <v/>
      </c>
      <c r="F770" s="61"/>
      <c r="G770" s="83"/>
      <c r="H770" s="83"/>
      <c r="I770" s="83"/>
      <c r="J770" s="82"/>
      <c r="K770" s="85" t="str">
        <f t="shared" si="3"/>
        <v/>
      </c>
      <c r="L770" s="62"/>
      <c r="M770" s="62"/>
      <c r="N770" s="63"/>
      <c r="O770" s="63"/>
      <c r="P770" s="63"/>
      <c r="Q770" s="86" t="str">
        <f t="shared" si="2"/>
        <v/>
      </c>
      <c r="R770" s="87">
        <f>COUNTIF(Ocorrencias!$B$8:$B$1003,(CONCATENATE(B770," - ",F770)))</f>
        <v>0</v>
      </c>
      <c r="S770" s="88" t="str">
        <f>IF(R770&lt;&gt;0,IF(R770=(COUNTIFS(Ocorrencias!$B$8:$B$1003,(CONCATENATE(B770," - ",(MID(Roteiro!C770,7,300)))),Ocorrencias!$N$8:$N$1003,"Concluído")),"Concluído","Em andamento"),"")</f>
        <v/>
      </c>
      <c r="T770" s="63"/>
      <c r="U770" s="89"/>
    </row>
    <row r="771">
      <c r="A771" s="40"/>
      <c r="B771" s="67" t="str">
        <f t="shared" si="1"/>
        <v>763</v>
      </c>
      <c r="C771" s="81"/>
      <c r="D771" s="82"/>
      <c r="E771" s="64" t="str">
        <f>IFERROR(VLOOKUP(MID(C771,7,300),'Cenários'!C:E,3,0),"")</f>
        <v/>
      </c>
      <c r="F771" s="61"/>
      <c r="G771" s="83"/>
      <c r="H771" s="83"/>
      <c r="I771" s="83"/>
      <c r="J771" s="82"/>
      <c r="K771" s="85" t="str">
        <f t="shared" si="3"/>
        <v/>
      </c>
      <c r="L771" s="62"/>
      <c r="M771" s="62"/>
      <c r="N771" s="63"/>
      <c r="O771" s="63"/>
      <c r="P771" s="63"/>
      <c r="Q771" s="86" t="str">
        <f t="shared" si="2"/>
        <v/>
      </c>
      <c r="R771" s="87">
        <f>COUNTIF(Ocorrencias!$B$8:$B$1003,(CONCATENATE(B771," - ",F771)))</f>
        <v>0</v>
      </c>
      <c r="S771" s="88" t="str">
        <f>IF(R771&lt;&gt;0,IF(R771=(COUNTIFS(Ocorrencias!$B$8:$B$1003,(CONCATENATE(B771," - ",(MID(Roteiro!C771,7,300)))),Ocorrencias!$N$8:$N$1003,"Concluído")),"Concluído","Em andamento"),"")</f>
        <v/>
      </c>
      <c r="T771" s="63"/>
      <c r="U771" s="89"/>
    </row>
    <row r="772">
      <c r="A772" s="40"/>
      <c r="B772" s="67" t="str">
        <f t="shared" si="1"/>
        <v>764</v>
      </c>
      <c r="C772" s="81"/>
      <c r="D772" s="82"/>
      <c r="E772" s="64" t="str">
        <f>IFERROR(VLOOKUP(MID(C772,7,300),'Cenários'!C:E,3,0),"")</f>
        <v/>
      </c>
      <c r="F772" s="61"/>
      <c r="G772" s="83"/>
      <c r="H772" s="83"/>
      <c r="I772" s="83"/>
      <c r="J772" s="82"/>
      <c r="K772" s="85" t="str">
        <f t="shared" si="3"/>
        <v/>
      </c>
      <c r="L772" s="62"/>
      <c r="M772" s="62"/>
      <c r="N772" s="63"/>
      <c r="O772" s="63"/>
      <c r="P772" s="63"/>
      <c r="Q772" s="86" t="str">
        <f t="shared" si="2"/>
        <v/>
      </c>
      <c r="R772" s="87">
        <f>COUNTIF(Ocorrencias!$B$8:$B$1003,(CONCATENATE(B772," - ",F772)))</f>
        <v>0</v>
      </c>
      <c r="S772" s="88" t="str">
        <f>IF(R772&lt;&gt;0,IF(R772=(COUNTIFS(Ocorrencias!$B$8:$B$1003,(CONCATENATE(B772," - ",(MID(Roteiro!C772,7,300)))),Ocorrencias!$N$8:$N$1003,"Concluído")),"Concluído","Em andamento"),"")</f>
        <v/>
      </c>
      <c r="T772" s="63"/>
      <c r="U772" s="89"/>
    </row>
    <row r="773">
      <c r="A773" s="40"/>
      <c r="B773" s="67" t="str">
        <f t="shared" si="1"/>
        <v>765</v>
      </c>
      <c r="C773" s="81"/>
      <c r="D773" s="82"/>
      <c r="E773" s="64" t="str">
        <f>IFERROR(VLOOKUP(MID(C773,7,300),'Cenários'!C:E,3,0),"")</f>
        <v/>
      </c>
      <c r="F773" s="61"/>
      <c r="G773" s="83"/>
      <c r="H773" s="83"/>
      <c r="I773" s="83"/>
      <c r="J773" s="82"/>
      <c r="K773" s="85" t="str">
        <f t="shared" si="3"/>
        <v/>
      </c>
      <c r="L773" s="62"/>
      <c r="M773" s="62"/>
      <c r="N773" s="63"/>
      <c r="O773" s="63"/>
      <c r="P773" s="63"/>
      <c r="Q773" s="86" t="str">
        <f t="shared" si="2"/>
        <v/>
      </c>
      <c r="R773" s="87">
        <f>COUNTIF(Ocorrencias!$B$8:$B$1003,(CONCATENATE(B773," - ",F773)))</f>
        <v>0</v>
      </c>
      <c r="S773" s="88" t="str">
        <f>IF(R773&lt;&gt;0,IF(R773=(COUNTIFS(Ocorrencias!$B$8:$B$1003,(CONCATENATE(B773," - ",(MID(Roteiro!C773,7,300)))),Ocorrencias!$N$8:$N$1003,"Concluído")),"Concluído","Em andamento"),"")</f>
        <v/>
      </c>
      <c r="T773" s="63"/>
      <c r="U773" s="89"/>
    </row>
    <row r="774">
      <c r="A774" s="40"/>
      <c r="B774" s="67" t="str">
        <f t="shared" si="1"/>
        <v>766</v>
      </c>
      <c r="C774" s="81"/>
      <c r="D774" s="82"/>
      <c r="E774" s="64" t="str">
        <f>IFERROR(VLOOKUP(MID(C774,7,300),'Cenários'!C:E,3,0),"")</f>
        <v/>
      </c>
      <c r="F774" s="61"/>
      <c r="G774" s="83"/>
      <c r="H774" s="83"/>
      <c r="I774" s="83"/>
      <c r="J774" s="82"/>
      <c r="K774" s="85" t="str">
        <f t="shared" si="3"/>
        <v/>
      </c>
      <c r="L774" s="62"/>
      <c r="M774" s="62"/>
      <c r="N774" s="63"/>
      <c r="O774" s="63"/>
      <c r="P774" s="63"/>
      <c r="Q774" s="86" t="str">
        <f t="shared" si="2"/>
        <v/>
      </c>
      <c r="R774" s="87">
        <f>COUNTIF(Ocorrencias!$B$8:$B$1003,(CONCATENATE(B774," - ",F774)))</f>
        <v>0</v>
      </c>
      <c r="S774" s="88" t="str">
        <f>IF(R774&lt;&gt;0,IF(R774=(COUNTIFS(Ocorrencias!$B$8:$B$1003,(CONCATENATE(B774," - ",(MID(Roteiro!C774,7,300)))),Ocorrencias!$N$8:$N$1003,"Concluído")),"Concluído","Em andamento"),"")</f>
        <v/>
      </c>
      <c r="T774" s="63"/>
      <c r="U774" s="89"/>
    </row>
    <row r="775">
      <c r="A775" s="40"/>
      <c r="B775" s="67" t="str">
        <f t="shared" si="1"/>
        <v>767</v>
      </c>
      <c r="C775" s="81"/>
      <c r="D775" s="82"/>
      <c r="E775" s="64" t="str">
        <f>IFERROR(VLOOKUP(MID(C775,7,300),'Cenários'!C:E,3,0),"")</f>
        <v/>
      </c>
      <c r="F775" s="61"/>
      <c r="G775" s="83"/>
      <c r="H775" s="83"/>
      <c r="I775" s="83"/>
      <c r="J775" s="82"/>
      <c r="K775" s="85" t="str">
        <f t="shared" si="3"/>
        <v/>
      </c>
      <c r="L775" s="62"/>
      <c r="M775" s="62"/>
      <c r="N775" s="63"/>
      <c r="O775" s="63"/>
      <c r="P775" s="63"/>
      <c r="Q775" s="86" t="str">
        <f t="shared" si="2"/>
        <v/>
      </c>
      <c r="R775" s="87">
        <f>COUNTIF(Ocorrencias!$B$8:$B$1003,(CONCATENATE(B775," - ",F775)))</f>
        <v>0</v>
      </c>
      <c r="S775" s="88" t="str">
        <f>IF(R775&lt;&gt;0,IF(R775=(COUNTIFS(Ocorrencias!$B$8:$B$1003,(CONCATENATE(B775," - ",(MID(Roteiro!C775,7,300)))),Ocorrencias!$N$8:$N$1003,"Concluído")),"Concluído","Em andamento"),"")</f>
        <v/>
      </c>
      <c r="T775" s="63"/>
      <c r="U775" s="89"/>
    </row>
    <row r="776">
      <c r="A776" s="40"/>
      <c r="B776" s="67" t="str">
        <f t="shared" si="1"/>
        <v>768</v>
      </c>
      <c r="C776" s="81"/>
      <c r="D776" s="82"/>
      <c r="E776" s="64" t="str">
        <f>IFERROR(VLOOKUP(MID(C776,7,300),'Cenários'!C:E,3,0),"")</f>
        <v/>
      </c>
      <c r="F776" s="61"/>
      <c r="G776" s="83"/>
      <c r="H776" s="83"/>
      <c r="I776" s="83"/>
      <c r="J776" s="82"/>
      <c r="K776" s="85" t="str">
        <f t="shared" si="3"/>
        <v/>
      </c>
      <c r="L776" s="62"/>
      <c r="M776" s="62"/>
      <c r="N776" s="63"/>
      <c r="O776" s="63"/>
      <c r="P776" s="63"/>
      <c r="Q776" s="86" t="str">
        <f t="shared" si="2"/>
        <v/>
      </c>
      <c r="R776" s="87">
        <f>COUNTIF(Ocorrencias!$B$8:$B$1003,(CONCATENATE(B776," - ",F776)))</f>
        <v>0</v>
      </c>
      <c r="S776" s="88" t="str">
        <f>IF(R776&lt;&gt;0,IF(R776=(COUNTIFS(Ocorrencias!$B$8:$B$1003,(CONCATENATE(B776," - ",(MID(Roteiro!C776,7,300)))),Ocorrencias!$N$8:$N$1003,"Concluído")),"Concluído","Em andamento"),"")</f>
        <v/>
      </c>
      <c r="T776" s="63"/>
      <c r="U776" s="89"/>
    </row>
    <row r="777">
      <c r="A777" s="40"/>
      <c r="B777" s="67" t="str">
        <f t="shared" si="1"/>
        <v>769</v>
      </c>
      <c r="C777" s="81"/>
      <c r="D777" s="82"/>
      <c r="E777" s="64" t="str">
        <f>IFERROR(VLOOKUP(MID(C777,7,300),'Cenários'!C:E,3,0),"")</f>
        <v/>
      </c>
      <c r="F777" s="61"/>
      <c r="G777" s="83"/>
      <c r="H777" s="83"/>
      <c r="I777" s="83"/>
      <c r="J777" s="82"/>
      <c r="K777" s="85" t="str">
        <f t="shared" si="3"/>
        <v/>
      </c>
      <c r="L777" s="62"/>
      <c r="M777" s="62"/>
      <c r="N777" s="63"/>
      <c r="O777" s="63"/>
      <c r="P777" s="63"/>
      <c r="Q777" s="86" t="str">
        <f t="shared" si="2"/>
        <v/>
      </c>
      <c r="R777" s="87">
        <f>COUNTIF(Ocorrencias!$B$8:$B$1003,(CONCATENATE(B777," - ",F777)))</f>
        <v>0</v>
      </c>
      <c r="S777" s="88" t="str">
        <f>IF(R777&lt;&gt;0,IF(R777=(COUNTIFS(Ocorrencias!$B$8:$B$1003,(CONCATENATE(B777," - ",(MID(Roteiro!C777,7,300)))),Ocorrencias!$N$8:$N$1003,"Concluído")),"Concluído","Em andamento"),"")</f>
        <v/>
      </c>
      <c r="T777" s="63"/>
      <c r="U777" s="89"/>
    </row>
    <row r="778">
      <c r="A778" s="40"/>
      <c r="B778" s="67" t="str">
        <f t="shared" si="1"/>
        <v>770</v>
      </c>
      <c r="C778" s="81"/>
      <c r="D778" s="82"/>
      <c r="E778" s="64" t="str">
        <f>IFERROR(VLOOKUP(MID(C778,7,300),'Cenários'!C:E,3,0),"")</f>
        <v/>
      </c>
      <c r="F778" s="61"/>
      <c r="G778" s="83"/>
      <c r="H778" s="83"/>
      <c r="I778" s="83"/>
      <c r="J778" s="82"/>
      <c r="K778" s="85" t="str">
        <f t="shared" si="3"/>
        <v/>
      </c>
      <c r="L778" s="62"/>
      <c r="M778" s="62"/>
      <c r="N778" s="63"/>
      <c r="O778" s="63"/>
      <c r="P778" s="63"/>
      <c r="Q778" s="86" t="str">
        <f t="shared" si="2"/>
        <v/>
      </c>
      <c r="R778" s="87">
        <f>COUNTIF(Ocorrencias!$B$8:$B$1003,(CONCATENATE(B778," - ",F778)))</f>
        <v>0</v>
      </c>
      <c r="S778" s="88" t="str">
        <f>IF(R778&lt;&gt;0,IF(R778=(COUNTIFS(Ocorrencias!$B$8:$B$1003,(CONCATENATE(B778," - ",(MID(Roteiro!C778,7,300)))),Ocorrencias!$N$8:$N$1003,"Concluído")),"Concluído","Em andamento"),"")</f>
        <v/>
      </c>
      <c r="T778" s="63"/>
      <c r="U778" s="89"/>
    </row>
    <row r="779">
      <c r="A779" s="40"/>
      <c r="B779" s="67" t="str">
        <f t="shared" si="1"/>
        <v>771</v>
      </c>
      <c r="C779" s="81"/>
      <c r="D779" s="82"/>
      <c r="E779" s="64" t="str">
        <f>IFERROR(VLOOKUP(MID(C779,7,300),'Cenários'!C:E,3,0),"")</f>
        <v/>
      </c>
      <c r="F779" s="61"/>
      <c r="G779" s="83"/>
      <c r="H779" s="83"/>
      <c r="I779" s="83"/>
      <c r="J779" s="82"/>
      <c r="K779" s="85" t="str">
        <f t="shared" si="3"/>
        <v/>
      </c>
      <c r="L779" s="62"/>
      <c r="M779" s="62"/>
      <c r="N779" s="63"/>
      <c r="O779" s="63"/>
      <c r="P779" s="63"/>
      <c r="Q779" s="86" t="str">
        <f t="shared" si="2"/>
        <v/>
      </c>
      <c r="R779" s="87">
        <f>COUNTIF(Ocorrencias!$B$8:$B$1003,(CONCATENATE(B779," - ",F779)))</f>
        <v>0</v>
      </c>
      <c r="S779" s="88" t="str">
        <f>IF(R779&lt;&gt;0,IF(R779=(COUNTIFS(Ocorrencias!$B$8:$B$1003,(CONCATENATE(B779," - ",(MID(Roteiro!C779,7,300)))),Ocorrencias!$N$8:$N$1003,"Concluído")),"Concluído","Em andamento"),"")</f>
        <v/>
      </c>
      <c r="T779" s="63"/>
      <c r="U779" s="89"/>
    </row>
    <row r="780">
      <c r="A780" s="40"/>
      <c r="B780" s="67" t="str">
        <f t="shared" si="1"/>
        <v>772</v>
      </c>
      <c r="C780" s="81"/>
      <c r="D780" s="82"/>
      <c r="E780" s="64" t="str">
        <f>IFERROR(VLOOKUP(MID(C780,7,300),'Cenários'!C:E,3,0),"")</f>
        <v/>
      </c>
      <c r="F780" s="61"/>
      <c r="G780" s="83"/>
      <c r="H780" s="83"/>
      <c r="I780" s="83"/>
      <c r="J780" s="82"/>
      <c r="K780" s="85" t="str">
        <f t="shared" si="3"/>
        <v/>
      </c>
      <c r="L780" s="62"/>
      <c r="M780" s="62"/>
      <c r="N780" s="63"/>
      <c r="O780" s="63"/>
      <c r="P780" s="63"/>
      <c r="Q780" s="86" t="str">
        <f t="shared" si="2"/>
        <v/>
      </c>
      <c r="R780" s="87">
        <f>COUNTIF(Ocorrencias!$B$8:$B$1003,(CONCATENATE(B780," - ",F780)))</f>
        <v>0</v>
      </c>
      <c r="S780" s="88" t="str">
        <f>IF(R780&lt;&gt;0,IF(R780=(COUNTIFS(Ocorrencias!$B$8:$B$1003,(CONCATENATE(B780," - ",(MID(Roteiro!C780,7,300)))),Ocorrencias!$N$8:$N$1003,"Concluído")),"Concluído","Em andamento"),"")</f>
        <v/>
      </c>
      <c r="T780" s="63"/>
      <c r="U780" s="89"/>
    </row>
    <row r="781">
      <c r="A781" s="40"/>
      <c r="B781" s="67" t="str">
        <f t="shared" si="1"/>
        <v>773</v>
      </c>
      <c r="C781" s="81"/>
      <c r="D781" s="82"/>
      <c r="E781" s="64" t="str">
        <f>IFERROR(VLOOKUP(MID(C781,7,300),'Cenários'!C:E,3,0),"")</f>
        <v/>
      </c>
      <c r="F781" s="61"/>
      <c r="G781" s="83"/>
      <c r="H781" s="83"/>
      <c r="I781" s="83"/>
      <c r="J781" s="82"/>
      <c r="K781" s="85" t="str">
        <f t="shared" si="3"/>
        <v/>
      </c>
      <c r="L781" s="62"/>
      <c r="M781" s="62"/>
      <c r="N781" s="63"/>
      <c r="O781" s="63"/>
      <c r="P781" s="63"/>
      <c r="Q781" s="86" t="str">
        <f t="shared" si="2"/>
        <v/>
      </c>
      <c r="R781" s="87">
        <f>COUNTIF(Ocorrencias!$B$8:$B$1003,(CONCATENATE(B781," - ",F781)))</f>
        <v>0</v>
      </c>
      <c r="S781" s="88" t="str">
        <f>IF(R781&lt;&gt;0,IF(R781=(COUNTIFS(Ocorrencias!$B$8:$B$1003,(CONCATENATE(B781," - ",(MID(Roteiro!C781,7,300)))),Ocorrencias!$N$8:$N$1003,"Concluído")),"Concluído","Em andamento"),"")</f>
        <v/>
      </c>
      <c r="T781" s="63"/>
      <c r="U781" s="89"/>
    </row>
    <row r="782">
      <c r="A782" s="40"/>
      <c r="B782" s="67" t="str">
        <f t="shared" si="1"/>
        <v>774</v>
      </c>
      <c r="C782" s="81"/>
      <c r="D782" s="82"/>
      <c r="E782" s="64" t="str">
        <f>IFERROR(VLOOKUP(MID(C782,7,300),'Cenários'!C:E,3,0),"")</f>
        <v/>
      </c>
      <c r="F782" s="61"/>
      <c r="G782" s="83"/>
      <c r="H782" s="83"/>
      <c r="I782" s="83"/>
      <c r="J782" s="82"/>
      <c r="K782" s="85" t="str">
        <f t="shared" si="3"/>
        <v/>
      </c>
      <c r="L782" s="62"/>
      <c r="M782" s="62"/>
      <c r="N782" s="63"/>
      <c r="O782" s="63"/>
      <c r="P782" s="63"/>
      <c r="Q782" s="86" t="str">
        <f t="shared" si="2"/>
        <v/>
      </c>
      <c r="R782" s="87">
        <f>COUNTIF(Ocorrencias!$B$8:$B$1003,(CONCATENATE(B782," - ",F782)))</f>
        <v>0</v>
      </c>
      <c r="S782" s="88" t="str">
        <f>IF(R782&lt;&gt;0,IF(R782=(COUNTIFS(Ocorrencias!$B$8:$B$1003,(CONCATENATE(B782," - ",(MID(Roteiro!C782,7,300)))),Ocorrencias!$N$8:$N$1003,"Concluído")),"Concluído","Em andamento"),"")</f>
        <v/>
      </c>
      <c r="T782" s="63"/>
      <c r="U782" s="89"/>
    </row>
    <row r="783">
      <c r="A783" s="40"/>
      <c r="B783" s="67" t="str">
        <f t="shared" si="1"/>
        <v>775</v>
      </c>
      <c r="C783" s="81"/>
      <c r="D783" s="82"/>
      <c r="E783" s="64" t="str">
        <f>IFERROR(VLOOKUP(MID(C783,7,300),'Cenários'!C:E,3,0),"")</f>
        <v/>
      </c>
      <c r="F783" s="61"/>
      <c r="G783" s="83"/>
      <c r="H783" s="83"/>
      <c r="I783" s="83"/>
      <c r="J783" s="82"/>
      <c r="K783" s="85" t="str">
        <f t="shared" si="3"/>
        <v/>
      </c>
      <c r="L783" s="62"/>
      <c r="M783" s="62"/>
      <c r="N783" s="63"/>
      <c r="O783" s="63"/>
      <c r="P783" s="63"/>
      <c r="Q783" s="86" t="str">
        <f t="shared" si="2"/>
        <v/>
      </c>
      <c r="R783" s="87">
        <f>COUNTIF(Ocorrencias!$B$8:$B$1003,(CONCATENATE(B783," - ",F783)))</f>
        <v>0</v>
      </c>
      <c r="S783" s="88" t="str">
        <f>IF(R783&lt;&gt;0,IF(R783=(COUNTIFS(Ocorrencias!$B$8:$B$1003,(CONCATENATE(B783," - ",(MID(Roteiro!C783,7,300)))),Ocorrencias!$N$8:$N$1003,"Concluído")),"Concluído","Em andamento"),"")</f>
        <v/>
      </c>
      <c r="T783" s="63"/>
      <c r="U783" s="89"/>
    </row>
    <row r="784">
      <c r="A784" s="40"/>
      <c r="B784" s="67" t="str">
        <f t="shared" si="1"/>
        <v>776</v>
      </c>
      <c r="C784" s="81"/>
      <c r="D784" s="82"/>
      <c r="E784" s="64" t="str">
        <f>IFERROR(VLOOKUP(MID(C784,7,300),'Cenários'!C:E,3,0),"")</f>
        <v/>
      </c>
      <c r="F784" s="61"/>
      <c r="G784" s="83"/>
      <c r="H784" s="83"/>
      <c r="I784" s="83"/>
      <c r="J784" s="82"/>
      <c r="K784" s="85" t="str">
        <f t="shared" si="3"/>
        <v/>
      </c>
      <c r="L784" s="62"/>
      <c r="M784" s="62"/>
      <c r="N784" s="63"/>
      <c r="O784" s="63"/>
      <c r="P784" s="63"/>
      <c r="Q784" s="86" t="str">
        <f t="shared" si="2"/>
        <v/>
      </c>
      <c r="R784" s="87">
        <f>COUNTIF(Ocorrencias!$B$8:$B$1003,(CONCATENATE(B784," - ",F784)))</f>
        <v>0</v>
      </c>
      <c r="S784" s="88" t="str">
        <f>IF(R784&lt;&gt;0,IF(R784=(COUNTIFS(Ocorrencias!$B$8:$B$1003,(CONCATENATE(B784," - ",(MID(Roteiro!C784,7,300)))),Ocorrencias!$N$8:$N$1003,"Concluído")),"Concluído","Em andamento"),"")</f>
        <v/>
      </c>
      <c r="T784" s="63"/>
      <c r="U784" s="89"/>
    </row>
    <row r="785">
      <c r="A785" s="40"/>
      <c r="B785" s="67" t="str">
        <f t="shared" si="1"/>
        <v>777</v>
      </c>
      <c r="C785" s="81"/>
      <c r="D785" s="82"/>
      <c r="E785" s="64" t="str">
        <f>IFERROR(VLOOKUP(MID(C785,7,300),'Cenários'!C:E,3,0),"")</f>
        <v/>
      </c>
      <c r="F785" s="61"/>
      <c r="G785" s="83"/>
      <c r="H785" s="83"/>
      <c r="I785" s="83"/>
      <c r="J785" s="82"/>
      <c r="K785" s="85" t="str">
        <f t="shared" si="3"/>
        <v/>
      </c>
      <c r="L785" s="62"/>
      <c r="M785" s="62"/>
      <c r="N785" s="63"/>
      <c r="O785" s="63"/>
      <c r="P785" s="63"/>
      <c r="Q785" s="86" t="str">
        <f t="shared" si="2"/>
        <v/>
      </c>
      <c r="R785" s="87">
        <f>COUNTIF(Ocorrencias!$B$8:$B$1003,(CONCATENATE(B785," - ",F785)))</f>
        <v>0</v>
      </c>
      <c r="S785" s="88" t="str">
        <f>IF(R785&lt;&gt;0,IF(R785=(COUNTIFS(Ocorrencias!$B$8:$B$1003,(CONCATENATE(B785," - ",(MID(Roteiro!C785,7,300)))),Ocorrencias!$N$8:$N$1003,"Concluído")),"Concluído","Em andamento"),"")</f>
        <v/>
      </c>
      <c r="T785" s="63"/>
      <c r="U785" s="89"/>
    </row>
    <row r="786">
      <c r="A786" s="40"/>
      <c r="B786" s="67" t="str">
        <f t="shared" si="1"/>
        <v>778</v>
      </c>
      <c r="C786" s="81"/>
      <c r="D786" s="82"/>
      <c r="E786" s="64" t="str">
        <f>IFERROR(VLOOKUP(MID(C786,7,300),'Cenários'!C:E,3,0),"")</f>
        <v/>
      </c>
      <c r="F786" s="61"/>
      <c r="G786" s="83"/>
      <c r="H786" s="83"/>
      <c r="I786" s="83"/>
      <c r="J786" s="82"/>
      <c r="K786" s="85" t="str">
        <f t="shared" si="3"/>
        <v/>
      </c>
      <c r="L786" s="62"/>
      <c r="M786" s="62"/>
      <c r="N786" s="63"/>
      <c r="O786" s="63"/>
      <c r="P786" s="63"/>
      <c r="Q786" s="86" t="str">
        <f t="shared" si="2"/>
        <v/>
      </c>
      <c r="R786" s="87">
        <f>COUNTIF(Ocorrencias!$B$8:$B$1003,(CONCATENATE(B786," - ",F786)))</f>
        <v>0</v>
      </c>
      <c r="S786" s="88" t="str">
        <f>IF(R786&lt;&gt;0,IF(R786=(COUNTIFS(Ocorrencias!$B$8:$B$1003,(CONCATENATE(B786," - ",(MID(Roteiro!C786,7,300)))),Ocorrencias!$N$8:$N$1003,"Concluído")),"Concluído","Em andamento"),"")</f>
        <v/>
      </c>
      <c r="T786" s="63"/>
      <c r="U786" s="89"/>
    </row>
    <row r="787">
      <c r="A787" s="40"/>
      <c r="B787" s="67" t="str">
        <f t="shared" si="1"/>
        <v>779</v>
      </c>
      <c r="C787" s="81"/>
      <c r="D787" s="82"/>
      <c r="E787" s="64" t="str">
        <f>IFERROR(VLOOKUP(MID(C787,7,300),'Cenários'!C:E,3,0),"")</f>
        <v/>
      </c>
      <c r="F787" s="61"/>
      <c r="G787" s="83"/>
      <c r="H787" s="83"/>
      <c r="I787" s="83"/>
      <c r="J787" s="82"/>
      <c r="K787" s="85" t="str">
        <f t="shared" si="3"/>
        <v/>
      </c>
      <c r="L787" s="62"/>
      <c r="M787" s="62"/>
      <c r="N787" s="63"/>
      <c r="O787" s="63"/>
      <c r="P787" s="63"/>
      <c r="Q787" s="86" t="str">
        <f t="shared" si="2"/>
        <v/>
      </c>
      <c r="R787" s="87">
        <f>COUNTIF(Ocorrencias!$B$8:$B$1003,(CONCATENATE(B787," - ",F787)))</f>
        <v>0</v>
      </c>
      <c r="S787" s="88" t="str">
        <f>IF(R787&lt;&gt;0,IF(R787=(COUNTIFS(Ocorrencias!$B$8:$B$1003,(CONCATENATE(B787," - ",(MID(Roteiro!C787,7,300)))),Ocorrencias!$N$8:$N$1003,"Concluído")),"Concluído","Em andamento"),"")</f>
        <v/>
      </c>
      <c r="T787" s="63"/>
      <c r="U787" s="89"/>
    </row>
    <row r="788">
      <c r="A788" s="40"/>
      <c r="B788" s="67" t="str">
        <f t="shared" si="1"/>
        <v>780</v>
      </c>
      <c r="C788" s="81"/>
      <c r="D788" s="82"/>
      <c r="E788" s="64" t="str">
        <f>IFERROR(VLOOKUP(MID(C788,7,300),'Cenários'!C:E,3,0),"")</f>
        <v/>
      </c>
      <c r="F788" s="61"/>
      <c r="G788" s="83"/>
      <c r="H788" s="83"/>
      <c r="I788" s="83"/>
      <c r="J788" s="82"/>
      <c r="K788" s="85" t="str">
        <f t="shared" si="3"/>
        <v/>
      </c>
      <c r="L788" s="62"/>
      <c r="M788" s="62"/>
      <c r="N788" s="63"/>
      <c r="O788" s="63"/>
      <c r="P788" s="63"/>
      <c r="Q788" s="86" t="str">
        <f t="shared" si="2"/>
        <v/>
      </c>
      <c r="R788" s="87">
        <f>COUNTIF(Ocorrencias!$B$8:$B$1003,(CONCATENATE(B788," - ",F788)))</f>
        <v>0</v>
      </c>
      <c r="S788" s="88" t="str">
        <f>IF(R788&lt;&gt;0,IF(R788=(COUNTIFS(Ocorrencias!$B$8:$B$1003,(CONCATENATE(B788," - ",(MID(Roteiro!C788,7,300)))),Ocorrencias!$N$8:$N$1003,"Concluído")),"Concluído","Em andamento"),"")</f>
        <v/>
      </c>
      <c r="T788" s="63"/>
      <c r="U788" s="89"/>
    </row>
    <row r="789">
      <c r="A789" s="40"/>
      <c r="B789" s="67" t="str">
        <f t="shared" si="1"/>
        <v>781</v>
      </c>
      <c r="C789" s="81"/>
      <c r="D789" s="82"/>
      <c r="E789" s="64" t="str">
        <f>IFERROR(VLOOKUP(MID(C789,7,300),'Cenários'!C:E,3,0),"")</f>
        <v/>
      </c>
      <c r="F789" s="61"/>
      <c r="G789" s="83"/>
      <c r="H789" s="83"/>
      <c r="I789" s="83"/>
      <c r="J789" s="82"/>
      <c r="K789" s="85" t="str">
        <f t="shared" si="3"/>
        <v/>
      </c>
      <c r="L789" s="62"/>
      <c r="M789" s="62"/>
      <c r="N789" s="63"/>
      <c r="O789" s="63"/>
      <c r="P789" s="63"/>
      <c r="Q789" s="86" t="str">
        <f t="shared" si="2"/>
        <v/>
      </c>
      <c r="R789" s="87">
        <f>COUNTIF(Ocorrencias!$B$8:$B$1003,(CONCATENATE(B789," - ",F789)))</f>
        <v>0</v>
      </c>
      <c r="S789" s="88" t="str">
        <f>IF(R789&lt;&gt;0,IF(R789=(COUNTIFS(Ocorrencias!$B$8:$B$1003,(CONCATENATE(B789," - ",(MID(Roteiro!C789,7,300)))),Ocorrencias!$N$8:$N$1003,"Concluído")),"Concluído","Em andamento"),"")</f>
        <v/>
      </c>
      <c r="T789" s="63"/>
      <c r="U789" s="89"/>
    </row>
    <row r="790">
      <c r="A790" s="40"/>
      <c r="B790" s="67" t="str">
        <f t="shared" si="1"/>
        <v>782</v>
      </c>
      <c r="C790" s="81"/>
      <c r="D790" s="82"/>
      <c r="E790" s="64" t="str">
        <f>IFERROR(VLOOKUP(MID(C790,7,300),'Cenários'!C:E,3,0),"")</f>
        <v/>
      </c>
      <c r="F790" s="61"/>
      <c r="G790" s="83"/>
      <c r="H790" s="83"/>
      <c r="I790" s="83"/>
      <c r="J790" s="82"/>
      <c r="K790" s="85" t="str">
        <f t="shared" si="3"/>
        <v/>
      </c>
      <c r="L790" s="62"/>
      <c r="M790" s="62"/>
      <c r="N790" s="63"/>
      <c r="O790" s="63"/>
      <c r="P790" s="63"/>
      <c r="Q790" s="86" t="str">
        <f t="shared" si="2"/>
        <v/>
      </c>
      <c r="R790" s="87">
        <f>COUNTIF(Ocorrencias!$B$8:$B$1003,(CONCATENATE(B790," - ",F790)))</f>
        <v>0</v>
      </c>
      <c r="S790" s="88" t="str">
        <f>IF(R790&lt;&gt;0,IF(R790=(COUNTIFS(Ocorrencias!$B$8:$B$1003,(CONCATENATE(B790," - ",(MID(Roteiro!C790,7,300)))),Ocorrencias!$N$8:$N$1003,"Concluído")),"Concluído","Em andamento"),"")</f>
        <v/>
      </c>
      <c r="T790" s="63"/>
      <c r="U790" s="89"/>
    </row>
    <row r="791">
      <c r="A791" s="40"/>
      <c r="B791" s="67" t="str">
        <f t="shared" si="1"/>
        <v>783</v>
      </c>
      <c r="C791" s="81"/>
      <c r="D791" s="82"/>
      <c r="E791" s="64" t="str">
        <f>IFERROR(VLOOKUP(MID(C791,7,300),'Cenários'!C:E,3,0),"")</f>
        <v/>
      </c>
      <c r="F791" s="61"/>
      <c r="G791" s="83"/>
      <c r="H791" s="83"/>
      <c r="I791" s="83"/>
      <c r="J791" s="82"/>
      <c r="K791" s="85" t="str">
        <f t="shared" si="3"/>
        <v/>
      </c>
      <c r="L791" s="62"/>
      <c r="M791" s="62"/>
      <c r="N791" s="63"/>
      <c r="O791" s="63"/>
      <c r="P791" s="63"/>
      <c r="Q791" s="86" t="str">
        <f t="shared" si="2"/>
        <v/>
      </c>
      <c r="R791" s="87">
        <f>COUNTIF(Ocorrencias!$B$8:$B$1003,(CONCATENATE(B791," - ",F791)))</f>
        <v>0</v>
      </c>
      <c r="S791" s="88" t="str">
        <f>IF(R791&lt;&gt;0,IF(R791=(COUNTIFS(Ocorrencias!$B$8:$B$1003,(CONCATENATE(B791," - ",(MID(Roteiro!C791,7,300)))),Ocorrencias!$N$8:$N$1003,"Concluído")),"Concluído","Em andamento"),"")</f>
        <v/>
      </c>
      <c r="T791" s="63"/>
      <c r="U791" s="89"/>
    </row>
    <row r="792">
      <c r="A792" s="40"/>
      <c r="B792" s="67" t="str">
        <f t="shared" si="1"/>
        <v>784</v>
      </c>
      <c r="C792" s="81"/>
      <c r="D792" s="82"/>
      <c r="E792" s="64" t="str">
        <f>IFERROR(VLOOKUP(MID(C792,7,300),'Cenários'!C:E,3,0),"")</f>
        <v/>
      </c>
      <c r="F792" s="61"/>
      <c r="G792" s="83"/>
      <c r="H792" s="83"/>
      <c r="I792" s="83"/>
      <c r="J792" s="82"/>
      <c r="K792" s="85" t="str">
        <f t="shared" si="3"/>
        <v/>
      </c>
      <c r="L792" s="62"/>
      <c r="M792" s="62"/>
      <c r="N792" s="63"/>
      <c r="O792" s="63"/>
      <c r="P792" s="63"/>
      <c r="Q792" s="86" t="str">
        <f t="shared" si="2"/>
        <v/>
      </c>
      <c r="R792" s="87">
        <f>COUNTIF(Ocorrencias!$B$8:$B$1003,(CONCATENATE(B792," - ",F792)))</f>
        <v>0</v>
      </c>
      <c r="S792" s="88" t="str">
        <f>IF(R792&lt;&gt;0,IF(R792=(COUNTIFS(Ocorrencias!$B$8:$B$1003,(CONCATENATE(B792," - ",(MID(Roteiro!C792,7,300)))),Ocorrencias!$N$8:$N$1003,"Concluído")),"Concluído","Em andamento"),"")</f>
        <v/>
      </c>
      <c r="T792" s="63"/>
      <c r="U792" s="89"/>
    </row>
    <row r="793">
      <c r="A793" s="40"/>
      <c r="B793" s="67" t="str">
        <f t="shared" si="1"/>
        <v>785</v>
      </c>
      <c r="C793" s="81"/>
      <c r="D793" s="82"/>
      <c r="E793" s="64" t="str">
        <f>IFERROR(VLOOKUP(MID(C793,7,300),'Cenários'!C:E,3,0),"")</f>
        <v/>
      </c>
      <c r="F793" s="61"/>
      <c r="G793" s="83"/>
      <c r="H793" s="83"/>
      <c r="I793" s="83"/>
      <c r="J793" s="82"/>
      <c r="K793" s="85" t="str">
        <f t="shared" si="3"/>
        <v/>
      </c>
      <c r="L793" s="62"/>
      <c r="M793" s="62"/>
      <c r="N793" s="63"/>
      <c r="O793" s="63"/>
      <c r="P793" s="63"/>
      <c r="Q793" s="86" t="str">
        <f t="shared" si="2"/>
        <v/>
      </c>
      <c r="R793" s="87">
        <f>COUNTIF(Ocorrencias!$B$8:$B$1003,(CONCATENATE(B793," - ",F793)))</f>
        <v>0</v>
      </c>
      <c r="S793" s="88" t="str">
        <f>IF(R793&lt;&gt;0,IF(R793=(COUNTIFS(Ocorrencias!$B$8:$B$1003,(CONCATENATE(B793," - ",(MID(Roteiro!C793,7,300)))),Ocorrencias!$N$8:$N$1003,"Concluído")),"Concluído","Em andamento"),"")</f>
        <v/>
      </c>
      <c r="T793" s="63"/>
      <c r="U793" s="89"/>
    </row>
    <row r="794">
      <c r="A794" s="40"/>
      <c r="B794" s="67" t="str">
        <f t="shared" si="1"/>
        <v>786</v>
      </c>
      <c r="C794" s="81"/>
      <c r="D794" s="82"/>
      <c r="E794" s="64" t="str">
        <f>IFERROR(VLOOKUP(MID(C794,7,300),'Cenários'!C:E,3,0),"")</f>
        <v/>
      </c>
      <c r="F794" s="61"/>
      <c r="G794" s="83"/>
      <c r="H794" s="83"/>
      <c r="I794" s="83"/>
      <c r="J794" s="82"/>
      <c r="K794" s="85" t="str">
        <f t="shared" si="3"/>
        <v/>
      </c>
      <c r="L794" s="62"/>
      <c r="M794" s="62"/>
      <c r="N794" s="63"/>
      <c r="O794" s="63"/>
      <c r="P794" s="63"/>
      <c r="Q794" s="86" t="str">
        <f t="shared" si="2"/>
        <v/>
      </c>
      <c r="R794" s="87">
        <f>COUNTIF(Ocorrencias!$B$8:$B$1003,(CONCATENATE(B794," - ",F794)))</f>
        <v>0</v>
      </c>
      <c r="S794" s="88" t="str">
        <f>IF(R794&lt;&gt;0,IF(R794=(COUNTIFS(Ocorrencias!$B$8:$B$1003,(CONCATENATE(B794," - ",(MID(Roteiro!C794,7,300)))),Ocorrencias!$N$8:$N$1003,"Concluído")),"Concluído","Em andamento"),"")</f>
        <v/>
      </c>
      <c r="T794" s="63"/>
      <c r="U794" s="89"/>
    </row>
    <row r="795">
      <c r="A795" s="40"/>
      <c r="B795" s="67" t="str">
        <f t="shared" si="1"/>
        <v>787</v>
      </c>
      <c r="C795" s="81"/>
      <c r="D795" s="82"/>
      <c r="E795" s="64" t="str">
        <f>IFERROR(VLOOKUP(MID(C795,7,300),'Cenários'!C:E,3,0),"")</f>
        <v/>
      </c>
      <c r="F795" s="61"/>
      <c r="G795" s="83"/>
      <c r="H795" s="83"/>
      <c r="I795" s="83"/>
      <c r="J795" s="82"/>
      <c r="K795" s="85" t="str">
        <f t="shared" si="3"/>
        <v/>
      </c>
      <c r="L795" s="62"/>
      <c r="M795" s="62"/>
      <c r="N795" s="63"/>
      <c r="O795" s="63"/>
      <c r="P795" s="63"/>
      <c r="Q795" s="86" t="str">
        <f t="shared" si="2"/>
        <v/>
      </c>
      <c r="R795" s="87">
        <f>COUNTIF(Ocorrencias!$B$8:$B$1003,(CONCATENATE(B795," - ",F795)))</f>
        <v>0</v>
      </c>
      <c r="S795" s="88" t="str">
        <f>IF(R795&lt;&gt;0,IF(R795=(COUNTIFS(Ocorrencias!$B$8:$B$1003,(CONCATENATE(B795," - ",(MID(Roteiro!C795,7,300)))),Ocorrencias!$N$8:$N$1003,"Concluído")),"Concluído","Em andamento"),"")</f>
        <v/>
      </c>
      <c r="T795" s="63"/>
      <c r="U795" s="89"/>
    </row>
    <row r="796">
      <c r="A796" s="40"/>
      <c r="B796" s="67" t="str">
        <f t="shared" si="1"/>
        <v>788</v>
      </c>
      <c r="C796" s="81"/>
      <c r="D796" s="82"/>
      <c r="E796" s="64" t="str">
        <f>IFERROR(VLOOKUP(MID(C796,7,300),'Cenários'!C:E,3,0),"")</f>
        <v/>
      </c>
      <c r="F796" s="61"/>
      <c r="G796" s="83"/>
      <c r="H796" s="83"/>
      <c r="I796" s="83"/>
      <c r="J796" s="82"/>
      <c r="K796" s="85" t="str">
        <f t="shared" si="3"/>
        <v/>
      </c>
      <c r="L796" s="62"/>
      <c r="M796" s="62"/>
      <c r="N796" s="63"/>
      <c r="O796" s="63"/>
      <c r="P796" s="63"/>
      <c r="Q796" s="86" t="str">
        <f t="shared" si="2"/>
        <v/>
      </c>
      <c r="R796" s="87">
        <f>COUNTIF(Ocorrencias!$B$8:$B$1003,(CONCATENATE(B796," - ",F796)))</f>
        <v>0</v>
      </c>
      <c r="S796" s="88" t="str">
        <f>IF(R796&lt;&gt;0,IF(R796=(COUNTIFS(Ocorrencias!$B$8:$B$1003,(CONCATENATE(B796," - ",(MID(Roteiro!C796,7,300)))),Ocorrencias!$N$8:$N$1003,"Concluído")),"Concluído","Em andamento"),"")</f>
        <v/>
      </c>
      <c r="T796" s="63"/>
      <c r="U796" s="89"/>
    </row>
    <row r="797">
      <c r="A797" s="40"/>
      <c r="B797" s="67" t="str">
        <f t="shared" si="1"/>
        <v>789</v>
      </c>
      <c r="C797" s="81"/>
      <c r="D797" s="82"/>
      <c r="E797" s="64" t="str">
        <f>IFERROR(VLOOKUP(MID(C797,7,300),'Cenários'!C:E,3,0),"")</f>
        <v/>
      </c>
      <c r="F797" s="61"/>
      <c r="G797" s="83"/>
      <c r="H797" s="83"/>
      <c r="I797" s="83"/>
      <c r="J797" s="82"/>
      <c r="K797" s="85" t="str">
        <f t="shared" si="3"/>
        <v/>
      </c>
      <c r="L797" s="62"/>
      <c r="M797" s="62"/>
      <c r="N797" s="63"/>
      <c r="O797" s="63"/>
      <c r="P797" s="63"/>
      <c r="Q797" s="86" t="str">
        <f t="shared" si="2"/>
        <v/>
      </c>
      <c r="R797" s="87">
        <f>COUNTIF(Ocorrencias!$B$8:$B$1003,(CONCATENATE(B797," - ",F797)))</f>
        <v>0</v>
      </c>
      <c r="S797" s="88" t="str">
        <f>IF(R797&lt;&gt;0,IF(R797=(COUNTIFS(Ocorrencias!$B$8:$B$1003,(CONCATENATE(B797," - ",(MID(Roteiro!C797,7,300)))),Ocorrencias!$N$8:$N$1003,"Concluído")),"Concluído","Em andamento"),"")</f>
        <v/>
      </c>
      <c r="T797" s="63"/>
      <c r="U797" s="89"/>
    </row>
    <row r="798">
      <c r="A798" s="40"/>
      <c r="B798" s="67" t="str">
        <f t="shared" si="1"/>
        <v>790</v>
      </c>
      <c r="C798" s="81"/>
      <c r="D798" s="82"/>
      <c r="E798" s="64" t="str">
        <f>IFERROR(VLOOKUP(MID(C798,7,300),'Cenários'!C:E,3,0),"")</f>
        <v/>
      </c>
      <c r="F798" s="61"/>
      <c r="G798" s="83"/>
      <c r="H798" s="83"/>
      <c r="I798" s="83"/>
      <c r="J798" s="82"/>
      <c r="K798" s="85" t="str">
        <f t="shared" si="3"/>
        <v/>
      </c>
      <c r="L798" s="62"/>
      <c r="M798" s="62"/>
      <c r="N798" s="63"/>
      <c r="O798" s="63"/>
      <c r="P798" s="63"/>
      <c r="Q798" s="86" t="str">
        <f t="shared" si="2"/>
        <v/>
      </c>
      <c r="R798" s="87">
        <f>COUNTIF(Ocorrencias!$B$8:$B$1003,(CONCATENATE(B798," - ",F798)))</f>
        <v>0</v>
      </c>
      <c r="S798" s="88" t="str">
        <f>IF(R798&lt;&gt;0,IF(R798=(COUNTIFS(Ocorrencias!$B$8:$B$1003,(CONCATENATE(B798," - ",(MID(Roteiro!C798,7,300)))),Ocorrencias!$N$8:$N$1003,"Concluído")),"Concluído","Em andamento"),"")</f>
        <v/>
      </c>
      <c r="T798" s="63"/>
      <c r="U798" s="89"/>
    </row>
    <row r="799">
      <c r="A799" s="40"/>
      <c r="B799" s="67" t="str">
        <f t="shared" si="1"/>
        <v>791</v>
      </c>
      <c r="C799" s="81"/>
      <c r="D799" s="82"/>
      <c r="E799" s="64" t="str">
        <f>IFERROR(VLOOKUP(MID(C799,7,300),'Cenários'!C:E,3,0),"")</f>
        <v/>
      </c>
      <c r="F799" s="61"/>
      <c r="G799" s="83"/>
      <c r="H799" s="83"/>
      <c r="I799" s="83"/>
      <c r="J799" s="82"/>
      <c r="K799" s="85" t="str">
        <f t="shared" si="3"/>
        <v/>
      </c>
      <c r="L799" s="62"/>
      <c r="M799" s="62"/>
      <c r="N799" s="63"/>
      <c r="O799" s="63"/>
      <c r="P799" s="63"/>
      <c r="Q799" s="86" t="str">
        <f t="shared" si="2"/>
        <v/>
      </c>
      <c r="R799" s="87">
        <f>COUNTIF(Ocorrencias!$B$8:$B$1003,(CONCATENATE(B799," - ",F799)))</f>
        <v>0</v>
      </c>
      <c r="S799" s="88" t="str">
        <f>IF(R799&lt;&gt;0,IF(R799=(COUNTIFS(Ocorrencias!$B$8:$B$1003,(CONCATENATE(B799," - ",(MID(Roteiro!C799,7,300)))),Ocorrencias!$N$8:$N$1003,"Concluído")),"Concluído","Em andamento"),"")</f>
        <v/>
      </c>
      <c r="T799" s="63"/>
      <c r="U799" s="89"/>
    </row>
    <row r="800">
      <c r="A800" s="40"/>
      <c r="B800" s="67" t="str">
        <f t="shared" si="1"/>
        <v>792</v>
      </c>
      <c r="C800" s="81"/>
      <c r="D800" s="82"/>
      <c r="E800" s="64" t="str">
        <f>IFERROR(VLOOKUP(MID(C800,7,300),'Cenários'!C:E,3,0),"")</f>
        <v/>
      </c>
      <c r="F800" s="61"/>
      <c r="G800" s="83"/>
      <c r="H800" s="83"/>
      <c r="I800" s="83"/>
      <c r="J800" s="82"/>
      <c r="K800" s="85" t="str">
        <f t="shared" si="3"/>
        <v/>
      </c>
      <c r="L800" s="62"/>
      <c r="M800" s="62"/>
      <c r="N800" s="63"/>
      <c r="O800" s="63"/>
      <c r="P800" s="63"/>
      <c r="Q800" s="86" t="str">
        <f t="shared" si="2"/>
        <v/>
      </c>
      <c r="R800" s="87">
        <f>COUNTIF(Ocorrencias!$B$8:$B$1003,(CONCATENATE(B800," - ",F800)))</f>
        <v>0</v>
      </c>
      <c r="S800" s="88" t="str">
        <f>IF(R800&lt;&gt;0,IF(R800=(COUNTIFS(Ocorrencias!$B$8:$B$1003,(CONCATENATE(B800," - ",(MID(Roteiro!C800,7,300)))),Ocorrencias!$N$8:$N$1003,"Concluído")),"Concluído","Em andamento"),"")</f>
        <v/>
      </c>
      <c r="T800" s="63"/>
      <c r="U800" s="89"/>
    </row>
    <row r="801">
      <c r="A801" s="40"/>
      <c r="B801" s="67" t="str">
        <f t="shared" si="1"/>
        <v>793</v>
      </c>
      <c r="C801" s="81"/>
      <c r="D801" s="82"/>
      <c r="E801" s="64" t="str">
        <f>IFERROR(VLOOKUP(MID(C801,7,300),'Cenários'!C:E,3,0),"")</f>
        <v/>
      </c>
      <c r="F801" s="61"/>
      <c r="G801" s="83"/>
      <c r="H801" s="83"/>
      <c r="I801" s="83"/>
      <c r="J801" s="82"/>
      <c r="K801" s="85" t="str">
        <f t="shared" si="3"/>
        <v/>
      </c>
      <c r="L801" s="62"/>
      <c r="M801" s="62"/>
      <c r="N801" s="63"/>
      <c r="O801" s="63"/>
      <c r="P801" s="63"/>
      <c r="Q801" s="86" t="str">
        <f t="shared" si="2"/>
        <v/>
      </c>
      <c r="R801" s="87">
        <f>COUNTIF(Ocorrencias!$B$8:$B$1003,(CONCATENATE(B801," - ",F801)))</f>
        <v>0</v>
      </c>
      <c r="S801" s="88" t="str">
        <f>IF(R801&lt;&gt;0,IF(R801=(COUNTIFS(Ocorrencias!$B$8:$B$1003,(CONCATENATE(B801," - ",(MID(Roteiro!C801,7,300)))),Ocorrencias!$N$8:$N$1003,"Concluído")),"Concluído","Em andamento"),"")</f>
        <v/>
      </c>
      <c r="T801" s="63"/>
      <c r="U801" s="89"/>
    </row>
    <row r="802">
      <c r="A802" s="40"/>
      <c r="B802" s="67" t="str">
        <f t="shared" si="1"/>
        <v>794</v>
      </c>
      <c r="C802" s="81"/>
      <c r="D802" s="82"/>
      <c r="E802" s="64" t="str">
        <f>IFERROR(VLOOKUP(MID(C802,7,300),'Cenários'!C:E,3,0),"")</f>
        <v/>
      </c>
      <c r="F802" s="61"/>
      <c r="G802" s="83"/>
      <c r="H802" s="83"/>
      <c r="I802" s="83"/>
      <c r="J802" s="82"/>
      <c r="K802" s="85" t="str">
        <f t="shared" si="3"/>
        <v/>
      </c>
      <c r="L802" s="62"/>
      <c r="M802" s="62"/>
      <c r="N802" s="63"/>
      <c r="O802" s="63"/>
      <c r="P802" s="63"/>
      <c r="Q802" s="86" t="str">
        <f t="shared" si="2"/>
        <v/>
      </c>
      <c r="R802" s="87">
        <f>COUNTIF(Ocorrencias!$B$8:$B$1003,(CONCATENATE(B802," - ",F802)))</f>
        <v>0</v>
      </c>
      <c r="S802" s="88" t="str">
        <f>IF(R802&lt;&gt;0,IF(R802=(COUNTIFS(Ocorrencias!$B$8:$B$1003,(CONCATENATE(B802," - ",(MID(Roteiro!C802,7,300)))),Ocorrencias!$N$8:$N$1003,"Concluído")),"Concluído","Em andamento"),"")</f>
        <v/>
      </c>
      <c r="T802" s="63"/>
      <c r="U802" s="89"/>
    </row>
    <row r="803">
      <c r="A803" s="40"/>
      <c r="B803" s="67" t="str">
        <f t="shared" si="1"/>
        <v>795</v>
      </c>
      <c r="C803" s="81"/>
      <c r="D803" s="82"/>
      <c r="E803" s="64" t="str">
        <f>IFERROR(VLOOKUP(MID(C803,7,300),'Cenários'!C:E,3,0),"")</f>
        <v/>
      </c>
      <c r="F803" s="61"/>
      <c r="G803" s="83"/>
      <c r="H803" s="83"/>
      <c r="I803" s="83"/>
      <c r="J803" s="82"/>
      <c r="K803" s="85" t="str">
        <f t="shared" si="3"/>
        <v/>
      </c>
      <c r="L803" s="62"/>
      <c r="M803" s="62"/>
      <c r="N803" s="63"/>
      <c r="O803" s="63"/>
      <c r="P803" s="63"/>
      <c r="Q803" s="86" t="str">
        <f t="shared" si="2"/>
        <v/>
      </c>
      <c r="R803" s="87">
        <f>COUNTIF(Ocorrencias!$B$8:$B$1003,(CONCATENATE(B803," - ",F803)))</f>
        <v>0</v>
      </c>
      <c r="S803" s="88" t="str">
        <f>IF(R803&lt;&gt;0,IF(R803=(COUNTIFS(Ocorrencias!$B$8:$B$1003,(CONCATENATE(B803," - ",(MID(Roteiro!C803,7,300)))),Ocorrencias!$N$8:$N$1003,"Concluído")),"Concluído","Em andamento"),"")</f>
        <v/>
      </c>
      <c r="T803" s="63"/>
      <c r="U803" s="89"/>
    </row>
    <row r="804">
      <c r="A804" s="40"/>
      <c r="B804" s="67" t="str">
        <f t="shared" si="1"/>
        <v>796</v>
      </c>
      <c r="C804" s="81"/>
      <c r="D804" s="82"/>
      <c r="E804" s="64" t="str">
        <f>IFERROR(VLOOKUP(MID(C804,7,300),'Cenários'!C:E,3,0),"")</f>
        <v/>
      </c>
      <c r="F804" s="61"/>
      <c r="G804" s="83"/>
      <c r="H804" s="83"/>
      <c r="I804" s="83"/>
      <c r="J804" s="82"/>
      <c r="K804" s="85" t="str">
        <f t="shared" si="3"/>
        <v/>
      </c>
      <c r="L804" s="62"/>
      <c r="M804" s="62"/>
      <c r="N804" s="63"/>
      <c r="O804" s="63"/>
      <c r="P804" s="63"/>
      <c r="Q804" s="86" t="str">
        <f t="shared" si="2"/>
        <v/>
      </c>
      <c r="R804" s="87">
        <f>COUNTIF(Ocorrencias!$B$8:$B$1003,(CONCATENATE(B804," - ",F804)))</f>
        <v>0</v>
      </c>
      <c r="S804" s="88" t="str">
        <f>IF(R804&lt;&gt;0,IF(R804=(COUNTIFS(Ocorrencias!$B$8:$B$1003,(CONCATENATE(B804," - ",(MID(Roteiro!C804,7,300)))),Ocorrencias!$N$8:$N$1003,"Concluído")),"Concluído","Em andamento"),"")</f>
        <v/>
      </c>
      <c r="T804" s="63"/>
      <c r="U804" s="89"/>
    </row>
    <row r="805">
      <c r="A805" s="40"/>
      <c r="B805" s="67" t="str">
        <f t="shared" si="1"/>
        <v>797</v>
      </c>
      <c r="C805" s="81"/>
      <c r="D805" s="82"/>
      <c r="E805" s="64" t="str">
        <f>IFERROR(VLOOKUP(MID(C805,7,300),'Cenários'!C:E,3,0),"")</f>
        <v/>
      </c>
      <c r="F805" s="61"/>
      <c r="G805" s="83"/>
      <c r="H805" s="83"/>
      <c r="I805" s="83"/>
      <c r="J805" s="82"/>
      <c r="K805" s="85" t="str">
        <f t="shared" si="3"/>
        <v/>
      </c>
      <c r="L805" s="62"/>
      <c r="M805" s="62"/>
      <c r="N805" s="63"/>
      <c r="O805" s="63"/>
      <c r="P805" s="63"/>
      <c r="Q805" s="86" t="str">
        <f t="shared" si="2"/>
        <v/>
      </c>
      <c r="R805" s="87">
        <f>COUNTIF(Ocorrencias!$B$8:$B$1003,(CONCATENATE(B805," - ",F805)))</f>
        <v>0</v>
      </c>
      <c r="S805" s="88" t="str">
        <f>IF(R805&lt;&gt;0,IF(R805=(COUNTIFS(Ocorrencias!$B$8:$B$1003,(CONCATENATE(B805," - ",(MID(Roteiro!C805,7,300)))),Ocorrencias!$N$8:$N$1003,"Concluído")),"Concluído","Em andamento"),"")</f>
        <v/>
      </c>
      <c r="T805" s="63"/>
      <c r="U805" s="89"/>
    </row>
    <row r="806">
      <c r="A806" s="40"/>
      <c r="B806" s="67" t="str">
        <f t="shared" si="1"/>
        <v>798</v>
      </c>
      <c r="C806" s="81"/>
      <c r="D806" s="82"/>
      <c r="E806" s="64" t="str">
        <f>IFERROR(VLOOKUP(MID(C806,7,300),'Cenários'!C:E,3,0),"")</f>
        <v/>
      </c>
      <c r="F806" s="61"/>
      <c r="G806" s="83"/>
      <c r="H806" s="83"/>
      <c r="I806" s="83"/>
      <c r="J806" s="82"/>
      <c r="K806" s="85" t="str">
        <f t="shared" si="3"/>
        <v/>
      </c>
      <c r="L806" s="62"/>
      <c r="M806" s="62"/>
      <c r="N806" s="63"/>
      <c r="O806" s="63"/>
      <c r="P806" s="63"/>
      <c r="Q806" s="86" t="str">
        <f t="shared" si="2"/>
        <v/>
      </c>
      <c r="R806" s="87">
        <f>COUNTIF(Ocorrencias!$B$8:$B$1003,(CONCATENATE(B806," - ",F806)))</f>
        <v>0</v>
      </c>
      <c r="S806" s="88" t="str">
        <f>IF(R806&lt;&gt;0,IF(R806=(COUNTIFS(Ocorrencias!$B$8:$B$1003,(CONCATENATE(B806," - ",(MID(Roteiro!C806,7,300)))),Ocorrencias!$N$8:$N$1003,"Concluído")),"Concluído","Em andamento"),"")</f>
        <v/>
      </c>
      <c r="T806" s="63"/>
      <c r="U806" s="89"/>
    </row>
    <row r="807">
      <c r="A807" s="40"/>
      <c r="B807" s="67" t="str">
        <f t="shared" si="1"/>
        <v>799</v>
      </c>
      <c r="C807" s="81"/>
      <c r="D807" s="82"/>
      <c r="E807" s="64" t="str">
        <f>IFERROR(VLOOKUP(MID(C807,7,300),'Cenários'!C:E,3,0),"")</f>
        <v/>
      </c>
      <c r="F807" s="61"/>
      <c r="G807" s="83"/>
      <c r="H807" s="83"/>
      <c r="I807" s="83"/>
      <c r="J807" s="82"/>
      <c r="K807" s="85" t="str">
        <f t="shared" si="3"/>
        <v/>
      </c>
      <c r="L807" s="62"/>
      <c r="M807" s="62"/>
      <c r="N807" s="63"/>
      <c r="O807" s="63"/>
      <c r="P807" s="63"/>
      <c r="Q807" s="86" t="str">
        <f t="shared" si="2"/>
        <v/>
      </c>
      <c r="R807" s="87">
        <f>COUNTIF(Ocorrencias!$B$8:$B$1003,(CONCATENATE(B807," - ",F807)))</f>
        <v>0</v>
      </c>
      <c r="S807" s="88" t="str">
        <f>IF(R807&lt;&gt;0,IF(R807=(COUNTIFS(Ocorrencias!$B$8:$B$1003,(CONCATENATE(B807," - ",(MID(Roteiro!C807,7,300)))),Ocorrencias!$N$8:$N$1003,"Concluído")),"Concluído","Em andamento"),"")</f>
        <v/>
      </c>
      <c r="T807" s="63"/>
      <c r="U807" s="89"/>
    </row>
    <row r="808">
      <c r="A808" s="40"/>
      <c r="B808" s="67" t="str">
        <f t="shared" si="1"/>
        <v>800</v>
      </c>
      <c r="C808" s="81"/>
      <c r="D808" s="82"/>
      <c r="E808" s="64" t="str">
        <f>IFERROR(VLOOKUP(MID(C808,7,300),'Cenários'!C:E,3,0),"")</f>
        <v/>
      </c>
      <c r="F808" s="61"/>
      <c r="G808" s="83"/>
      <c r="H808" s="83"/>
      <c r="I808" s="83"/>
      <c r="J808" s="82"/>
      <c r="K808" s="85" t="str">
        <f t="shared" si="3"/>
        <v/>
      </c>
      <c r="L808" s="62"/>
      <c r="M808" s="62"/>
      <c r="N808" s="63"/>
      <c r="O808" s="63"/>
      <c r="P808" s="63"/>
      <c r="Q808" s="86" t="str">
        <f t="shared" si="2"/>
        <v/>
      </c>
      <c r="R808" s="87">
        <f>COUNTIF(Ocorrencias!$B$8:$B$1003,(CONCATENATE(B808," - ",F808)))</f>
        <v>0</v>
      </c>
      <c r="S808" s="88" t="str">
        <f>IF(R808&lt;&gt;0,IF(R808=(COUNTIFS(Ocorrencias!$B$8:$B$1003,(CONCATENATE(B808," - ",(MID(Roteiro!C808,7,300)))),Ocorrencias!$N$8:$N$1003,"Concluído")),"Concluído","Em andamento"),"")</f>
        <v/>
      </c>
      <c r="T808" s="63"/>
      <c r="U808" s="89"/>
    </row>
    <row r="809">
      <c r="A809" s="40"/>
      <c r="B809" s="67" t="str">
        <f t="shared" si="1"/>
        <v>801</v>
      </c>
      <c r="C809" s="81"/>
      <c r="D809" s="82"/>
      <c r="E809" s="64" t="str">
        <f>IFERROR(VLOOKUP(MID(C809,7,300),'Cenários'!C:E,3,0),"")</f>
        <v/>
      </c>
      <c r="F809" s="61"/>
      <c r="G809" s="83"/>
      <c r="H809" s="83"/>
      <c r="I809" s="83"/>
      <c r="J809" s="82"/>
      <c r="K809" s="85" t="str">
        <f t="shared" si="3"/>
        <v/>
      </c>
      <c r="L809" s="62"/>
      <c r="M809" s="62"/>
      <c r="N809" s="63"/>
      <c r="O809" s="63"/>
      <c r="P809" s="63"/>
      <c r="Q809" s="86" t="str">
        <f t="shared" si="2"/>
        <v/>
      </c>
      <c r="R809" s="87">
        <f>COUNTIF(Ocorrencias!$B$8:$B$1003,(CONCATENATE(B809," - ",F809)))</f>
        <v>0</v>
      </c>
      <c r="S809" s="88" t="str">
        <f>IF(R809&lt;&gt;0,IF(R809=(COUNTIFS(Ocorrencias!$B$8:$B$1003,(CONCATENATE(B809," - ",(MID(Roteiro!C809,7,300)))),Ocorrencias!$N$8:$N$1003,"Concluído")),"Concluído","Em andamento"),"")</f>
        <v/>
      </c>
      <c r="T809" s="63"/>
      <c r="U809" s="89"/>
    </row>
    <row r="810">
      <c r="A810" s="40"/>
      <c r="B810" s="67" t="str">
        <f t="shared" si="1"/>
        <v>802</v>
      </c>
      <c r="C810" s="81"/>
      <c r="D810" s="82"/>
      <c r="E810" s="64" t="str">
        <f>IFERROR(VLOOKUP(MID(C810,7,300),'Cenários'!C:E,3,0),"")</f>
        <v/>
      </c>
      <c r="F810" s="61"/>
      <c r="G810" s="83"/>
      <c r="H810" s="83"/>
      <c r="I810" s="83"/>
      <c r="J810" s="82"/>
      <c r="K810" s="85" t="str">
        <f t="shared" si="3"/>
        <v/>
      </c>
      <c r="L810" s="62"/>
      <c r="M810" s="62"/>
      <c r="N810" s="63"/>
      <c r="O810" s="63"/>
      <c r="P810" s="63"/>
      <c r="Q810" s="86" t="str">
        <f t="shared" si="2"/>
        <v/>
      </c>
      <c r="R810" s="87">
        <f>COUNTIF(Ocorrencias!$B$8:$B$1003,(CONCATENATE(B810," - ",F810)))</f>
        <v>0</v>
      </c>
      <c r="S810" s="88" t="str">
        <f>IF(R810&lt;&gt;0,IF(R810=(COUNTIFS(Ocorrencias!$B$8:$B$1003,(CONCATENATE(B810," - ",(MID(Roteiro!C810,7,300)))),Ocorrencias!$N$8:$N$1003,"Concluído")),"Concluído","Em andamento"),"")</f>
        <v/>
      </c>
      <c r="T810" s="63"/>
      <c r="U810" s="89"/>
    </row>
    <row r="811">
      <c r="A811" s="40"/>
      <c r="B811" s="67" t="str">
        <f t="shared" si="1"/>
        <v>803</v>
      </c>
      <c r="C811" s="81"/>
      <c r="D811" s="82"/>
      <c r="E811" s="64" t="str">
        <f>IFERROR(VLOOKUP(MID(C811,7,300),'Cenários'!C:E,3,0),"")</f>
        <v/>
      </c>
      <c r="F811" s="61"/>
      <c r="G811" s="83"/>
      <c r="H811" s="83"/>
      <c r="I811" s="83"/>
      <c r="J811" s="82"/>
      <c r="K811" s="85" t="str">
        <f t="shared" si="3"/>
        <v/>
      </c>
      <c r="L811" s="62"/>
      <c r="M811" s="62"/>
      <c r="N811" s="63"/>
      <c r="O811" s="63"/>
      <c r="P811" s="63"/>
      <c r="Q811" s="86" t="str">
        <f t="shared" si="2"/>
        <v/>
      </c>
      <c r="R811" s="87">
        <f>COUNTIF(Ocorrencias!$B$8:$B$1003,(CONCATENATE(B811," - ",F811)))</f>
        <v>0</v>
      </c>
      <c r="S811" s="88" t="str">
        <f>IF(R811&lt;&gt;0,IF(R811=(COUNTIFS(Ocorrencias!$B$8:$B$1003,(CONCATENATE(B811," - ",(MID(Roteiro!C811,7,300)))),Ocorrencias!$N$8:$N$1003,"Concluído")),"Concluído","Em andamento"),"")</f>
        <v/>
      </c>
      <c r="T811" s="63"/>
      <c r="U811" s="89"/>
    </row>
    <row r="812">
      <c r="A812" s="40"/>
      <c r="B812" s="67" t="str">
        <f t="shared" si="1"/>
        <v>804</v>
      </c>
      <c r="C812" s="81"/>
      <c r="D812" s="82"/>
      <c r="E812" s="64" t="str">
        <f>IFERROR(VLOOKUP(MID(C812,7,300),'Cenários'!C:E,3,0),"")</f>
        <v/>
      </c>
      <c r="F812" s="61"/>
      <c r="G812" s="83"/>
      <c r="H812" s="83"/>
      <c r="I812" s="83"/>
      <c r="J812" s="82"/>
      <c r="K812" s="85" t="str">
        <f t="shared" si="3"/>
        <v/>
      </c>
      <c r="L812" s="62"/>
      <c r="M812" s="62"/>
      <c r="N812" s="63"/>
      <c r="O812" s="63"/>
      <c r="P812" s="63"/>
      <c r="Q812" s="86" t="str">
        <f t="shared" si="2"/>
        <v/>
      </c>
      <c r="R812" s="87">
        <f>COUNTIF(Ocorrencias!$B$8:$B$1003,(CONCATENATE(B812," - ",F812)))</f>
        <v>0</v>
      </c>
      <c r="S812" s="88" t="str">
        <f>IF(R812&lt;&gt;0,IF(R812=(COUNTIFS(Ocorrencias!$B$8:$B$1003,(CONCATENATE(B812," - ",(MID(Roteiro!C812,7,300)))),Ocorrencias!$N$8:$N$1003,"Concluído")),"Concluído","Em andamento"),"")</f>
        <v/>
      </c>
      <c r="T812" s="63"/>
      <c r="U812" s="89"/>
    </row>
    <row r="813">
      <c r="A813" s="40"/>
      <c r="B813" s="67" t="str">
        <f t="shared" si="1"/>
        <v>805</v>
      </c>
      <c r="C813" s="81"/>
      <c r="D813" s="82"/>
      <c r="E813" s="64" t="str">
        <f>IFERROR(VLOOKUP(MID(C813,7,300),'Cenários'!C:E,3,0),"")</f>
        <v/>
      </c>
      <c r="F813" s="61"/>
      <c r="G813" s="83"/>
      <c r="H813" s="83"/>
      <c r="I813" s="83"/>
      <c r="J813" s="82"/>
      <c r="K813" s="85" t="str">
        <f t="shared" si="3"/>
        <v/>
      </c>
      <c r="L813" s="62"/>
      <c r="M813" s="62"/>
      <c r="N813" s="63"/>
      <c r="O813" s="63"/>
      <c r="P813" s="63"/>
      <c r="Q813" s="86" t="str">
        <f t="shared" si="2"/>
        <v/>
      </c>
      <c r="R813" s="87">
        <f>COUNTIF(Ocorrencias!$B$8:$B$1003,(CONCATENATE(B813," - ",F813)))</f>
        <v>0</v>
      </c>
      <c r="S813" s="88" t="str">
        <f>IF(R813&lt;&gt;0,IF(R813=(COUNTIFS(Ocorrencias!$B$8:$B$1003,(CONCATENATE(B813," - ",(MID(Roteiro!C813,7,300)))),Ocorrencias!$N$8:$N$1003,"Concluído")),"Concluído","Em andamento"),"")</f>
        <v/>
      </c>
      <c r="T813" s="63"/>
      <c r="U813" s="89"/>
    </row>
    <row r="814">
      <c r="A814" s="40"/>
      <c r="B814" s="67" t="str">
        <f t="shared" si="1"/>
        <v>806</v>
      </c>
      <c r="C814" s="81"/>
      <c r="D814" s="82"/>
      <c r="E814" s="64" t="str">
        <f>IFERROR(VLOOKUP(MID(C814,7,300),'Cenários'!C:E,3,0),"")</f>
        <v/>
      </c>
      <c r="F814" s="61"/>
      <c r="G814" s="83"/>
      <c r="H814" s="83"/>
      <c r="I814" s="83"/>
      <c r="J814" s="82"/>
      <c r="K814" s="85" t="str">
        <f t="shared" si="3"/>
        <v/>
      </c>
      <c r="L814" s="62"/>
      <c r="M814" s="62"/>
      <c r="N814" s="63"/>
      <c r="O814" s="63"/>
      <c r="P814" s="63"/>
      <c r="Q814" s="86" t="str">
        <f t="shared" si="2"/>
        <v/>
      </c>
      <c r="R814" s="87">
        <f>COUNTIF(Ocorrencias!$B$8:$B$1003,(CONCATENATE(B814," - ",F814)))</f>
        <v>0</v>
      </c>
      <c r="S814" s="88" t="str">
        <f>IF(R814&lt;&gt;0,IF(R814=(COUNTIFS(Ocorrencias!$B$8:$B$1003,(CONCATENATE(B814," - ",(MID(Roteiro!C814,7,300)))),Ocorrencias!$N$8:$N$1003,"Concluído")),"Concluído","Em andamento"),"")</f>
        <v/>
      </c>
      <c r="T814" s="63"/>
      <c r="U814" s="89"/>
    </row>
    <row r="815">
      <c r="A815" s="40"/>
      <c r="B815" s="67" t="str">
        <f t="shared" si="1"/>
        <v>807</v>
      </c>
      <c r="C815" s="81"/>
      <c r="D815" s="82"/>
      <c r="E815" s="64" t="str">
        <f>IFERROR(VLOOKUP(MID(C815,7,300),'Cenários'!C:E,3,0),"")</f>
        <v/>
      </c>
      <c r="F815" s="61"/>
      <c r="G815" s="83"/>
      <c r="H815" s="83"/>
      <c r="I815" s="83"/>
      <c r="J815" s="82"/>
      <c r="K815" s="85" t="str">
        <f t="shared" si="3"/>
        <v/>
      </c>
      <c r="L815" s="62"/>
      <c r="M815" s="62"/>
      <c r="N815" s="63"/>
      <c r="O815" s="63"/>
      <c r="P815" s="63"/>
      <c r="Q815" s="86" t="str">
        <f t="shared" si="2"/>
        <v/>
      </c>
      <c r="R815" s="87">
        <f>COUNTIF(Ocorrencias!$B$8:$B$1003,(CONCATENATE(B815," - ",F815)))</f>
        <v>0</v>
      </c>
      <c r="S815" s="88" t="str">
        <f>IF(R815&lt;&gt;0,IF(R815=(COUNTIFS(Ocorrencias!$B$8:$B$1003,(CONCATENATE(B815," - ",(MID(Roteiro!C815,7,300)))),Ocorrencias!$N$8:$N$1003,"Concluído")),"Concluído","Em andamento"),"")</f>
        <v/>
      </c>
      <c r="T815" s="63"/>
      <c r="U815" s="89"/>
    </row>
    <row r="816">
      <c r="A816" s="40"/>
      <c r="B816" s="67" t="str">
        <f t="shared" si="1"/>
        <v>808</v>
      </c>
      <c r="C816" s="81"/>
      <c r="D816" s="82"/>
      <c r="E816" s="64" t="str">
        <f>IFERROR(VLOOKUP(MID(C816,7,300),'Cenários'!C:E,3,0),"")</f>
        <v/>
      </c>
      <c r="F816" s="61"/>
      <c r="G816" s="83"/>
      <c r="H816" s="83"/>
      <c r="I816" s="83"/>
      <c r="J816" s="82"/>
      <c r="K816" s="85" t="str">
        <f t="shared" si="3"/>
        <v/>
      </c>
      <c r="L816" s="62"/>
      <c r="M816" s="62"/>
      <c r="N816" s="63"/>
      <c r="O816" s="63"/>
      <c r="P816" s="63"/>
      <c r="Q816" s="86" t="str">
        <f t="shared" si="2"/>
        <v/>
      </c>
      <c r="R816" s="87">
        <f>COUNTIF(Ocorrencias!$B$8:$B$1003,(CONCATENATE(B816," - ",F816)))</f>
        <v>0</v>
      </c>
      <c r="S816" s="88" t="str">
        <f>IF(R816&lt;&gt;0,IF(R816=(COUNTIFS(Ocorrencias!$B$8:$B$1003,(CONCATENATE(B816," - ",(MID(Roteiro!C816,7,300)))),Ocorrencias!$N$8:$N$1003,"Concluído")),"Concluído","Em andamento"),"")</f>
        <v/>
      </c>
      <c r="T816" s="63"/>
      <c r="U816" s="89"/>
    </row>
    <row r="817">
      <c r="A817" s="40"/>
      <c r="B817" s="67" t="str">
        <f t="shared" si="1"/>
        <v>809</v>
      </c>
      <c r="C817" s="81"/>
      <c r="D817" s="82"/>
      <c r="E817" s="64" t="str">
        <f>IFERROR(VLOOKUP(MID(C817,7,300),'Cenários'!C:E,3,0),"")</f>
        <v/>
      </c>
      <c r="F817" s="61"/>
      <c r="G817" s="83"/>
      <c r="H817" s="83"/>
      <c r="I817" s="83"/>
      <c r="J817" s="82"/>
      <c r="K817" s="85" t="str">
        <f t="shared" si="3"/>
        <v/>
      </c>
      <c r="L817" s="62"/>
      <c r="M817" s="62"/>
      <c r="N817" s="63"/>
      <c r="O817" s="63"/>
      <c r="P817" s="63"/>
      <c r="Q817" s="86" t="str">
        <f t="shared" si="2"/>
        <v/>
      </c>
      <c r="R817" s="87">
        <f>COUNTIF(Ocorrencias!$B$8:$B$1003,(CONCATENATE(B817," - ",F817)))</f>
        <v>0</v>
      </c>
      <c r="S817" s="88" t="str">
        <f>IF(R817&lt;&gt;0,IF(R817=(COUNTIFS(Ocorrencias!$B$8:$B$1003,(CONCATENATE(B817," - ",(MID(Roteiro!C817,7,300)))),Ocorrencias!$N$8:$N$1003,"Concluído")),"Concluído","Em andamento"),"")</f>
        <v/>
      </c>
      <c r="T817" s="63"/>
      <c r="U817" s="89"/>
    </row>
    <row r="818">
      <c r="A818" s="40"/>
      <c r="B818" s="67" t="str">
        <f t="shared" si="1"/>
        <v>810</v>
      </c>
      <c r="C818" s="81"/>
      <c r="D818" s="82"/>
      <c r="E818" s="64" t="str">
        <f>IFERROR(VLOOKUP(MID(C818,7,300),'Cenários'!C:E,3,0),"")</f>
        <v/>
      </c>
      <c r="F818" s="61"/>
      <c r="G818" s="83"/>
      <c r="H818" s="83"/>
      <c r="I818" s="83"/>
      <c r="J818" s="82"/>
      <c r="K818" s="85" t="str">
        <f t="shared" si="3"/>
        <v/>
      </c>
      <c r="L818" s="62"/>
      <c r="M818" s="62"/>
      <c r="N818" s="63"/>
      <c r="O818" s="63"/>
      <c r="P818" s="63"/>
      <c r="Q818" s="86" t="str">
        <f t="shared" si="2"/>
        <v/>
      </c>
      <c r="R818" s="87">
        <f>COUNTIF(Ocorrencias!$B$8:$B$1003,(CONCATENATE(B818," - ",F818)))</f>
        <v>0</v>
      </c>
      <c r="S818" s="88" t="str">
        <f>IF(R818&lt;&gt;0,IF(R818=(COUNTIFS(Ocorrencias!$B$8:$B$1003,(CONCATENATE(B818," - ",(MID(Roteiro!C818,7,300)))),Ocorrencias!$N$8:$N$1003,"Concluído")),"Concluído","Em andamento"),"")</f>
        <v/>
      </c>
      <c r="T818" s="63"/>
      <c r="U818" s="89"/>
    </row>
    <row r="819">
      <c r="A819" s="40"/>
      <c r="B819" s="67" t="str">
        <f t="shared" si="1"/>
        <v>811</v>
      </c>
      <c r="C819" s="81"/>
      <c r="D819" s="82"/>
      <c r="E819" s="64" t="str">
        <f>IFERROR(VLOOKUP(MID(C819,7,300),'Cenários'!C:E,3,0),"")</f>
        <v/>
      </c>
      <c r="F819" s="61"/>
      <c r="G819" s="83"/>
      <c r="H819" s="83"/>
      <c r="I819" s="83"/>
      <c r="J819" s="82"/>
      <c r="K819" s="85" t="str">
        <f t="shared" si="3"/>
        <v/>
      </c>
      <c r="L819" s="62"/>
      <c r="M819" s="62"/>
      <c r="N819" s="63"/>
      <c r="O819" s="63"/>
      <c r="P819" s="63"/>
      <c r="Q819" s="86" t="str">
        <f t="shared" si="2"/>
        <v/>
      </c>
      <c r="R819" s="87">
        <f>COUNTIF(Ocorrencias!$B$8:$B$1003,(CONCATENATE(B819," - ",F819)))</f>
        <v>0</v>
      </c>
      <c r="S819" s="88" t="str">
        <f>IF(R819&lt;&gt;0,IF(R819=(COUNTIFS(Ocorrencias!$B$8:$B$1003,(CONCATENATE(B819," - ",(MID(Roteiro!C819,7,300)))),Ocorrencias!$N$8:$N$1003,"Concluído")),"Concluído","Em andamento"),"")</f>
        <v/>
      </c>
      <c r="T819" s="63"/>
      <c r="U819" s="89"/>
    </row>
    <row r="820">
      <c r="A820" s="40"/>
      <c r="B820" s="67" t="str">
        <f t="shared" si="1"/>
        <v>812</v>
      </c>
      <c r="C820" s="81"/>
      <c r="D820" s="82"/>
      <c r="E820" s="64" t="str">
        <f>IFERROR(VLOOKUP(MID(C820,7,300),'Cenários'!C:E,3,0),"")</f>
        <v/>
      </c>
      <c r="F820" s="61"/>
      <c r="G820" s="83"/>
      <c r="H820" s="83"/>
      <c r="I820" s="83"/>
      <c r="J820" s="82"/>
      <c r="K820" s="85" t="str">
        <f t="shared" si="3"/>
        <v/>
      </c>
      <c r="L820" s="62"/>
      <c r="M820" s="62"/>
      <c r="N820" s="63"/>
      <c r="O820" s="63"/>
      <c r="P820" s="63"/>
      <c r="Q820" s="86" t="str">
        <f t="shared" si="2"/>
        <v/>
      </c>
      <c r="R820" s="87">
        <f>COUNTIF(Ocorrencias!$B$8:$B$1003,(CONCATENATE(B820," - ",F820)))</f>
        <v>0</v>
      </c>
      <c r="S820" s="88" t="str">
        <f>IF(R820&lt;&gt;0,IF(R820=(COUNTIFS(Ocorrencias!$B$8:$B$1003,(CONCATENATE(B820," - ",(MID(Roteiro!C820,7,300)))),Ocorrencias!$N$8:$N$1003,"Concluído")),"Concluído","Em andamento"),"")</f>
        <v/>
      </c>
      <c r="T820" s="63"/>
      <c r="U820" s="89"/>
    </row>
    <row r="821">
      <c r="A821" s="40"/>
      <c r="B821" s="67" t="str">
        <f t="shared" si="1"/>
        <v>813</v>
      </c>
      <c r="C821" s="81"/>
      <c r="D821" s="82"/>
      <c r="E821" s="64" t="str">
        <f>IFERROR(VLOOKUP(MID(C821,7,300),'Cenários'!C:E,3,0),"")</f>
        <v/>
      </c>
      <c r="F821" s="61"/>
      <c r="G821" s="83"/>
      <c r="H821" s="83"/>
      <c r="I821" s="83"/>
      <c r="J821" s="82"/>
      <c r="K821" s="85" t="str">
        <f t="shared" si="3"/>
        <v/>
      </c>
      <c r="L821" s="62"/>
      <c r="M821" s="62"/>
      <c r="N821" s="63"/>
      <c r="O821" s="63"/>
      <c r="P821" s="63"/>
      <c r="Q821" s="86" t="str">
        <f t="shared" si="2"/>
        <v/>
      </c>
      <c r="R821" s="87">
        <f>COUNTIF(Ocorrencias!$B$8:$B$1003,(CONCATENATE(B821," - ",F821)))</f>
        <v>0</v>
      </c>
      <c r="S821" s="88" t="str">
        <f>IF(R821&lt;&gt;0,IF(R821=(COUNTIFS(Ocorrencias!$B$8:$B$1003,(CONCATENATE(B821," - ",(MID(Roteiro!C821,7,300)))),Ocorrencias!$N$8:$N$1003,"Concluído")),"Concluído","Em andamento"),"")</f>
        <v/>
      </c>
      <c r="T821" s="63"/>
      <c r="U821" s="89"/>
    </row>
    <row r="822">
      <c r="A822" s="40"/>
      <c r="B822" s="67" t="str">
        <f t="shared" si="1"/>
        <v>814</v>
      </c>
      <c r="C822" s="81"/>
      <c r="D822" s="82"/>
      <c r="E822" s="64" t="str">
        <f>IFERROR(VLOOKUP(MID(C822,7,300),'Cenários'!C:E,3,0),"")</f>
        <v/>
      </c>
      <c r="F822" s="61"/>
      <c r="G822" s="83"/>
      <c r="H822" s="83"/>
      <c r="I822" s="83"/>
      <c r="J822" s="82"/>
      <c r="K822" s="85" t="str">
        <f t="shared" si="3"/>
        <v/>
      </c>
      <c r="L822" s="62"/>
      <c r="M822" s="62"/>
      <c r="N822" s="63"/>
      <c r="O822" s="63"/>
      <c r="P822" s="63"/>
      <c r="Q822" s="86" t="str">
        <f t="shared" si="2"/>
        <v/>
      </c>
      <c r="R822" s="87">
        <f>COUNTIF(Ocorrencias!$B$8:$B$1003,(CONCATENATE(B822," - ",F822)))</f>
        <v>0</v>
      </c>
      <c r="S822" s="88" t="str">
        <f>IF(R822&lt;&gt;0,IF(R822=(COUNTIFS(Ocorrencias!$B$8:$B$1003,(CONCATENATE(B822," - ",(MID(Roteiro!C822,7,300)))),Ocorrencias!$N$8:$N$1003,"Concluído")),"Concluído","Em andamento"),"")</f>
        <v/>
      </c>
      <c r="T822" s="63"/>
      <c r="U822" s="89"/>
    </row>
    <row r="823">
      <c r="A823" s="40"/>
      <c r="B823" s="67" t="str">
        <f t="shared" si="1"/>
        <v>815</v>
      </c>
      <c r="C823" s="81"/>
      <c r="D823" s="82"/>
      <c r="E823" s="64" t="str">
        <f>IFERROR(VLOOKUP(MID(C823,7,300),'Cenários'!C:E,3,0),"")</f>
        <v/>
      </c>
      <c r="F823" s="61"/>
      <c r="G823" s="83"/>
      <c r="H823" s="83"/>
      <c r="I823" s="83"/>
      <c r="J823" s="82"/>
      <c r="K823" s="85" t="str">
        <f t="shared" si="3"/>
        <v/>
      </c>
      <c r="L823" s="62"/>
      <c r="M823" s="62"/>
      <c r="N823" s="63"/>
      <c r="O823" s="63"/>
      <c r="P823" s="63"/>
      <c r="Q823" s="86" t="str">
        <f t="shared" si="2"/>
        <v/>
      </c>
      <c r="R823" s="87">
        <f>COUNTIF(Ocorrencias!$B$8:$B$1003,(CONCATENATE(B823," - ",F823)))</f>
        <v>0</v>
      </c>
      <c r="S823" s="88" t="str">
        <f>IF(R823&lt;&gt;0,IF(R823=(COUNTIFS(Ocorrencias!$B$8:$B$1003,(CONCATENATE(B823," - ",(MID(Roteiro!C823,7,300)))),Ocorrencias!$N$8:$N$1003,"Concluído")),"Concluído","Em andamento"),"")</f>
        <v/>
      </c>
      <c r="T823" s="63"/>
      <c r="U823" s="89"/>
    </row>
    <row r="824">
      <c r="A824" s="40"/>
      <c r="B824" s="67" t="str">
        <f t="shared" si="1"/>
        <v>816</v>
      </c>
      <c r="C824" s="81"/>
      <c r="D824" s="82"/>
      <c r="E824" s="64" t="str">
        <f>IFERROR(VLOOKUP(MID(C824,7,300),'Cenários'!C:E,3,0),"")</f>
        <v/>
      </c>
      <c r="F824" s="61"/>
      <c r="G824" s="83"/>
      <c r="H824" s="83"/>
      <c r="I824" s="83"/>
      <c r="J824" s="82"/>
      <c r="K824" s="85" t="str">
        <f t="shared" si="3"/>
        <v/>
      </c>
      <c r="L824" s="62"/>
      <c r="M824" s="62"/>
      <c r="N824" s="63"/>
      <c r="O824" s="63"/>
      <c r="P824" s="63"/>
      <c r="Q824" s="86" t="str">
        <f t="shared" si="2"/>
        <v/>
      </c>
      <c r="R824" s="87">
        <f>COUNTIF(Ocorrencias!$B$8:$B$1003,(CONCATENATE(B824," - ",F824)))</f>
        <v>0</v>
      </c>
      <c r="S824" s="88" t="str">
        <f>IF(R824&lt;&gt;0,IF(R824=(COUNTIFS(Ocorrencias!$B$8:$B$1003,(CONCATENATE(B824," - ",(MID(Roteiro!C824,7,300)))),Ocorrencias!$N$8:$N$1003,"Concluído")),"Concluído","Em andamento"),"")</f>
        <v/>
      </c>
      <c r="T824" s="63"/>
      <c r="U824" s="89"/>
    </row>
    <row r="825">
      <c r="A825" s="40"/>
      <c r="B825" s="67" t="str">
        <f t="shared" si="1"/>
        <v>817</v>
      </c>
      <c r="C825" s="81"/>
      <c r="D825" s="82"/>
      <c r="E825" s="64" t="str">
        <f>IFERROR(VLOOKUP(MID(C825,7,300),'Cenários'!C:E,3,0),"")</f>
        <v/>
      </c>
      <c r="F825" s="61"/>
      <c r="G825" s="83"/>
      <c r="H825" s="83"/>
      <c r="I825" s="83"/>
      <c r="J825" s="82"/>
      <c r="K825" s="85" t="str">
        <f t="shared" si="3"/>
        <v/>
      </c>
      <c r="L825" s="62"/>
      <c r="M825" s="62"/>
      <c r="N825" s="63"/>
      <c r="O825" s="63"/>
      <c r="P825" s="63"/>
      <c r="Q825" s="86" t="str">
        <f t="shared" si="2"/>
        <v/>
      </c>
      <c r="R825" s="87">
        <f>COUNTIF(Ocorrencias!$B$8:$B$1003,(CONCATENATE(B825," - ",F825)))</f>
        <v>0</v>
      </c>
      <c r="S825" s="88" t="str">
        <f>IF(R825&lt;&gt;0,IF(R825=(COUNTIFS(Ocorrencias!$B$8:$B$1003,(CONCATENATE(B825," - ",(MID(Roteiro!C825,7,300)))),Ocorrencias!$N$8:$N$1003,"Concluído")),"Concluído","Em andamento"),"")</f>
        <v/>
      </c>
      <c r="T825" s="63"/>
      <c r="U825" s="89"/>
    </row>
    <row r="826">
      <c r="A826" s="40"/>
      <c r="B826" s="67" t="str">
        <f t="shared" si="1"/>
        <v>818</v>
      </c>
      <c r="C826" s="81"/>
      <c r="D826" s="82"/>
      <c r="E826" s="64" t="str">
        <f>IFERROR(VLOOKUP(MID(C826,7,300),'Cenários'!C:E,3,0),"")</f>
        <v/>
      </c>
      <c r="F826" s="61"/>
      <c r="G826" s="83"/>
      <c r="H826" s="83"/>
      <c r="I826" s="83"/>
      <c r="J826" s="82"/>
      <c r="K826" s="85" t="str">
        <f t="shared" si="3"/>
        <v/>
      </c>
      <c r="L826" s="62"/>
      <c r="M826" s="62"/>
      <c r="N826" s="63"/>
      <c r="O826" s="63"/>
      <c r="P826" s="63"/>
      <c r="Q826" s="86" t="str">
        <f t="shared" si="2"/>
        <v/>
      </c>
      <c r="R826" s="87">
        <f>COUNTIF(Ocorrencias!$B$8:$B$1003,(CONCATENATE(B826," - ",F826)))</f>
        <v>0</v>
      </c>
      <c r="S826" s="88" t="str">
        <f>IF(R826&lt;&gt;0,IF(R826=(COUNTIFS(Ocorrencias!$B$8:$B$1003,(CONCATENATE(B826," - ",(MID(Roteiro!C826,7,300)))),Ocorrencias!$N$8:$N$1003,"Concluído")),"Concluído","Em andamento"),"")</f>
        <v/>
      </c>
      <c r="T826" s="63"/>
      <c r="U826" s="89"/>
    </row>
    <row r="827">
      <c r="A827" s="40"/>
      <c r="B827" s="67" t="str">
        <f t="shared" si="1"/>
        <v>819</v>
      </c>
      <c r="C827" s="81"/>
      <c r="D827" s="82"/>
      <c r="E827" s="64" t="str">
        <f>IFERROR(VLOOKUP(MID(C827,7,300),'Cenários'!C:E,3,0),"")</f>
        <v/>
      </c>
      <c r="F827" s="61"/>
      <c r="G827" s="83"/>
      <c r="H827" s="83"/>
      <c r="I827" s="83"/>
      <c r="J827" s="82"/>
      <c r="K827" s="85" t="str">
        <f t="shared" si="3"/>
        <v/>
      </c>
      <c r="L827" s="62"/>
      <c r="M827" s="62"/>
      <c r="N827" s="63"/>
      <c r="O827" s="63"/>
      <c r="P827" s="63"/>
      <c r="Q827" s="86" t="str">
        <f t="shared" si="2"/>
        <v/>
      </c>
      <c r="R827" s="87">
        <f>COUNTIF(Ocorrencias!$B$8:$B$1003,(CONCATENATE(B827," - ",F827)))</f>
        <v>0</v>
      </c>
      <c r="S827" s="88" t="str">
        <f>IF(R827&lt;&gt;0,IF(R827=(COUNTIFS(Ocorrencias!$B$8:$B$1003,(CONCATENATE(B827," - ",(MID(Roteiro!C827,7,300)))),Ocorrencias!$N$8:$N$1003,"Concluído")),"Concluído","Em andamento"),"")</f>
        <v/>
      </c>
      <c r="T827" s="63"/>
      <c r="U827" s="89"/>
    </row>
    <row r="828">
      <c r="A828" s="40"/>
      <c r="B828" s="67" t="str">
        <f t="shared" si="1"/>
        <v>820</v>
      </c>
      <c r="C828" s="81"/>
      <c r="D828" s="82"/>
      <c r="E828" s="64" t="str">
        <f>IFERROR(VLOOKUP(MID(C828,7,300),'Cenários'!C:E,3,0),"")</f>
        <v/>
      </c>
      <c r="F828" s="61"/>
      <c r="G828" s="83"/>
      <c r="H828" s="83"/>
      <c r="I828" s="83"/>
      <c r="J828" s="82"/>
      <c r="K828" s="85" t="str">
        <f t="shared" si="3"/>
        <v/>
      </c>
      <c r="L828" s="62"/>
      <c r="M828" s="62"/>
      <c r="N828" s="63"/>
      <c r="O828" s="63"/>
      <c r="P828" s="63"/>
      <c r="Q828" s="86" t="str">
        <f t="shared" si="2"/>
        <v/>
      </c>
      <c r="R828" s="87">
        <f>COUNTIF(Ocorrencias!$B$8:$B$1003,(CONCATENATE(B828," - ",F828)))</f>
        <v>0</v>
      </c>
      <c r="S828" s="88" t="str">
        <f>IF(R828&lt;&gt;0,IF(R828=(COUNTIFS(Ocorrencias!$B$8:$B$1003,(CONCATENATE(B828," - ",(MID(Roteiro!C828,7,300)))),Ocorrencias!$N$8:$N$1003,"Concluído")),"Concluído","Em andamento"),"")</f>
        <v/>
      </c>
      <c r="T828" s="63"/>
      <c r="U828" s="89"/>
    </row>
    <row r="829">
      <c r="A829" s="40"/>
      <c r="B829" s="67" t="str">
        <f t="shared" si="1"/>
        <v>821</v>
      </c>
      <c r="C829" s="81"/>
      <c r="D829" s="82"/>
      <c r="E829" s="64" t="str">
        <f>IFERROR(VLOOKUP(MID(C829,7,300),'Cenários'!C:E,3,0),"")</f>
        <v/>
      </c>
      <c r="F829" s="61"/>
      <c r="G829" s="83"/>
      <c r="H829" s="83"/>
      <c r="I829" s="83"/>
      <c r="J829" s="82"/>
      <c r="K829" s="85" t="str">
        <f t="shared" si="3"/>
        <v/>
      </c>
      <c r="L829" s="62"/>
      <c r="M829" s="62"/>
      <c r="N829" s="63"/>
      <c r="O829" s="63"/>
      <c r="P829" s="63"/>
      <c r="Q829" s="86" t="str">
        <f t="shared" si="2"/>
        <v/>
      </c>
      <c r="R829" s="87">
        <f>COUNTIF(Ocorrencias!$B$8:$B$1003,(CONCATENATE(B829," - ",F829)))</f>
        <v>0</v>
      </c>
      <c r="S829" s="88" t="str">
        <f>IF(R829&lt;&gt;0,IF(R829=(COUNTIFS(Ocorrencias!$B$8:$B$1003,(CONCATENATE(B829," - ",(MID(Roteiro!C829,7,300)))),Ocorrencias!$N$8:$N$1003,"Concluído")),"Concluído","Em andamento"),"")</f>
        <v/>
      </c>
      <c r="T829" s="63"/>
      <c r="U829" s="89"/>
    </row>
    <row r="830">
      <c r="A830" s="40"/>
      <c r="B830" s="67" t="str">
        <f t="shared" si="1"/>
        <v>822</v>
      </c>
      <c r="C830" s="81"/>
      <c r="D830" s="82"/>
      <c r="E830" s="64" t="str">
        <f>IFERROR(VLOOKUP(MID(C830,7,300),'Cenários'!C:E,3,0),"")</f>
        <v/>
      </c>
      <c r="F830" s="61"/>
      <c r="G830" s="83"/>
      <c r="H830" s="83"/>
      <c r="I830" s="83"/>
      <c r="J830" s="82"/>
      <c r="K830" s="85" t="str">
        <f t="shared" si="3"/>
        <v/>
      </c>
      <c r="L830" s="62"/>
      <c r="M830" s="62"/>
      <c r="N830" s="63"/>
      <c r="O830" s="63"/>
      <c r="P830" s="63"/>
      <c r="Q830" s="86" t="str">
        <f t="shared" si="2"/>
        <v/>
      </c>
      <c r="R830" s="87">
        <f>COUNTIF(Ocorrencias!$B$8:$B$1003,(CONCATENATE(B830," - ",F830)))</f>
        <v>0</v>
      </c>
      <c r="S830" s="88" t="str">
        <f>IF(R830&lt;&gt;0,IF(R830=(COUNTIFS(Ocorrencias!$B$8:$B$1003,(CONCATENATE(B830," - ",(MID(Roteiro!C830,7,300)))),Ocorrencias!$N$8:$N$1003,"Concluído")),"Concluído","Em andamento"),"")</f>
        <v/>
      </c>
      <c r="T830" s="63"/>
      <c r="U830" s="89"/>
    </row>
    <row r="831">
      <c r="A831" s="40"/>
      <c r="B831" s="67" t="str">
        <f t="shared" si="1"/>
        <v>823</v>
      </c>
      <c r="C831" s="81"/>
      <c r="D831" s="82"/>
      <c r="E831" s="64" t="str">
        <f>IFERROR(VLOOKUP(MID(C831,7,300),'Cenários'!C:E,3,0),"")</f>
        <v/>
      </c>
      <c r="F831" s="61"/>
      <c r="G831" s="83"/>
      <c r="H831" s="83"/>
      <c r="I831" s="83"/>
      <c r="J831" s="82"/>
      <c r="K831" s="85" t="str">
        <f t="shared" si="3"/>
        <v/>
      </c>
      <c r="L831" s="62"/>
      <c r="M831" s="62"/>
      <c r="N831" s="63"/>
      <c r="O831" s="63"/>
      <c r="P831" s="63"/>
      <c r="Q831" s="86" t="str">
        <f t="shared" si="2"/>
        <v/>
      </c>
      <c r="R831" s="87">
        <f>COUNTIF(Ocorrencias!$B$8:$B$1003,(CONCATENATE(B831," - ",F831)))</f>
        <v>0</v>
      </c>
      <c r="S831" s="88" t="str">
        <f>IF(R831&lt;&gt;0,IF(R831=(COUNTIFS(Ocorrencias!$B$8:$B$1003,(CONCATENATE(B831," - ",(MID(Roteiro!C831,7,300)))),Ocorrencias!$N$8:$N$1003,"Concluído")),"Concluído","Em andamento"),"")</f>
        <v/>
      </c>
      <c r="T831" s="63"/>
      <c r="U831" s="89"/>
    </row>
    <row r="832">
      <c r="A832" s="40"/>
      <c r="B832" s="67" t="str">
        <f t="shared" si="1"/>
        <v>824</v>
      </c>
      <c r="C832" s="81"/>
      <c r="D832" s="82"/>
      <c r="E832" s="64" t="str">
        <f>IFERROR(VLOOKUP(MID(C832,7,300),'Cenários'!C:E,3,0),"")</f>
        <v/>
      </c>
      <c r="F832" s="61"/>
      <c r="G832" s="83"/>
      <c r="H832" s="83"/>
      <c r="I832" s="83"/>
      <c r="J832" s="82"/>
      <c r="K832" s="85" t="str">
        <f t="shared" si="3"/>
        <v/>
      </c>
      <c r="L832" s="62"/>
      <c r="M832" s="62"/>
      <c r="N832" s="63"/>
      <c r="O832" s="63"/>
      <c r="P832" s="63"/>
      <c r="Q832" s="86" t="str">
        <f t="shared" si="2"/>
        <v/>
      </c>
      <c r="R832" s="87">
        <f>COUNTIF(Ocorrencias!$B$8:$B$1003,(CONCATENATE(B832," - ",F832)))</f>
        <v>0</v>
      </c>
      <c r="S832" s="88" t="str">
        <f>IF(R832&lt;&gt;0,IF(R832=(COUNTIFS(Ocorrencias!$B$8:$B$1003,(CONCATENATE(B832," - ",(MID(Roteiro!C832,7,300)))),Ocorrencias!$N$8:$N$1003,"Concluído")),"Concluído","Em andamento"),"")</f>
        <v/>
      </c>
      <c r="T832" s="63"/>
      <c r="U832" s="89"/>
    </row>
    <row r="833">
      <c r="A833" s="40"/>
      <c r="B833" s="67" t="str">
        <f t="shared" si="1"/>
        <v>825</v>
      </c>
      <c r="C833" s="81"/>
      <c r="D833" s="82"/>
      <c r="E833" s="64" t="str">
        <f>IFERROR(VLOOKUP(MID(C833,7,300),'Cenários'!C:E,3,0),"")</f>
        <v/>
      </c>
      <c r="F833" s="61"/>
      <c r="G833" s="83"/>
      <c r="H833" s="83"/>
      <c r="I833" s="83"/>
      <c r="J833" s="82"/>
      <c r="K833" s="85" t="str">
        <f t="shared" si="3"/>
        <v/>
      </c>
      <c r="L833" s="62"/>
      <c r="M833" s="62"/>
      <c r="N833" s="63"/>
      <c r="O833" s="63"/>
      <c r="P833" s="63"/>
      <c r="Q833" s="86" t="str">
        <f t="shared" si="2"/>
        <v/>
      </c>
      <c r="R833" s="87">
        <f>COUNTIF(Ocorrencias!$B$8:$B$1003,(CONCATENATE(B833," - ",F833)))</f>
        <v>0</v>
      </c>
      <c r="S833" s="88" t="str">
        <f>IF(R833&lt;&gt;0,IF(R833=(COUNTIFS(Ocorrencias!$B$8:$B$1003,(CONCATENATE(B833," - ",(MID(Roteiro!C833,7,300)))),Ocorrencias!$N$8:$N$1003,"Concluído")),"Concluído","Em andamento"),"")</f>
        <v/>
      </c>
      <c r="T833" s="63"/>
      <c r="U833" s="89"/>
    </row>
    <row r="834">
      <c r="A834" s="40"/>
      <c r="B834" s="67" t="str">
        <f t="shared" si="1"/>
        <v>826</v>
      </c>
      <c r="C834" s="81"/>
      <c r="D834" s="82"/>
      <c r="E834" s="64" t="str">
        <f>IFERROR(VLOOKUP(MID(C834,7,300),'Cenários'!C:E,3,0),"")</f>
        <v/>
      </c>
      <c r="F834" s="61"/>
      <c r="G834" s="83"/>
      <c r="H834" s="83"/>
      <c r="I834" s="83"/>
      <c r="J834" s="82"/>
      <c r="K834" s="85" t="str">
        <f t="shared" si="3"/>
        <v/>
      </c>
      <c r="L834" s="62"/>
      <c r="M834" s="62"/>
      <c r="N834" s="63"/>
      <c r="O834" s="63"/>
      <c r="P834" s="63"/>
      <c r="Q834" s="86" t="str">
        <f t="shared" si="2"/>
        <v/>
      </c>
      <c r="R834" s="87">
        <f>COUNTIF(Ocorrencias!$B$8:$B$1003,(CONCATENATE(B834," - ",F834)))</f>
        <v>0</v>
      </c>
      <c r="S834" s="88" t="str">
        <f>IF(R834&lt;&gt;0,IF(R834=(COUNTIFS(Ocorrencias!$B$8:$B$1003,(CONCATENATE(B834," - ",(MID(Roteiro!C834,7,300)))),Ocorrencias!$N$8:$N$1003,"Concluído")),"Concluído","Em andamento"),"")</f>
        <v/>
      </c>
      <c r="T834" s="63"/>
      <c r="U834" s="89"/>
    </row>
    <row r="835">
      <c r="A835" s="40"/>
      <c r="B835" s="67" t="str">
        <f t="shared" si="1"/>
        <v>827</v>
      </c>
      <c r="C835" s="81"/>
      <c r="D835" s="82"/>
      <c r="E835" s="64" t="str">
        <f>IFERROR(VLOOKUP(MID(C835,7,300),'Cenários'!C:E,3,0),"")</f>
        <v/>
      </c>
      <c r="F835" s="61"/>
      <c r="G835" s="83"/>
      <c r="H835" s="83"/>
      <c r="I835" s="83"/>
      <c r="J835" s="82"/>
      <c r="K835" s="85" t="str">
        <f t="shared" si="3"/>
        <v/>
      </c>
      <c r="L835" s="62"/>
      <c r="M835" s="62"/>
      <c r="N835" s="63"/>
      <c r="O835" s="63"/>
      <c r="P835" s="63"/>
      <c r="Q835" s="86" t="str">
        <f t="shared" si="2"/>
        <v/>
      </c>
      <c r="R835" s="87">
        <f>COUNTIF(Ocorrencias!$B$8:$B$1003,(CONCATENATE(B835," - ",F835)))</f>
        <v>0</v>
      </c>
      <c r="S835" s="88" t="str">
        <f>IF(R835&lt;&gt;0,IF(R835=(COUNTIFS(Ocorrencias!$B$8:$B$1003,(CONCATENATE(B835," - ",(MID(Roteiro!C835,7,300)))),Ocorrencias!$N$8:$N$1003,"Concluído")),"Concluído","Em andamento"),"")</f>
        <v/>
      </c>
      <c r="T835" s="63"/>
      <c r="U835" s="89"/>
    </row>
    <row r="836">
      <c r="A836" s="40"/>
      <c r="B836" s="67" t="str">
        <f t="shared" si="1"/>
        <v>828</v>
      </c>
      <c r="C836" s="81"/>
      <c r="D836" s="82"/>
      <c r="E836" s="64" t="str">
        <f>IFERROR(VLOOKUP(MID(C836,7,300),'Cenários'!C:E,3,0),"")</f>
        <v/>
      </c>
      <c r="F836" s="61"/>
      <c r="G836" s="83"/>
      <c r="H836" s="83"/>
      <c r="I836" s="83"/>
      <c r="J836" s="82"/>
      <c r="K836" s="85" t="str">
        <f t="shared" si="3"/>
        <v/>
      </c>
      <c r="L836" s="62"/>
      <c r="M836" s="62"/>
      <c r="N836" s="63"/>
      <c r="O836" s="63"/>
      <c r="P836" s="63"/>
      <c r="Q836" s="86" t="str">
        <f t="shared" si="2"/>
        <v/>
      </c>
      <c r="R836" s="87">
        <f>COUNTIF(Ocorrencias!$B$8:$B$1003,(CONCATENATE(B836," - ",F836)))</f>
        <v>0</v>
      </c>
      <c r="S836" s="88" t="str">
        <f>IF(R836&lt;&gt;0,IF(R836=(COUNTIFS(Ocorrencias!$B$8:$B$1003,(CONCATENATE(B836," - ",(MID(Roteiro!C836,7,300)))),Ocorrencias!$N$8:$N$1003,"Concluído")),"Concluído","Em andamento"),"")</f>
        <v/>
      </c>
      <c r="T836" s="63"/>
      <c r="U836" s="89"/>
    </row>
    <row r="837">
      <c r="A837" s="40"/>
      <c r="B837" s="67" t="str">
        <f t="shared" si="1"/>
        <v>829</v>
      </c>
      <c r="C837" s="81"/>
      <c r="D837" s="82"/>
      <c r="E837" s="64" t="str">
        <f>IFERROR(VLOOKUP(MID(C837,7,300),'Cenários'!C:E,3,0),"")</f>
        <v/>
      </c>
      <c r="F837" s="61"/>
      <c r="G837" s="83"/>
      <c r="H837" s="83"/>
      <c r="I837" s="83"/>
      <c r="J837" s="82"/>
      <c r="K837" s="85" t="str">
        <f t="shared" si="3"/>
        <v/>
      </c>
      <c r="L837" s="62"/>
      <c r="M837" s="62"/>
      <c r="N837" s="63"/>
      <c r="O837" s="63"/>
      <c r="P837" s="63"/>
      <c r="Q837" s="86" t="str">
        <f t="shared" si="2"/>
        <v/>
      </c>
      <c r="R837" s="87">
        <f>COUNTIF(Ocorrencias!$B$8:$B$1003,(CONCATENATE(B837," - ",F837)))</f>
        <v>0</v>
      </c>
      <c r="S837" s="88" t="str">
        <f>IF(R837&lt;&gt;0,IF(R837=(COUNTIFS(Ocorrencias!$B$8:$B$1003,(CONCATENATE(B837," - ",(MID(Roteiro!C837,7,300)))),Ocorrencias!$N$8:$N$1003,"Concluído")),"Concluído","Em andamento"),"")</f>
        <v/>
      </c>
      <c r="T837" s="63"/>
      <c r="U837" s="89"/>
    </row>
    <row r="838">
      <c r="A838" s="40"/>
      <c r="B838" s="67" t="str">
        <f t="shared" si="1"/>
        <v>830</v>
      </c>
      <c r="C838" s="81"/>
      <c r="D838" s="82"/>
      <c r="E838" s="64" t="str">
        <f>IFERROR(VLOOKUP(MID(C838,7,300),'Cenários'!C:E,3,0),"")</f>
        <v/>
      </c>
      <c r="F838" s="61"/>
      <c r="G838" s="83"/>
      <c r="H838" s="83"/>
      <c r="I838" s="83"/>
      <c r="J838" s="82"/>
      <c r="K838" s="85" t="str">
        <f t="shared" si="3"/>
        <v/>
      </c>
      <c r="L838" s="62"/>
      <c r="M838" s="62"/>
      <c r="N838" s="63"/>
      <c r="O838" s="63"/>
      <c r="P838" s="63"/>
      <c r="Q838" s="86" t="str">
        <f t="shared" si="2"/>
        <v/>
      </c>
      <c r="R838" s="87">
        <f>COUNTIF(Ocorrencias!$B$8:$B$1003,(CONCATENATE(B838," - ",F838)))</f>
        <v>0</v>
      </c>
      <c r="S838" s="88" t="str">
        <f>IF(R838&lt;&gt;0,IF(R838=(COUNTIFS(Ocorrencias!$B$8:$B$1003,(CONCATENATE(B838," - ",(MID(Roteiro!C838,7,300)))),Ocorrencias!$N$8:$N$1003,"Concluído")),"Concluído","Em andamento"),"")</f>
        <v/>
      </c>
      <c r="T838" s="63"/>
      <c r="U838" s="89"/>
    </row>
    <row r="839">
      <c r="A839" s="40"/>
      <c r="B839" s="67" t="str">
        <f t="shared" si="1"/>
        <v>831</v>
      </c>
      <c r="C839" s="81"/>
      <c r="D839" s="82"/>
      <c r="E839" s="64" t="str">
        <f>IFERROR(VLOOKUP(MID(C839,7,300),'Cenários'!C:E,3,0),"")</f>
        <v/>
      </c>
      <c r="F839" s="61"/>
      <c r="G839" s="83"/>
      <c r="H839" s="83"/>
      <c r="I839" s="83"/>
      <c r="J839" s="82"/>
      <c r="K839" s="85" t="str">
        <f t="shared" si="3"/>
        <v/>
      </c>
      <c r="L839" s="62"/>
      <c r="M839" s="62"/>
      <c r="N839" s="63"/>
      <c r="O839" s="63"/>
      <c r="P839" s="63"/>
      <c r="Q839" s="86" t="str">
        <f t="shared" si="2"/>
        <v/>
      </c>
      <c r="R839" s="87">
        <f>COUNTIF(Ocorrencias!$B$8:$B$1003,(CONCATENATE(B839," - ",F839)))</f>
        <v>0</v>
      </c>
      <c r="S839" s="88" t="str">
        <f>IF(R839&lt;&gt;0,IF(R839=(COUNTIFS(Ocorrencias!$B$8:$B$1003,(CONCATENATE(B839," - ",(MID(Roteiro!C839,7,300)))),Ocorrencias!$N$8:$N$1003,"Concluído")),"Concluído","Em andamento"),"")</f>
        <v/>
      </c>
      <c r="T839" s="63"/>
      <c r="U839" s="89"/>
    </row>
    <row r="840">
      <c r="A840" s="40"/>
      <c r="B840" s="67" t="str">
        <f t="shared" si="1"/>
        <v>832</v>
      </c>
      <c r="C840" s="81"/>
      <c r="D840" s="82"/>
      <c r="E840" s="64" t="str">
        <f>IFERROR(VLOOKUP(MID(C840,7,300),'Cenários'!C:E,3,0),"")</f>
        <v/>
      </c>
      <c r="F840" s="61"/>
      <c r="G840" s="83"/>
      <c r="H840" s="83"/>
      <c r="I840" s="83"/>
      <c r="J840" s="82"/>
      <c r="K840" s="85" t="str">
        <f t="shared" si="3"/>
        <v/>
      </c>
      <c r="L840" s="62"/>
      <c r="M840" s="62"/>
      <c r="N840" s="63"/>
      <c r="O840" s="63"/>
      <c r="P840" s="63"/>
      <c r="Q840" s="86" t="str">
        <f t="shared" si="2"/>
        <v/>
      </c>
      <c r="R840" s="87">
        <f>COUNTIF(Ocorrencias!$B$8:$B$1003,(CONCATENATE(B840," - ",F840)))</f>
        <v>0</v>
      </c>
      <c r="S840" s="88" t="str">
        <f>IF(R840&lt;&gt;0,IF(R840=(COUNTIFS(Ocorrencias!$B$8:$B$1003,(CONCATENATE(B840," - ",(MID(Roteiro!C840,7,300)))),Ocorrencias!$N$8:$N$1003,"Concluído")),"Concluído","Em andamento"),"")</f>
        <v/>
      </c>
      <c r="T840" s="63"/>
      <c r="U840" s="89"/>
    </row>
    <row r="841">
      <c r="A841" s="40"/>
      <c r="B841" s="67" t="str">
        <f t="shared" si="1"/>
        <v>833</v>
      </c>
      <c r="C841" s="81"/>
      <c r="D841" s="82"/>
      <c r="E841" s="64" t="str">
        <f>IFERROR(VLOOKUP(MID(C841,7,300),'Cenários'!C:E,3,0),"")</f>
        <v/>
      </c>
      <c r="F841" s="61"/>
      <c r="G841" s="83"/>
      <c r="H841" s="83"/>
      <c r="I841" s="83"/>
      <c r="J841" s="82"/>
      <c r="K841" s="85" t="str">
        <f t="shared" si="3"/>
        <v/>
      </c>
      <c r="L841" s="62"/>
      <c r="M841" s="62"/>
      <c r="N841" s="63"/>
      <c r="O841" s="63"/>
      <c r="P841" s="63"/>
      <c r="Q841" s="86" t="str">
        <f t="shared" si="2"/>
        <v/>
      </c>
      <c r="R841" s="87">
        <f>COUNTIF(Ocorrencias!$B$8:$B$1003,(CONCATENATE(B841," - ",F841)))</f>
        <v>0</v>
      </c>
      <c r="S841" s="88" t="str">
        <f>IF(R841&lt;&gt;0,IF(R841=(COUNTIFS(Ocorrencias!$B$8:$B$1003,(CONCATENATE(B841," - ",(MID(Roteiro!C841,7,300)))),Ocorrencias!$N$8:$N$1003,"Concluído")),"Concluído","Em andamento"),"")</f>
        <v/>
      </c>
      <c r="T841" s="63"/>
      <c r="U841" s="89"/>
    </row>
    <row r="842">
      <c r="A842" s="40"/>
      <c r="B842" s="67" t="str">
        <f t="shared" si="1"/>
        <v>834</v>
      </c>
      <c r="C842" s="81"/>
      <c r="D842" s="82"/>
      <c r="E842" s="64" t="str">
        <f>IFERROR(VLOOKUP(MID(C842,7,300),'Cenários'!C:E,3,0),"")</f>
        <v/>
      </c>
      <c r="F842" s="61"/>
      <c r="G842" s="83"/>
      <c r="H842" s="83"/>
      <c r="I842" s="83"/>
      <c r="J842" s="82"/>
      <c r="K842" s="85" t="str">
        <f t="shared" si="3"/>
        <v/>
      </c>
      <c r="L842" s="62"/>
      <c r="M842" s="62"/>
      <c r="N842" s="63"/>
      <c r="O842" s="63"/>
      <c r="P842" s="63"/>
      <c r="Q842" s="86" t="str">
        <f t="shared" si="2"/>
        <v/>
      </c>
      <c r="R842" s="87">
        <f>COUNTIF(Ocorrencias!$B$8:$B$1003,(CONCATENATE(B842," - ",F842)))</f>
        <v>0</v>
      </c>
      <c r="S842" s="88" t="str">
        <f>IF(R842&lt;&gt;0,IF(R842=(COUNTIFS(Ocorrencias!$B$8:$B$1003,(CONCATENATE(B842," - ",(MID(Roteiro!C842,7,300)))),Ocorrencias!$N$8:$N$1003,"Concluído")),"Concluído","Em andamento"),"")</f>
        <v/>
      </c>
      <c r="T842" s="63"/>
      <c r="U842" s="89"/>
    </row>
    <row r="843">
      <c r="A843" s="40"/>
      <c r="B843" s="67" t="str">
        <f t="shared" si="1"/>
        <v>835</v>
      </c>
      <c r="C843" s="81"/>
      <c r="D843" s="82"/>
      <c r="E843" s="64" t="str">
        <f>IFERROR(VLOOKUP(MID(C843,7,300),'Cenários'!C:E,3,0),"")</f>
        <v/>
      </c>
      <c r="F843" s="61"/>
      <c r="G843" s="83"/>
      <c r="H843" s="83"/>
      <c r="I843" s="83"/>
      <c r="J843" s="82"/>
      <c r="K843" s="85" t="str">
        <f t="shared" si="3"/>
        <v/>
      </c>
      <c r="L843" s="62"/>
      <c r="M843" s="62"/>
      <c r="N843" s="63"/>
      <c r="O843" s="63"/>
      <c r="P843" s="63"/>
      <c r="Q843" s="86" t="str">
        <f t="shared" si="2"/>
        <v/>
      </c>
      <c r="R843" s="87">
        <f>COUNTIF(Ocorrencias!$B$8:$B$1003,(CONCATENATE(B843," - ",F843)))</f>
        <v>0</v>
      </c>
      <c r="S843" s="88" t="str">
        <f>IF(R843&lt;&gt;0,IF(R843=(COUNTIFS(Ocorrencias!$B$8:$B$1003,(CONCATENATE(B843," - ",(MID(Roteiro!C843,7,300)))),Ocorrencias!$N$8:$N$1003,"Concluído")),"Concluído","Em andamento"),"")</f>
        <v/>
      </c>
      <c r="T843" s="63"/>
      <c r="U843" s="89"/>
    </row>
    <row r="844">
      <c r="A844" s="40"/>
      <c r="B844" s="67" t="str">
        <f t="shared" si="1"/>
        <v>836</v>
      </c>
      <c r="C844" s="81"/>
      <c r="D844" s="82"/>
      <c r="E844" s="64" t="str">
        <f>IFERROR(VLOOKUP(MID(C844,7,300),'Cenários'!C:E,3,0),"")</f>
        <v/>
      </c>
      <c r="F844" s="61"/>
      <c r="G844" s="83"/>
      <c r="H844" s="83"/>
      <c r="I844" s="83"/>
      <c r="J844" s="82"/>
      <c r="K844" s="85" t="str">
        <f t="shared" si="3"/>
        <v/>
      </c>
      <c r="L844" s="62"/>
      <c r="M844" s="62"/>
      <c r="N844" s="63"/>
      <c r="O844" s="63"/>
      <c r="P844" s="63"/>
      <c r="Q844" s="86" t="str">
        <f t="shared" si="2"/>
        <v/>
      </c>
      <c r="R844" s="87">
        <f>COUNTIF(Ocorrencias!$B$8:$B$1003,(CONCATENATE(B844," - ",F844)))</f>
        <v>0</v>
      </c>
      <c r="S844" s="88" t="str">
        <f>IF(R844&lt;&gt;0,IF(R844=(COUNTIFS(Ocorrencias!$B$8:$B$1003,(CONCATENATE(B844," - ",(MID(Roteiro!C844,7,300)))),Ocorrencias!$N$8:$N$1003,"Concluído")),"Concluído","Em andamento"),"")</f>
        <v/>
      </c>
      <c r="T844" s="63"/>
      <c r="U844" s="89"/>
    </row>
    <row r="845">
      <c r="A845" s="40"/>
      <c r="B845" s="67" t="str">
        <f t="shared" si="1"/>
        <v>837</v>
      </c>
      <c r="C845" s="81"/>
      <c r="D845" s="82"/>
      <c r="E845" s="64" t="str">
        <f>IFERROR(VLOOKUP(MID(C845,7,300),'Cenários'!C:E,3,0),"")</f>
        <v/>
      </c>
      <c r="F845" s="61"/>
      <c r="G845" s="83"/>
      <c r="H845" s="83"/>
      <c r="I845" s="83"/>
      <c r="J845" s="82"/>
      <c r="K845" s="85" t="str">
        <f t="shared" si="3"/>
        <v/>
      </c>
      <c r="L845" s="62"/>
      <c r="M845" s="62"/>
      <c r="N845" s="63"/>
      <c r="O845" s="63"/>
      <c r="P845" s="63"/>
      <c r="Q845" s="86" t="str">
        <f t="shared" si="2"/>
        <v/>
      </c>
      <c r="R845" s="87">
        <f>COUNTIF(Ocorrencias!$B$8:$B$1003,(CONCATENATE(B845," - ",F845)))</f>
        <v>0</v>
      </c>
      <c r="S845" s="88" t="str">
        <f>IF(R845&lt;&gt;0,IF(R845=(COUNTIFS(Ocorrencias!$B$8:$B$1003,(CONCATENATE(B845," - ",(MID(Roteiro!C845,7,300)))),Ocorrencias!$N$8:$N$1003,"Concluído")),"Concluído","Em andamento"),"")</f>
        <v/>
      </c>
      <c r="T845" s="63"/>
      <c r="U845" s="89"/>
    </row>
    <row r="846">
      <c r="A846" s="40"/>
      <c r="B846" s="67" t="str">
        <f t="shared" si="1"/>
        <v>838</v>
      </c>
      <c r="C846" s="81"/>
      <c r="D846" s="82"/>
      <c r="E846" s="64" t="str">
        <f>IFERROR(VLOOKUP(MID(C846,7,300),'Cenários'!C:E,3,0),"")</f>
        <v/>
      </c>
      <c r="F846" s="61"/>
      <c r="G846" s="83"/>
      <c r="H846" s="83"/>
      <c r="I846" s="83"/>
      <c r="J846" s="82"/>
      <c r="K846" s="85" t="str">
        <f t="shared" si="3"/>
        <v/>
      </c>
      <c r="L846" s="62"/>
      <c r="M846" s="62"/>
      <c r="N846" s="63"/>
      <c r="O846" s="63"/>
      <c r="P846" s="63"/>
      <c r="Q846" s="86" t="str">
        <f t="shared" si="2"/>
        <v/>
      </c>
      <c r="R846" s="87">
        <f>COUNTIF(Ocorrencias!$B$8:$B$1003,(CONCATENATE(B846," - ",F846)))</f>
        <v>0</v>
      </c>
      <c r="S846" s="88" t="str">
        <f>IF(R846&lt;&gt;0,IF(R846=(COUNTIFS(Ocorrencias!$B$8:$B$1003,(CONCATENATE(B846," - ",(MID(Roteiro!C846,7,300)))),Ocorrencias!$N$8:$N$1003,"Concluído")),"Concluído","Em andamento"),"")</f>
        <v/>
      </c>
      <c r="T846" s="63"/>
      <c r="U846" s="89"/>
    </row>
    <row r="847">
      <c r="A847" s="40"/>
      <c r="B847" s="67" t="str">
        <f t="shared" si="1"/>
        <v>839</v>
      </c>
      <c r="C847" s="81"/>
      <c r="D847" s="82"/>
      <c r="E847" s="64" t="str">
        <f>IFERROR(VLOOKUP(MID(C847,7,300),'Cenários'!C:E,3,0),"")</f>
        <v/>
      </c>
      <c r="F847" s="61"/>
      <c r="G847" s="83"/>
      <c r="H847" s="83"/>
      <c r="I847" s="83"/>
      <c r="J847" s="82"/>
      <c r="K847" s="85" t="str">
        <f t="shared" si="3"/>
        <v/>
      </c>
      <c r="L847" s="62"/>
      <c r="M847" s="62"/>
      <c r="N847" s="63"/>
      <c r="O847" s="63"/>
      <c r="P847" s="63"/>
      <c r="Q847" s="86" t="str">
        <f t="shared" si="2"/>
        <v/>
      </c>
      <c r="R847" s="87">
        <f>COUNTIF(Ocorrencias!$B$8:$B$1003,(CONCATENATE(B847," - ",F847)))</f>
        <v>0</v>
      </c>
      <c r="S847" s="88" t="str">
        <f>IF(R847&lt;&gt;0,IF(R847=(COUNTIFS(Ocorrencias!$B$8:$B$1003,(CONCATENATE(B847," - ",(MID(Roteiro!C847,7,300)))),Ocorrencias!$N$8:$N$1003,"Concluído")),"Concluído","Em andamento"),"")</f>
        <v/>
      </c>
      <c r="T847" s="63"/>
      <c r="U847" s="89"/>
    </row>
    <row r="848">
      <c r="A848" s="40"/>
      <c r="B848" s="67" t="str">
        <f t="shared" si="1"/>
        <v>840</v>
      </c>
      <c r="C848" s="81"/>
      <c r="D848" s="82"/>
      <c r="E848" s="64" t="str">
        <f>IFERROR(VLOOKUP(MID(C848,7,300),'Cenários'!C:E,3,0),"")</f>
        <v/>
      </c>
      <c r="F848" s="61"/>
      <c r="G848" s="83"/>
      <c r="H848" s="83"/>
      <c r="I848" s="83"/>
      <c r="J848" s="82"/>
      <c r="K848" s="85" t="str">
        <f t="shared" si="3"/>
        <v/>
      </c>
      <c r="L848" s="62"/>
      <c r="M848" s="62"/>
      <c r="N848" s="63"/>
      <c r="O848" s="63"/>
      <c r="P848" s="63"/>
      <c r="Q848" s="86" t="str">
        <f t="shared" si="2"/>
        <v/>
      </c>
      <c r="R848" s="87">
        <f>COUNTIF(Ocorrencias!$B$8:$B$1003,(CONCATENATE(B848," - ",F848)))</f>
        <v>0</v>
      </c>
      <c r="S848" s="88" t="str">
        <f>IF(R848&lt;&gt;0,IF(R848=(COUNTIFS(Ocorrencias!$B$8:$B$1003,(CONCATENATE(B848," - ",(MID(Roteiro!C848,7,300)))),Ocorrencias!$N$8:$N$1003,"Concluído")),"Concluído","Em andamento"),"")</f>
        <v/>
      </c>
      <c r="T848" s="63"/>
      <c r="U848" s="89"/>
    </row>
    <row r="849">
      <c r="A849" s="40"/>
      <c r="B849" s="67" t="str">
        <f t="shared" si="1"/>
        <v>841</v>
      </c>
      <c r="C849" s="81"/>
      <c r="D849" s="82"/>
      <c r="E849" s="64" t="str">
        <f>IFERROR(VLOOKUP(MID(C849,7,300),'Cenários'!C:E,3,0),"")</f>
        <v/>
      </c>
      <c r="F849" s="61"/>
      <c r="G849" s="83"/>
      <c r="H849" s="83"/>
      <c r="I849" s="83"/>
      <c r="J849" s="82"/>
      <c r="K849" s="85" t="str">
        <f t="shared" si="3"/>
        <v/>
      </c>
      <c r="L849" s="62"/>
      <c r="M849" s="62"/>
      <c r="N849" s="63"/>
      <c r="O849" s="63"/>
      <c r="P849" s="63"/>
      <c r="Q849" s="86" t="str">
        <f t="shared" si="2"/>
        <v/>
      </c>
      <c r="R849" s="87">
        <f>COUNTIF(Ocorrencias!$B$8:$B$1003,(CONCATENATE(B849," - ",F849)))</f>
        <v>0</v>
      </c>
      <c r="S849" s="88" t="str">
        <f>IF(R849&lt;&gt;0,IF(R849=(COUNTIFS(Ocorrencias!$B$8:$B$1003,(CONCATENATE(B849," - ",(MID(Roteiro!C849,7,300)))),Ocorrencias!$N$8:$N$1003,"Concluído")),"Concluído","Em andamento"),"")</f>
        <v/>
      </c>
      <c r="T849" s="63"/>
      <c r="U849" s="89"/>
    </row>
    <row r="850">
      <c r="A850" s="40"/>
      <c r="B850" s="67" t="str">
        <f t="shared" si="1"/>
        <v>842</v>
      </c>
      <c r="C850" s="81"/>
      <c r="D850" s="82"/>
      <c r="E850" s="64" t="str">
        <f>IFERROR(VLOOKUP(MID(C850,7,300),'Cenários'!C:E,3,0),"")</f>
        <v/>
      </c>
      <c r="F850" s="61"/>
      <c r="G850" s="83"/>
      <c r="H850" s="83"/>
      <c r="I850" s="83"/>
      <c r="J850" s="82"/>
      <c r="K850" s="85" t="str">
        <f t="shared" si="3"/>
        <v/>
      </c>
      <c r="L850" s="62"/>
      <c r="M850" s="62"/>
      <c r="N850" s="63"/>
      <c r="O850" s="63"/>
      <c r="P850" s="63"/>
      <c r="Q850" s="86" t="str">
        <f t="shared" si="2"/>
        <v/>
      </c>
      <c r="R850" s="87">
        <f>COUNTIF(Ocorrencias!$B$8:$B$1003,(CONCATENATE(B850," - ",F850)))</f>
        <v>0</v>
      </c>
      <c r="S850" s="88" t="str">
        <f>IF(R850&lt;&gt;0,IF(R850=(COUNTIFS(Ocorrencias!$B$8:$B$1003,(CONCATENATE(B850," - ",(MID(Roteiro!C850,7,300)))),Ocorrencias!$N$8:$N$1003,"Concluído")),"Concluído","Em andamento"),"")</f>
        <v/>
      </c>
      <c r="T850" s="63"/>
      <c r="U850" s="89"/>
    </row>
    <row r="851">
      <c r="A851" s="40"/>
      <c r="B851" s="67" t="str">
        <f t="shared" si="1"/>
        <v>843</v>
      </c>
      <c r="C851" s="81"/>
      <c r="D851" s="82"/>
      <c r="E851" s="64" t="str">
        <f>IFERROR(VLOOKUP(MID(C851,7,300),'Cenários'!C:E,3,0),"")</f>
        <v/>
      </c>
      <c r="F851" s="61"/>
      <c r="G851" s="83"/>
      <c r="H851" s="83"/>
      <c r="I851" s="83"/>
      <c r="J851" s="82"/>
      <c r="K851" s="85" t="str">
        <f t="shared" si="3"/>
        <v/>
      </c>
      <c r="L851" s="62"/>
      <c r="M851" s="62"/>
      <c r="N851" s="63"/>
      <c r="O851" s="63"/>
      <c r="P851" s="63"/>
      <c r="Q851" s="86" t="str">
        <f t="shared" si="2"/>
        <v/>
      </c>
      <c r="R851" s="87">
        <f>COUNTIF(Ocorrencias!$B$8:$B$1003,(CONCATENATE(B851," - ",F851)))</f>
        <v>0</v>
      </c>
      <c r="S851" s="88" t="str">
        <f>IF(R851&lt;&gt;0,IF(R851=(COUNTIFS(Ocorrencias!$B$8:$B$1003,(CONCATENATE(B851," - ",(MID(Roteiro!C851,7,300)))),Ocorrencias!$N$8:$N$1003,"Concluído")),"Concluído","Em andamento"),"")</f>
        <v/>
      </c>
      <c r="T851" s="63"/>
      <c r="U851" s="89"/>
    </row>
    <row r="852">
      <c r="A852" s="40"/>
      <c r="B852" s="67" t="str">
        <f t="shared" si="1"/>
        <v>844</v>
      </c>
      <c r="C852" s="81"/>
      <c r="D852" s="82"/>
      <c r="E852" s="64" t="str">
        <f>IFERROR(VLOOKUP(MID(C852,7,300),'Cenários'!C:E,3,0),"")</f>
        <v/>
      </c>
      <c r="F852" s="61"/>
      <c r="G852" s="83"/>
      <c r="H852" s="83"/>
      <c r="I852" s="83"/>
      <c r="J852" s="82"/>
      <c r="K852" s="85" t="str">
        <f t="shared" si="3"/>
        <v/>
      </c>
      <c r="L852" s="62"/>
      <c r="M852" s="62"/>
      <c r="N852" s="63"/>
      <c r="O852" s="63"/>
      <c r="P852" s="63"/>
      <c r="Q852" s="86" t="str">
        <f t="shared" si="2"/>
        <v/>
      </c>
      <c r="R852" s="87">
        <f>COUNTIF(Ocorrencias!$B$8:$B$1003,(CONCATENATE(B852," - ",F852)))</f>
        <v>0</v>
      </c>
      <c r="S852" s="88" t="str">
        <f>IF(R852&lt;&gt;0,IF(R852=(COUNTIFS(Ocorrencias!$B$8:$B$1003,(CONCATENATE(B852," - ",(MID(Roteiro!C852,7,300)))),Ocorrencias!$N$8:$N$1003,"Concluído")),"Concluído","Em andamento"),"")</f>
        <v/>
      </c>
      <c r="T852" s="63"/>
      <c r="U852" s="89"/>
    </row>
    <row r="853">
      <c r="A853" s="40"/>
      <c r="B853" s="67" t="str">
        <f t="shared" si="1"/>
        <v>845</v>
      </c>
      <c r="C853" s="81"/>
      <c r="D853" s="82"/>
      <c r="E853" s="64" t="str">
        <f>IFERROR(VLOOKUP(MID(C853,7,300),'Cenários'!C:E,3,0),"")</f>
        <v/>
      </c>
      <c r="F853" s="61"/>
      <c r="G853" s="83"/>
      <c r="H853" s="83"/>
      <c r="I853" s="83"/>
      <c r="J853" s="82"/>
      <c r="K853" s="85" t="str">
        <f t="shared" si="3"/>
        <v/>
      </c>
      <c r="L853" s="62"/>
      <c r="M853" s="62"/>
      <c r="N853" s="63"/>
      <c r="O853" s="63"/>
      <c r="P853" s="63"/>
      <c r="Q853" s="86" t="str">
        <f t="shared" si="2"/>
        <v/>
      </c>
      <c r="R853" s="87">
        <f>COUNTIF(Ocorrencias!$B$8:$B$1003,(CONCATENATE(B853," - ",F853)))</f>
        <v>0</v>
      </c>
      <c r="S853" s="88" t="str">
        <f>IF(R853&lt;&gt;0,IF(R853=(COUNTIFS(Ocorrencias!$B$8:$B$1003,(CONCATENATE(B853," - ",(MID(Roteiro!C853,7,300)))),Ocorrencias!$N$8:$N$1003,"Concluído")),"Concluído","Em andamento"),"")</f>
        <v/>
      </c>
      <c r="T853" s="63"/>
      <c r="U853" s="89"/>
    </row>
    <row r="854">
      <c r="A854" s="40"/>
      <c r="B854" s="67" t="str">
        <f t="shared" si="1"/>
        <v>846</v>
      </c>
      <c r="C854" s="81"/>
      <c r="D854" s="82"/>
      <c r="E854" s="64" t="str">
        <f>IFERROR(VLOOKUP(MID(C854,7,300),'Cenários'!C:E,3,0),"")</f>
        <v/>
      </c>
      <c r="F854" s="61"/>
      <c r="G854" s="83"/>
      <c r="H854" s="83"/>
      <c r="I854" s="83"/>
      <c r="J854" s="82"/>
      <c r="K854" s="85" t="str">
        <f t="shared" si="3"/>
        <v/>
      </c>
      <c r="L854" s="62"/>
      <c r="M854" s="62"/>
      <c r="N854" s="63"/>
      <c r="O854" s="63"/>
      <c r="P854" s="63"/>
      <c r="Q854" s="86" t="str">
        <f t="shared" si="2"/>
        <v/>
      </c>
      <c r="R854" s="87">
        <f>COUNTIF(Ocorrencias!$B$8:$B$1003,(CONCATENATE(B854," - ",F854)))</f>
        <v>0</v>
      </c>
      <c r="S854" s="88" t="str">
        <f>IF(R854&lt;&gt;0,IF(R854=(COUNTIFS(Ocorrencias!$B$8:$B$1003,(CONCATENATE(B854," - ",(MID(Roteiro!C854,7,300)))),Ocorrencias!$N$8:$N$1003,"Concluído")),"Concluído","Em andamento"),"")</f>
        <v/>
      </c>
      <c r="T854" s="63"/>
      <c r="U854" s="89"/>
    </row>
    <row r="855">
      <c r="A855" s="40"/>
      <c r="B855" s="67" t="str">
        <f t="shared" si="1"/>
        <v>847</v>
      </c>
      <c r="C855" s="81"/>
      <c r="D855" s="82"/>
      <c r="E855" s="64" t="str">
        <f>IFERROR(VLOOKUP(MID(C855,7,300),'Cenários'!C:E,3,0),"")</f>
        <v/>
      </c>
      <c r="F855" s="61"/>
      <c r="G855" s="83"/>
      <c r="H855" s="83"/>
      <c r="I855" s="83"/>
      <c r="J855" s="82"/>
      <c r="K855" s="85" t="str">
        <f t="shared" si="3"/>
        <v/>
      </c>
      <c r="L855" s="62"/>
      <c r="M855" s="62"/>
      <c r="N855" s="63"/>
      <c r="O855" s="63"/>
      <c r="P855" s="63"/>
      <c r="Q855" s="86" t="str">
        <f t="shared" si="2"/>
        <v/>
      </c>
      <c r="R855" s="87">
        <f>COUNTIF(Ocorrencias!$B$8:$B$1003,(CONCATENATE(B855," - ",F855)))</f>
        <v>0</v>
      </c>
      <c r="S855" s="88" t="str">
        <f>IF(R855&lt;&gt;0,IF(R855=(COUNTIFS(Ocorrencias!$B$8:$B$1003,(CONCATENATE(B855," - ",(MID(Roteiro!C855,7,300)))),Ocorrencias!$N$8:$N$1003,"Concluído")),"Concluído","Em andamento"),"")</f>
        <v/>
      </c>
      <c r="T855" s="63"/>
      <c r="U855" s="89"/>
    </row>
    <row r="856">
      <c r="A856" s="40"/>
      <c r="B856" s="67" t="str">
        <f t="shared" si="1"/>
        <v>848</v>
      </c>
      <c r="C856" s="81"/>
      <c r="D856" s="82"/>
      <c r="E856" s="64" t="str">
        <f>IFERROR(VLOOKUP(MID(C856,7,300),'Cenários'!C:E,3,0),"")</f>
        <v/>
      </c>
      <c r="F856" s="61"/>
      <c r="G856" s="83"/>
      <c r="H856" s="83"/>
      <c r="I856" s="83"/>
      <c r="J856" s="82"/>
      <c r="K856" s="85" t="str">
        <f t="shared" si="3"/>
        <v/>
      </c>
      <c r="L856" s="62"/>
      <c r="M856" s="62"/>
      <c r="N856" s="63"/>
      <c r="O856" s="63"/>
      <c r="P856" s="63"/>
      <c r="Q856" s="86" t="str">
        <f t="shared" si="2"/>
        <v/>
      </c>
      <c r="R856" s="87">
        <f>COUNTIF(Ocorrencias!$B$8:$B$1003,(CONCATENATE(B856," - ",F856)))</f>
        <v>0</v>
      </c>
      <c r="S856" s="88" t="str">
        <f>IF(R856&lt;&gt;0,IF(R856=(COUNTIFS(Ocorrencias!$B$8:$B$1003,(CONCATENATE(B856," - ",(MID(Roteiro!C856,7,300)))),Ocorrencias!$N$8:$N$1003,"Concluído")),"Concluído","Em andamento"),"")</f>
        <v/>
      </c>
      <c r="T856" s="63"/>
      <c r="U856" s="89"/>
    </row>
    <row r="857">
      <c r="A857" s="40"/>
      <c r="B857" s="67" t="str">
        <f t="shared" si="1"/>
        <v>849</v>
      </c>
      <c r="C857" s="81"/>
      <c r="D857" s="82"/>
      <c r="E857" s="64" t="str">
        <f>IFERROR(VLOOKUP(MID(C857,7,300),'Cenários'!C:E,3,0),"")</f>
        <v/>
      </c>
      <c r="F857" s="61"/>
      <c r="G857" s="83"/>
      <c r="H857" s="83"/>
      <c r="I857" s="83"/>
      <c r="J857" s="82"/>
      <c r="K857" s="85" t="str">
        <f t="shared" si="3"/>
        <v/>
      </c>
      <c r="L857" s="62"/>
      <c r="M857" s="62"/>
      <c r="N857" s="63"/>
      <c r="O857" s="63"/>
      <c r="P857" s="63"/>
      <c r="Q857" s="86" t="str">
        <f t="shared" si="2"/>
        <v/>
      </c>
      <c r="R857" s="87">
        <f>COUNTIF(Ocorrencias!$B$8:$B$1003,(CONCATENATE(B857," - ",F857)))</f>
        <v>0</v>
      </c>
      <c r="S857" s="88" t="str">
        <f>IF(R857&lt;&gt;0,IF(R857=(COUNTIFS(Ocorrencias!$B$8:$B$1003,(CONCATENATE(B857," - ",(MID(Roteiro!C857,7,300)))),Ocorrencias!$N$8:$N$1003,"Concluído")),"Concluído","Em andamento"),"")</f>
        <v/>
      </c>
      <c r="T857" s="63"/>
      <c r="U857" s="89"/>
    </row>
    <row r="858">
      <c r="A858" s="40"/>
      <c r="B858" s="67" t="str">
        <f t="shared" si="1"/>
        <v>850</v>
      </c>
      <c r="C858" s="81"/>
      <c r="D858" s="82"/>
      <c r="E858" s="64" t="str">
        <f>IFERROR(VLOOKUP(MID(C858,7,300),'Cenários'!C:E,3,0),"")</f>
        <v/>
      </c>
      <c r="F858" s="61"/>
      <c r="G858" s="83"/>
      <c r="H858" s="83"/>
      <c r="I858" s="83"/>
      <c r="J858" s="82"/>
      <c r="K858" s="85" t="str">
        <f t="shared" si="3"/>
        <v/>
      </c>
      <c r="L858" s="62"/>
      <c r="M858" s="62"/>
      <c r="N858" s="63"/>
      <c r="O858" s="63"/>
      <c r="P858" s="63"/>
      <c r="Q858" s="86" t="str">
        <f t="shared" si="2"/>
        <v/>
      </c>
      <c r="R858" s="87">
        <f>COUNTIF(Ocorrencias!$B$8:$B$1003,(CONCATENATE(B858," - ",F858)))</f>
        <v>0</v>
      </c>
      <c r="S858" s="88" t="str">
        <f>IF(R858&lt;&gt;0,IF(R858=(COUNTIFS(Ocorrencias!$B$8:$B$1003,(CONCATENATE(B858," - ",(MID(Roteiro!C858,7,300)))),Ocorrencias!$N$8:$N$1003,"Concluído")),"Concluído","Em andamento"),"")</f>
        <v/>
      </c>
      <c r="T858" s="63"/>
      <c r="U858" s="89"/>
    </row>
    <row r="859">
      <c r="A859" s="40"/>
      <c r="B859" s="67" t="str">
        <f t="shared" si="1"/>
        <v>851</v>
      </c>
      <c r="C859" s="81"/>
      <c r="D859" s="82"/>
      <c r="E859" s="64" t="str">
        <f>IFERROR(VLOOKUP(MID(C859,7,300),'Cenários'!C:E,3,0),"")</f>
        <v/>
      </c>
      <c r="F859" s="61"/>
      <c r="G859" s="83"/>
      <c r="H859" s="83"/>
      <c r="I859" s="83"/>
      <c r="J859" s="82"/>
      <c r="K859" s="85" t="str">
        <f t="shared" si="3"/>
        <v/>
      </c>
      <c r="L859" s="62"/>
      <c r="M859" s="62"/>
      <c r="N859" s="63"/>
      <c r="O859" s="63"/>
      <c r="P859" s="63"/>
      <c r="Q859" s="86" t="str">
        <f t="shared" si="2"/>
        <v/>
      </c>
      <c r="R859" s="87">
        <f>COUNTIF(Ocorrencias!$B$8:$B$1003,(CONCATENATE(B859," - ",F859)))</f>
        <v>0</v>
      </c>
      <c r="S859" s="88" t="str">
        <f>IF(R859&lt;&gt;0,IF(R859=(COUNTIFS(Ocorrencias!$B$8:$B$1003,(CONCATENATE(B859," - ",(MID(Roteiro!C859,7,300)))),Ocorrencias!$N$8:$N$1003,"Concluído")),"Concluído","Em andamento"),"")</f>
        <v/>
      </c>
      <c r="T859" s="63"/>
      <c r="U859" s="89"/>
    </row>
    <row r="860">
      <c r="A860" s="40"/>
      <c r="B860" s="67" t="str">
        <f t="shared" si="1"/>
        <v>852</v>
      </c>
      <c r="C860" s="81"/>
      <c r="D860" s="82"/>
      <c r="E860" s="64" t="str">
        <f>IFERROR(VLOOKUP(MID(C860,7,300),'Cenários'!C:E,3,0),"")</f>
        <v/>
      </c>
      <c r="F860" s="61"/>
      <c r="G860" s="83"/>
      <c r="H860" s="83"/>
      <c r="I860" s="83"/>
      <c r="J860" s="82"/>
      <c r="K860" s="85" t="str">
        <f t="shared" si="3"/>
        <v/>
      </c>
      <c r="L860" s="62"/>
      <c r="M860" s="62"/>
      <c r="N860" s="63"/>
      <c r="O860" s="63"/>
      <c r="P860" s="63"/>
      <c r="Q860" s="86" t="str">
        <f t="shared" si="2"/>
        <v/>
      </c>
      <c r="R860" s="87">
        <f>COUNTIF(Ocorrencias!$B$8:$B$1003,(CONCATENATE(B860," - ",F860)))</f>
        <v>0</v>
      </c>
      <c r="S860" s="88" t="str">
        <f>IF(R860&lt;&gt;0,IF(R860=(COUNTIFS(Ocorrencias!$B$8:$B$1003,(CONCATENATE(B860," - ",(MID(Roteiro!C860,7,300)))),Ocorrencias!$N$8:$N$1003,"Concluído")),"Concluído","Em andamento"),"")</f>
        <v/>
      </c>
      <c r="T860" s="63"/>
      <c r="U860" s="89"/>
    </row>
    <row r="861">
      <c r="A861" s="40"/>
      <c r="B861" s="67" t="str">
        <f t="shared" si="1"/>
        <v>853</v>
      </c>
      <c r="C861" s="81"/>
      <c r="D861" s="82"/>
      <c r="E861" s="64" t="str">
        <f>IFERROR(VLOOKUP(MID(C861,7,300),'Cenários'!C:E,3,0),"")</f>
        <v/>
      </c>
      <c r="F861" s="61"/>
      <c r="G861" s="83"/>
      <c r="H861" s="83"/>
      <c r="I861" s="83"/>
      <c r="J861" s="82"/>
      <c r="K861" s="85" t="str">
        <f t="shared" si="3"/>
        <v/>
      </c>
      <c r="L861" s="62"/>
      <c r="M861" s="62"/>
      <c r="N861" s="63"/>
      <c r="O861" s="63"/>
      <c r="P861" s="63"/>
      <c r="Q861" s="86" t="str">
        <f t="shared" si="2"/>
        <v/>
      </c>
      <c r="R861" s="87">
        <f>COUNTIF(Ocorrencias!$B$8:$B$1003,(CONCATENATE(B861," - ",F861)))</f>
        <v>0</v>
      </c>
      <c r="S861" s="88" t="str">
        <f>IF(R861&lt;&gt;0,IF(R861=(COUNTIFS(Ocorrencias!$B$8:$B$1003,(CONCATENATE(B861," - ",(MID(Roteiro!C861,7,300)))),Ocorrencias!$N$8:$N$1003,"Concluído")),"Concluído","Em andamento"),"")</f>
        <v/>
      </c>
      <c r="T861" s="63"/>
      <c r="U861" s="89"/>
    </row>
    <row r="862">
      <c r="A862" s="40"/>
      <c r="B862" s="67" t="str">
        <f t="shared" si="1"/>
        <v>854</v>
      </c>
      <c r="C862" s="81"/>
      <c r="D862" s="82"/>
      <c r="E862" s="64" t="str">
        <f>IFERROR(VLOOKUP(MID(C862,7,300),'Cenários'!C:E,3,0),"")</f>
        <v/>
      </c>
      <c r="F862" s="61"/>
      <c r="G862" s="83"/>
      <c r="H862" s="83"/>
      <c r="I862" s="83"/>
      <c r="J862" s="82"/>
      <c r="K862" s="85" t="str">
        <f t="shared" si="3"/>
        <v/>
      </c>
      <c r="L862" s="62"/>
      <c r="M862" s="62"/>
      <c r="N862" s="63"/>
      <c r="O862" s="63"/>
      <c r="P862" s="63"/>
      <c r="Q862" s="86" t="str">
        <f t="shared" si="2"/>
        <v/>
      </c>
      <c r="R862" s="87">
        <f>COUNTIF(Ocorrencias!$B$8:$B$1003,(CONCATENATE(B862," - ",F862)))</f>
        <v>0</v>
      </c>
      <c r="S862" s="88" t="str">
        <f>IF(R862&lt;&gt;0,IF(R862=(COUNTIFS(Ocorrencias!$B$8:$B$1003,(CONCATENATE(B862," - ",(MID(Roteiro!C862,7,300)))),Ocorrencias!$N$8:$N$1003,"Concluído")),"Concluído","Em andamento"),"")</f>
        <v/>
      </c>
      <c r="T862" s="63"/>
      <c r="U862" s="89"/>
    </row>
    <row r="863">
      <c r="A863" s="40"/>
      <c r="B863" s="67" t="str">
        <f t="shared" si="1"/>
        <v>855</v>
      </c>
      <c r="C863" s="81"/>
      <c r="D863" s="82"/>
      <c r="E863" s="64" t="str">
        <f>IFERROR(VLOOKUP(MID(C863,7,300),'Cenários'!C:E,3,0),"")</f>
        <v/>
      </c>
      <c r="F863" s="61"/>
      <c r="G863" s="83"/>
      <c r="H863" s="83"/>
      <c r="I863" s="83"/>
      <c r="J863" s="82"/>
      <c r="K863" s="85" t="str">
        <f t="shared" si="3"/>
        <v/>
      </c>
      <c r="L863" s="62"/>
      <c r="M863" s="62"/>
      <c r="N863" s="63"/>
      <c r="O863" s="63"/>
      <c r="P863" s="63"/>
      <c r="Q863" s="86" t="str">
        <f t="shared" si="2"/>
        <v/>
      </c>
      <c r="R863" s="87">
        <f>COUNTIF(Ocorrencias!$B$8:$B$1003,(CONCATENATE(B863," - ",F863)))</f>
        <v>0</v>
      </c>
      <c r="S863" s="88" t="str">
        <f>IF(R863&lt;&gt;0,IF(R863=(COUNTIFS(Ocorrencias!$B$8:$B$1003,(CONCATENATE(B863," - ",(MID(Roteiro!C863,7,300)))),Ocorrencias!$N$8:$N$1003,"Concluído")),"Concluído","Em andamento"),"")</f>
        <v/>
      </c>
      <c r="T863" s="63"/>
      <c r="U863" s="89"/>
    </row>
    <row r="864">
      <c r="A864" s="40"/>
      <c r="B864" s="67" t="str">
        <f t="shared" si="1"/>
        <v>856</v>
      </c>
      <c r="C864" s="81"/>
      <c r="D864" s="82"/>
      <c r="E864" s="64" t="str">
        <f>IFERROR(VLOOKUP(MID(C864,7,300),'Cenários'!C:E,3,0),"")</f>
        <v/>
      </c>
      <c r="F864" s="61"/>
      <c r="G864" s="83"/>
      <c r="H864" s="83"/>
      <c r="I864" s="83"/>
      <c r="J864" s="82"/>
      <c r="K864" s="85" t="str">
        <f t="shared" si="3"/>
        <v/>
      </c>
      <c r="L864" s="62"/>
      <c r="M864" s="62"/>
      <c r="N864" s="63"/>
      <c r="O864" s="63"/>
      <c r="P864" s="63"/>
      <c r="Q864" s="86" t="str">
        <f t="shared" si="2"/>
        <v/>
      </c>
      <c r="R864" s="87">
        <f>COUNTIF(Ocorrencias!$B$8:$B$1003,(CONCATENATE(B864," - ",F864)))</f>
        <v>0</v>
      </c>
      <c r="S864" s="88" t="str">
        <f>IF(R864&lt;&gt;0,IF(R864=(COUNTIFS(Ocorrencias!$B$8:$B$1003,(CONCATENATE(B864," - ",(MID(Roteiro!C864,7,300)))),Ocorrencias!$N$8:$N$1003,"Concluído")),"Concluído","Em andamento"),"")</f>
        <v/>
      </c>
      <c r="T864" s="63"/>
      <c r="U864" s="89"/>
    </row>
    <row r="865">
      <c r="A865" s="40"/>
      <c r="B865" s="67" t="str">
        <f t="shared" si="1"/>
        <v>857</v>
      </c>
      <c r="C865" s="81"/>
      <c r="D865" s="82"/>
      <c r="E865" s="64" t="str">
        <f>IFERROR(VLOOKUP(MID(C865,7,300),'Cenários'!C:E,3,0),"")</f>
        <v/>
      </c>
      <c r="F865" s="61"/>
      <c r="G865" s="83"/>
      <c r="H865" s="83"/>
      <c r="I865" s="83"/>
      <c r="J865" s="82"/>
      <c r="K865" s="85" t="str">
        <f t="shared" si="3"/>
        <v/>
      </c>
      <c r="L865" s="62"/>
      <c r="M865" s="62"/>
      <c r="N865" s="63"/>
      <c r="O865" s="63"/>
      <c r="P865" s="63"/>
      <c r="Q865" s="86" t="str">
        <f t="shared" si="2"/>
        <v/>
      </c>
      <c r="R865" s="87">
        <f>COUNTIF(Ocorrencias!$B$8:$B$1003,(CONCATENATE(B865," - ",F865)))</f>
        <v>0</v>
      </c>
      <c r="S865" s="88" t="str">
        <f>IF(R865&lt;&gt;0,IF(R865=(COUNTIFS(Ocorrencias!$B$8:$B$1003,(CONCATENATE(B865," - ",(MID(Roteiro!C865,7,300)))),Ocorrencias!$N$8:$N$1003,"Concluído")),"Concluído","Em andamento"),"")</f>
        <v/>
      </c>
      <c r="T865" s="63"/>
      <c r="U865" s="89"/>
    </row>
    <row r="866">
      <c r="A866" s="40"/>
      <c r="B866" s="67" t="str">
        <f t="shared" si="1"/>
        <v>858</v>
      </c>
      <c r="C866" s="81"/>
      <c r="D866" s="82"/>
      <c r="E866" s="64" t="str">
        <f>IFERROR(VLOOKUP(MID(C866,7,300),'Cenários'!C:E,3,0),"")</f>
        <v/>
      </c>
      <c r="F866" s="61"/>
      <c r="G866" s="83"/>
      <c r="H866" s="83"/>
      <c r="I866" s="83"/>
      <c r="J866" s="82"/>
      <c r="K866" s="85" t="str">
        <f t="shared" si="3"/>
        <v/>
      </c>
      <c r="L866" s="62"/>
      <c r="M866" s="62"/>
      <c r="N866" s="63"/>
      <c r="O866" s="63"/>
      <c r="P866" s="63"/>
      <c r="Q866" s="86" t="str">
        <f t="shared" si="2"/>
        <v/>
      </c>
      <c r="R866" s="87">
        <f>COUNTIF(Ocorrencias!$B$8:$B$1003,(CONCATENATE(B866," - ",F866)))</f>
        <v>0</v>
      </c>
      <c r="S866" s="88" t="str">
        <f>IF(R866&lt;&gt;0,IF(R866=(COUNTIFS(Ocorrencias!$B$8:$B$1003,(CONCATENATE(B866," - ",(MID(Roteiro!C866,7,300)))),Ocorrencias!$N$8:$N$1003,"Concluído")),"Concluído","Em andamento"),"")</f>
        <v/>
      </c>
      <c r="T866" s="63"/>
      <c r="U866" s="89"/>
    </row>
    <row r="867">
      <c r="A867" s="40"/>
      <c r="B867" s="67" t="str">
        <f t="shared" si="1"/>
        <v>859</v>
      </c>
      <c r="C867" s="81"/>
      <c r="D867" s="82"/>
      <c r="E867" s="64" t="str">
        <f>IFERROR(VLOOKUP(MID(C867,7,300),'Cenários'!C:E,3,0),"")</f>
        <v/>
      </c>
      <c r="F867" s="61"/>
      <c r="G867" s="83"/>
      <c r="H867" s="83"/>
      <c r="I867" s="83"/>
      <c r="J867" s="82"/>
      <c r="K867" s="85" t="str">
        <f t="shared" si="3"/>
        <v/>
      </c>
      <c r="L867" s="62"/>
      <c r="M867" s="62"/>
      <c r="N867" s="63"/>
      <c r="O867" s="63"/>
      <c r="P867" s="63"/>
      <c r="Q867" s="86" t="str">
        <f t="shared" si="2"/>
        <v/>
      </c>
      <c r="R867" s="87">
        <f>COUNTIF(Ocorrencias!$B$8:$B$1003,(CONCATENATE(B867," - ",F867)))</f>
        <v>0</v>
      </c>
      <c r="S867" s="88" t="str">
        <f>IF(R867&lt;&gt;0,IF(R867=(COUNTIFS(Ocorrencias!$B$8:$B$1003,(CONCATENATE(B867," - ",(MID(Roteiro!C867,7,300)))),Ocorrencias!$N$8:$N$1003,"Concluído")),"Concluído","Em andamento"),"")</f>
        <v/>
      </c>
      <c r="T867" s="63"/>
      <c r="U867" s="89"/>
    </row>
    <row r="868">
      <c r="A868" s="40"/>
      <c r="B868" s="67" t="str">
        <f t="shared" si="1"/>
        <v>860</v>
      </c>
      <c r="C868" s="81"/>
      <c r="D868" s="82"/>
      <c r="E868" s="64" t="str">
        <f>IFERROR(VLOOKUP(MID(C868,7,300),'Cenários'!C:E,3,0),"")</f>
        <v/>
      </c>
      <c r="F868" s="61"/>
      <c r="G868" s="83"/>
      <c r="H868" s="83"/>
      <c r="I868" s="83"/>
      <c r="J868" s="82"/>
      <c r="K868" s="85" t="str">
        <f t="shared" si="3"/>
        <v/>
      </c>
      <c r="L868" s="62"/>
      <c r="M868" s="62"/>
      <c r="N868" s="63"/>
      <c r="O868" s="63"/>
      <c r="P868" s="63"/>
      <c r="Q868" s="86" t="str">
        <f t="shared" si="2"/>
        <v/>
      </c>
      <c r="R868" s="87">
        <f>COUNTIF(Ocorrencias!$B$8:$B$1003,(CONCATENATE(B868," - ",F868)))</f>
        <v>0</v>
      </c>
      <c r="S868" s="88" t="str">
        <f>IF(R868&lt;&gt;0,IF(R868=(COUNTIFS(Ocorrencias!$B$8:$B$1003,(CONCATENATE(B868," - ",(MID(Roteiro!C868,7,300)))),Ocorrencias!$N$8:$N$1003,"Concluído")),"Concluído","Em andamento"),"")</f>
        <v/>
      </c>
      <c r="T868" s="63"/>
      <c r="U868" s="89"/>
    </row>
    <row r="869">
      <c r="A869" s="40"/>
      <c r="B869" s="67" t="str">
        <f t="shared" si="1"/>
        <v>861</v>
      </c>
      <c r="C869" s="81"/>
      <c r="D869" s="82"/>
      <c r="E869" s="64" t="str">
        <f>IFERROR(VLOOKUP(MID(C869,7,300),'Cenários'!C:E,3,0),"")</f>
        <v/>
      </c>
      <c r="F869" s="61"/>
      <c r="G869" s="83"/>
      <c r="H869" s="83"/>
      <c r="I869" s="83"/>
      <c r="J869" s="82"/>
      <c r="K869" s="85" t="str">
        <f t="shared" si="3"/>
        <v/>
      </c>
      <c r="L869" s="62"/>
      <c r="M869" s="62"/>
      <c r="N869" s="63"/>
      <c r="O869" s="63"/>
      <c r="P869" s="63"/>
      <c r="Q869" s="86" t="str">
        <f t="shared" si="2"/>
        <v/>
      </c>
      <c r="R869" s="87">
        <f>COUNTIF(Ocorrencias!$B$8:$B$1003,(CONCATENATE(B869," - ",F869)))</f>
        <v>0</v>
      </c>
      <c r="S869" s="88" t="str">
        <f>IF(R869&lt;&gt;0,IF(R869=(COUNTIFS(Ocorrencias!$B$8:$B$1003,(CONCATENATE(B869," - ",(MID(Roteiro!C869,7,300)))),Ocorrencias!$N$8:$N$1003,"Concluído")),"Concluído","Em andamento"),"")</f>
        <v/>
      </c>
      <c r="T869" s="63"/>
      <c r="U869" s="89"/>
    </row>
    <row r="870">
      <c r="A870" s="40"/>
      <c r="B870" s="67" t="str">
        <f t="shared" si="1"/>
        <v>862</v>
      </c>
      <c r="C870" s="81"/>
      <c r="D870" s="82"/>
      <c r="E870" s="64" t="str">
        <f>IFERROR(VLOOKUP(MID(C870,7,300),'Cenários'!C:E,3,0),"")</f>
        <v/>
      </c>
      <c r="F870" s="61"/>
      <c r="G870" s="83"/>
      <c r="H870" s="83"/>
      <c r="I870" s="83"/>
      <c r="J870" s="82"/>
      <c r="K870" s="85" t="str">
        <f t="shared" si="3"/>
        <v/>
      </c>
      <c r="L870" s="62"/>
      <c r="M870" s="62"/>
      <c r="N870" s="63"/>
      <c r="O870" s="63"/>
      <c r="P870" s="63"/>
      <c r="Q870" s="86" t="str">
        <f t="shared" si="2"/>
        <v/>
      </c>
      <c r="R870" s="87">
        <f>COUNTIF(Ocorrencias!$B$8:$B$1003,(CONCATENATE(B870," - ",F870)))</f>
        <v>0</v>
      </c>
      <c r="S870" s="88" t="str">
        <f>IF(R870&lt;&gt;0,IF(R870=(COUNTIFS(Ocorrencias!$B$8:$B$1003,(CONCATENATE(B870," - ",(MID(Roteiro!C870,7,300)))),Ocorrencias!$N$8:$N$1003,"Concluído")),"Concluído","Em andamento"),"")</f>
        <v/>
      </c>
      <c r="T870" s="63"/>
      <c r="U870" s="89"/>
    </row>
    <row r="871">
      <c r="A871" s="40"/>
      <c r="B871" s="67" t="str">
        <f t="shared" si="1"/>
        <v>863</v>
      </c>
      <c r="C871" s="81"/>
      <c r="D871" s="82"/>
      <c r="E871" s="64" t="str">
        <f>IFERROR(VLOOKUP(MID(C871,7,300),'Cenários'!C:E,3,0),"")</f>
        <v/>
      </c>
      <c r="F871" s="61"/>
      <c r="G871" s="83"/>
      <c r="H871" s="83"/>
      <c r="I871" s="83"/>
      <c r="J871" s="82"/>
      <c r="K871" s="85" t="str">
        <f t="shared" si="3"/>
        <v/>
      </c>
      <c r="L871" s="62"/>
      <c r="M871" s="62"/>
      <c r="N871" s="63"/>
      <c r="O871" s="63"/>
      <c r="P871" s="63"/>
      <c r="Q871" s="86" t="str">
        <f t="shared" si="2"/>
        <v/>
      </c>
      <c r="R871" s="87">
        <f>COUNTIF(Ocorrencias!$B$8:$B$1003,(CONCATENATE(B871," - ",F871)))</f>
        <v>0</v>
      </c>
      <c r="S871" s="88" t="str">
        <f>IF(R871&lt;&gt;0,IF(R871=(COUNTIFS(Ocorrencias!$B$8:$B$1003,(CONCATENATE(B871," - ",(MID(Roteiro!C871,7,300)))),Ocorrencias!$N$8:$N$1003,"Concluído")),"Concluído","Em andamento"),"")</f>
        <v/>
      </c>
      <c r="T871" s="63"/>
      <c r="U871" s="89"/>
    </row>
    <row r="872">
      <c r="A872" s="40"/>
      <c r="B872" s="67" t="str">
        <f t="shared" si="1"/>
        <v>864</v>
      </c>
      <c r="C872" s="81"/>
      <c r="D872" s="82"/>
      <c r="E872" s="64" t="str">
        <f>IFERROR(VLOOKUP(MID(C872,7,300),'Cenários'!C:E,3,0),"")</f>
        <v/>
      </c>
      <c r="F872" s="61"/>
      <c r="G872" s="83"/>
      <c r="H872" s="83"/>
      <c r="I872" s="83"/>
      <c r="J872" s="82"/>
      <c r="K872" s="85" t="str">
        <f t="shared" si="3"/>
        <v/>
      </c>
      <c r="L872" s="62"/>
      <c r="M872" s="62"/>
      <c r="N872" s="63"/>
      <c r="O872" s="63"/>
      <c r="P872" s="63"/>
      <c r="Q872" s="86" t="str">
        <f t="shared" si="2"/>
        <v/>
      </c>
      <c r="R872" s="87">
        <f>COUNTIF(Ocorrencias!$B$8:$B$1003,(CONCATENATE(B872," - ",F872)))</f>
        <v>0</v>
      </c>
      <c r="S872" s="88" t="str">
        <f>IF(R872&lt;&gt;0,IF(R872=(COUNTIFS(Ocorrencias!$B$8:$B$1003,(CONCATENATE(B872," - ",(MID(Roteiro!C872,7,300)))),Ocorrencias!$N$8:$N$1003,"Concluído")),"Concluído","Em andamento"),"")</f>
        <v/>
      </c>
      <c r="T872" s="63"/>
      <c r="U872" s="89"/>
    </row>
    <row r="873">
      <c r="A873" s="40"/>
      <c r="B873" s="67" t="str">
        <f t="shared" si="1"/>
        <v>865</v>
      </c>
      <c r="C873" s="81"/>
      <c r="D873" s="82"/>
      <c r="E873" s="64" t="str">
        <f>IFERROR(VLOOKUP(MID(C873,7,300),'Cenários'!C:E,3,0),"")</f>
        <v/>
      </c>
      <c r="F873" s="61"/>
      <c r="G873" s="83"/>
      <c r="H873" s="83"/>
      <c r="I873" s="83"/>
      <c r="J873" s="82"/>
      <c r="K873" s="85" t="str">
        <f t="shared" si="3"/>
        <v/>
      </c>
      <c r="L873" s="62"/>
      <c r="M873" s="62"/>
      <c r="N873" s="63"/>
      <c r="O873" s="63"/>
      <c r="P873" s="63"/>
      <c r="Q873" s="86" t="str">
        <f t="shared" si="2"/>
        <v/>
      </c>
      <c r="R873" s="87">
        <f>COUNTIF(Ocorrencias!$B$8:$B$1003,(CONCATENATE(B873," - ",F873)))</f>
        <v>0</v>
      </c>
      <c r="S873" s="88" t="str">
        <f>IF(R873&lt;&gt;0,IF(R873=(COUNTIFS(Ocorrencias!$B$8:$B$1003,(CONCATENATE(B873," - ",(MID(Roteiro!C873,7,300)))),Ocorrencias!$N$8:$N$1003,"Concluído")),"Concluído","Em andamento"),"")</f>
        <v/>
      </c>
      <c r="T873" s="63"/>
      <c r="U873" s="89"/>
    </row>
    <row r="874">
      <c r="A874" s="40"/>
      <c r="B874" s="67" t="str">
        <f t="shared" si="1"/>
        <v>866</v>
      </c>
      <c r="C874" s="81"/>
      <c r="D874" s="82"/>
      <c r="E874" s="64" t="str">
        <f>IFERROR(VLOOKUP(MID(C874,7,300),'Cenários'!C:E,3,0),"")</f>
        <v/>
      </c>
      <c r="F874" s="61"/>
      <c r="G874" s="83"/>
      <c r="H874" s="83"/>
      <c r="I874" s="83"/>
      <c r="J874" s="82"/>
      <c r="K874" s="85" t="str">
        <f t="shared" si="3"/>
        <v/>
      </c>
      <c r="L874" s="62"/>
      <c r="M874" s="62"/>
      <c r="N874" s="63"/>
      <c r="O874" s="63"/>
      <c r="P874" s="63"/>
      <c r="Q874" s="86" t="str">
        <f t="shared" si="2"/>
        <v/>
      </c>
      <c r="R874" s="87">
        <f>COUNTIF(Ocorrencias!$B$8:$B$1003,(CONCATENATE(B874," - ",F874)))</f>
        <v>0</v>
      </c>
      <c r="S874" s="88" t="str">
        <f>IF(R874&lt;&gt;0,IF(R874=(COUNTIFS(Ocorrencias!$B$8:$B$1003,(CONCATENATE(B874," - ",(MID(Roteiro!C874,7,300)))),Ocorrencias!$N$8:$N$1003,"Concluído")),"Concluído","Em andamento"),"")</f>
        <v/>
      </c>
      <c r="T874" s="63"/>
      <c r="U874" s="89"/>
    </row>
    <row r="875">
      <c r="A875" s="40"/>
      <c r="B875" s="67" t="str">
        <f t="shared" si="1"/>
        <v>867</v>
      </c>
      <c r="C875" s="81"/>
      <c r="D875" s="82"/>
      <c r="E875" s="64" t="str">
        <f>IFERROR(VLOOKUP(MID(C875,7,300),'Cenários'!C:E,3,0),"")</f>
        <v/>
      </c>
      <c r="F875" s="61"/>
      <c r="G875" s="83"/>
      <c r="H875" s="83"/>
      <c r="I875" s="83"/>
      <c r="J875" s="82"/>
      <c r="K875" s="85" t="str">
        <f t="shared" si="3"/>
        <v/>
      </c>
      <c r="L875" s="62"/>
      <c r="M875" s="62"/>
      <c r="N875" s="63"/>
      <c r="O875" s="63"/>
      <c r="P875" s="63"/>
      <c r="Q875" s="86" t="str">
        <f t="shared" si="2"/>
        <v/>
      </c>
      <c r="R875" s="87">
        <f>COUNTIF(Ocorrencias!$B$8:$B$1003,(CONCATENATE(B875," - ",F875)))</f>
        <v>0</v>
      </c>
      <c r="S875" s="88" t="str">
        <f>IF(R875&lt;&gt;0,IF(R875=(COUNTIFS(Ocorrencias!$B$8:$B$1003,(CONCATENATE(B875," - ",(MID(Roteiro!C875,7,300)))),Ocorrencias!$N$8:$N$1003,"Concluído")),"Concluído","Em andamento"),"")</f>
        <v/>
      </c>
      <c r="T875" s="63"/>
      <c r="U875" s="89"/>
    </row>
    <row r="876">
      <c r="A876" s="40"/>
      <c r="B876" s="67" t="str">
        <f t="shared" si="1"/>
        <v>868</v>
      </c>
      <c r="C876" s="81"/>
      <c r="D876" s="82"/>
      <c r="E876" s="64" t="str">
        <f>IFERROR(VLOOKUP(MID(C876,7,300),'Cenários'!C:E,3,0),"")</f>
        <v/>
      </c>
      <c r="F876" s="61"/>
      <c r="G876" s="83"/>
      <c r="H876" s="83"/>
      <c r="I876" s="83"/>
      <c r="J876" s="82"/>
      <c r="K876" s="85" t="str">
        <f t="shared" si="3"/>
        <v/>
      </c>
      <c r="L876" s="62"/>
      <c r="M876" s="62"/>
      <c r="N876" s="63"/>
      <c r="O876" s="63"/>
      <c r="P876" s="63"/>
      <c r="Q876" s="86" t="str">
        <f t="shared" si="2"/>
        <v/>
      </c>
      <c r="R876" s="87">
        <f>COUNTIF(Ocorrencias!$B$8:$B$1003,(CONCATENATE(B876," - ",F876)))</f>
        <v>0</v>
      </c>
      <c r="S876" s="88" t="str">
        <f>IF(R876&lt;&gt;0,IF(R876=(COUNTIFS(Ocorrencias!$B$8:$B$1003,(CONCATENATE(B876," - ",(MID(Roteiro!C876,7,300)))),Ocorrencias!$N$8:$N$1003,"Concluído")),"Concluído","Em andamento"),"")</f>
        <v/>
      </c>
      <c r="T876" s="63"/>
      <c r="U876" s="89"/>
    </row>
    <row r="877">
      <c r="A877" s="40"/>
      <c r="B877" s="67" t="str">
        <f t="shared" si="1"/>
        <v>869</v>
      </c>
      <c r="C877" s="81"/>
      <c r="D877" s="82"/>
      <c r="E877" s="64" t="str">
        <f>IFERROR(VLOOKUP(MID(C877,7,300),'Cenários'!C:E,3,0),"")</f>
        <v/>
      </c>
      <c r="F877" s="61"/>
      <c r="G877" s="83"/>
      <c r="H877" s="83"/>
      <c r="I877" s="83"/>
      <c r="J877" s="82"/>
      <c r="K877" s="85" t="str">
        <f t="shared" si="3"/>
        <v/>
      </c>
      <c r="L877" s="62"/>
      <c r="M877" s="62"/>
      <c r="N877" s="63"/>
      <c r="O877" s="63"/>
      <c r="P877" s="63"/>
      <c r="Q877" s="86" t="str">
        <f t="shared" si="2"/>
        <v/>
      </c>
      <c r="R877" s="87">
        <f>COUNTIF(Ocorrencias!$B$8:$B$1003,(CONCATENATE(B877," - ",F877)))</f>
        <v>0</v>
      </c>
      <c r="S877" s="88" t="str">
        <f>IF(R877&lt;&gt;0,IF(R877=(COUNTIFS(Ocorrencias!$B$8:$B$1003,(CONCATENATE(B877," - ",(MID(Roteiro!C877,7,300)))),Ocorrencias!$N$8:$N$1003,"Concluído")),"Concluído","Em andamento"),"")</f>
        <v/>
      </c>
      <c r="T877" s="63"/>
      <c r="U877" s="89"/>
    </row>
    <row r="878">
      <c r="A878" s="40"/>
      <c r="B878" s="67" t="str">
        <f t="shared" si="1"/>
        <v>870</v>
      </c>
      <c r="C878" s="81"/>
      <c r="D878" s="82"/>
      <c r="E878" s="64" t="str">
        <f>IFERROR(VLOOKUP(MID(C878,7,300),'Cenários'!C:E,3,0),"")</f>
        <v/>
      </c>
      <c r="F878" s="61"/>
      <c r="G878" s="83"/>
      <c r="H878" s="83"/>
      <c r="I878" s="83"/>
      <c r="J878" s="82"/>
      <c r="K878" s="85" t="str">
        <f t="shared" si="3"/>
        <v/>
      </c>
      <c r="L878" s="62"/>
      <c r="M878" s="62"/>
      <c r="N878" s="63"/>
      <c r="O878" s="63"/>
      <c r="P878" s="63"/>
      <c r="Q878" s="86" t="str">
        <f t="shared" si="2"/>
        <v/>
      </c>
      <c r="R878" s="87">
        <f>COUNTIF(Ocorrencias!$B$8:$B$1003,(CONCATENATE(B878," - ",F878)))</f>
        <v>0</v>
      </c>
      <c r="S878" s="88" t="str">
        <f>IF(R878&lt;&gt;0,IF(R878=(COUNTIFS(Ocorrencias!$B$8:$B$1003,(CONCATENATE(B878," - ",(MID(Roteiro!C878,7,300)))),Ocorrencias!$N$8:$N$1003,"Concluído")),"Concluído","Em andamento"),"")</f>
        <v/>
      </c>
      <c r="T878" s="63"/>
      <c r="U878" s="89"/>
    </row>
    <row r="879">
      <c r="A879" s="40"/>
      <c r="B879" s="67" t="str">
        <f t="shared" si="1"/>
        <v>871</v>
      </c>
      <c r="C879" s="81"/>
      <c r="D879" s="82"/>
      <c r="E879" s="64" t="str">
        <f>IFERROR(VLOOKUP(MID(C879,7,300),'Cenários'!C:E,3,0),"")</f>
        <v/>
      </c>
      <c r="F879" s="61"/>
      <c r="G879" s="83"/>
      <c r="H879" s="83"/>
      <c r="I879" s="83"/>
      <c r="J879" s="82"/>
      <c r="K879" s="85" t="str">
        <f t="shared" si="3"/>
        <v/>
      </c>
      <c r="L879" s="62"/>
      <c r="M879" s="62"/>
      <c r="N879" s="63"/>
      <c r="O879" s="63"/>
      <c r="P879" s="63"/>
      <c r="Q879" s="86" t="str">
        <f t="shared" si="2"/>
        <v/>
      </c>
      <c r="R879" s="87">
        <f>COUNTIF(Ocorrencias!$B$8:$B$1003,(CONCATENATE(B879," - ",F879)))</f>
        <v>0</v>
      </c>
      <c r="S879" s="88" t="str">
        <f>IF(R879&lt;&gt;0,IF(R879=(COUNTIFS(Ocorrencias!$B$8:$B$1003,(CONCATENATE(B879," - ",(MID(Roteiro!C879,7,300)))),Ocorrencias!$N$8:$N$1003,"Concluído")),"Concluído","Em andamento"),"")</f>
        <v/>
      </c>
      <c r="T879" s="63"/>
      <c r="U879" s="89"/>
    </row>
    <row r="880">
      <c r="A880" s="40"/>
      <c r="B880" s="67" t="str">
        <f t="shared" si="1"/>
        <v>872</v>
      </c>
      <c r="C880" s="81"/>
      <c r="D880" s="82"/>
      <c r="E880" s="64" t="str">
        <f>IFERROR(VLOOKUP(MID(C880,7,300),'Cenários'!C:E,3,0),"")</f>
        <v/>
      </c>
      <c r="F880" s="61"/>
      <c r="G880" s="83"/>
      <c r="H880" s="83"/>
      <c r="I880" s="83"/>
      <c r="J880" s="82"/>
      <c r="K880" s="85" t="str">
        <f t="shared" si="3"/>
        <v/>
      </c>
      <c r="L880" s="62"/>
      <c r="M880" s="62"/>
      <c r="N880" s="63"/>
      <c r="O880" s="63"/>
      <c r="P880" s="63"/>
      <c r="Q880" s="86" t="str">
        <f t="shared" si="2"/>
        <v/>
      </c>
      <c r="R880" s="87">
        <f>COUNTIF(Ocorrencias!$B$8:$B$1003,(CONCATENATE(B880," - ",F880)))</f>
        <v>0</v>
      </c>
      <c r="S880" s="88" t="str">
        <f>IF(R880&lt;&gt;0,IF(R880=(COUNTIFS(Ocorrencias!$B$8:$B$1003,(CONCATENATE(B880," - ",(MID(Roteiro!C880,7,300)))),Ocorrencias!$N$8:$N$1003,"Concluído")),"Concluído","Em andamento"),"")</f>
        <v/>
      </c>
      <c r="T880" s="63"/>
      <c r="U880" s="89"/>
    </row>
    <row r="881">
      <c r="A881" s="40"/>
      <c r="B881" s="67" t="str">
        <f t="shared" si="1"/>
        <v>873</v>
      </c>
      <c r="C881" s="81"/>
      <c r="D881" s="82"/>
      <c r="E881" s="64" t="str">
        <f>IFERROR(VLOOKUP(MID(C881,7,300),'Cenários'!C:E,3,0),"")</f>
        <v/>
      </c>
      <c r="F881" s="61"/>
      <c r="G881" s="83"/>
      <c r="H881" s="83"/>
      <c r="I881" s="83"/>
      <c r="J881" s="82"/>
      <c r="K881" s="85" t="str">
        <f t="shared" si="3"/>
        <v/>
      </c>
      <c r="L881" s="62"/>
      <c r="M881" s="62"/>
      <c r="N881" s="63"/>
      <c r="O881" s="63"/>
      <c r="P881" s="63"/>
      <c r="Q881" s="86" t="str">
        <f t="shared" si="2"/>
        <v/>
      </c>
      <c r="R881" s="87">
        <f>COUNTIF(Ocorrencias!$B$8:$B$1003,(CONCATENATE(B881," - ",F881)))</f>
        <v>0</v>
      </c>
      <c r="S881" s="88" t="str">
        <f>IF(R881&lt;&gt;0,IF(R881=(COUNTIFS(Ocorrencias!$B$8:$B$1003,(CONCATENATE(B881," - ",(MID(Roteiro!C881,7,300)))),Ocorrencias!$N$8:$N$1003,"Concluído")),"Concluído","Em andamento"),"")</f>
        <v/>
      </c>
      <c r="T881" s="63"/>
      <c r="U881" s="89"/>
    </row>
    <row r="882">
      <c r="A882" s="40"/>
      <c r="B882" s="67" t="str">
        <f t="shared" si="1"/>
        <v>874</v>
      </c>
      <c r="C882" s="81"/>
      <c r="D882" s="82"/>
      <c r="E882" s="64" t="str">
        <f>IFERROR(VLOOKUP(MID(C882,7,300),'Cenários'!C:E,3,0),"")</f>
        <v/>
      </c>
      <c r="F882" s="61"/>
      <c r="G882" s="83"/>
      <c r="H882" s="83"/>
      <c r="I882" s="83"/>
      <c r="J882" s="82"/>
      <c r="K882" s="85" t="str">
        <f t="shared" si="3"/>
        <v/>
      </c>
      <c r="L882" s="62"/>
      <c r="M882" s="62"/>
      <c r="N882" s="63"/>
      <c r="O882" s="63"/>
      <c r="P882" s="63"/>
      <c r="Q882" s="86" t="str">
        <f t="shared" si="2"/>
        <v/>
      </c>
      <c r="R882" s="87">
        <f>COUNTIF(Ocorrencias!$B$8:$B$1003,(CONCATENATE(B882," - ",F882)))</f>
        <v>0</v>
      </c>
      <c r="S882" s="88" t="str">
        <f>IF(R882&lt;&gt;0,IF(R882=(COUNTIFS(Ocorrencias!$B$8:$B$1003,(CONCATENATE(B882," - ",(MID(Roteiro!C882,7,300)))),Ocorrencias!$N$8:$N$1003,"Concluído")),"Concluído","Em andamento"),"")</f>
        <v/>
      </c>
      <c r="T882" s="63"/>
      <c r="U882" s="89"/>
    </row>
    <row r="883">
      <c r="A883" s="40"/>
      <c r="B883" s="67" t="str">
        <f t="shared" si="1"/>
        <v>875</v>
      </c>
      <c r="C883" s="81"/>
      <c r="D883" s="82"/>
      <c r="E883" s="64" t="str">
        <f>IFERROR(VLOOKUP(MID(C883,7,300),'Cenários'!C:E,3,0),"")</f>
        <v/>
      </c>
      <c r="F883" s="61"/>
      <c r="G883" s="83"/>
      <c r="H883" s="83"/>
      <c r="I883" s="83"/>
      <c r="J883" s="82"/>
      <c r="K883" s="85" t="str">
        <f t="shared" si="3"/>
        <v/>
      </c>
      <c r="L883" s="62"/>
      <c r="M883" s="62"/>
      <c r="N883" s="63"/>
      <c r="O883" s="63"/>
      <c r="P883" s="63"/>
      <c r="Q883" s="86" t="str">
        <f t="shared" si="2"/>
        <v/>
      </c>
      <c r="R883" s="87">
        <f>COUNTIF(Ocorrencias!$B$8:$B$1003,(CONCATENATE(B883," - ",F883)))</f>
        <v>0</v>
      </c>
      <c r="S883" s="88" t="str">
        <f>IF(R883&lt;&gt;0,IF(R883=(COUNTIFS(Ocorrencias!$B$8:$B$1003,(CONCATENATE(B883," - ",(MID(Roteiro!C883,7,300)))),Ocorrencias!$N$8:$N$1003,"Concluído")),"Concluído","Em andamento"),"")</f>
        <v/>
      </c>
      <c r="T883" s="63"/>
      <c r="U883" s="89"/>
    </row>
    <row r="884">
      <c r="A884" s="40"/>
      <c r="B884" s="67" t="str">
        <f t="shared" si="1"/>
        <v>876</v>
      </c>
      <c r="C884" s="81"/>
      <c r="D884" s="82"/>
      <c r="E884" s="64" t="str">
        <f>IFERROR(VLOOKUP(MID(C884,7,300),'Cenários'!C:E,3,0),"")</f>
        <v/>
      </c>
      <c r="F884" s="61"/>
      <c r="G884" s="83"/>
      <c r="H884" s="83"/>
      <c r="I884" s="83"/>
      <c r="J884" s="82"/>
      <c r="K884" s="85" t="str">
        <f t="shared" si="3"/>
        <v/>
      </c>
      <c r="L884" s="62"/>
      <c r="M884" s="62"/>
      <c r="N884" s="63"/>
      <c r="O884" s="63"/>
      <c r="P884" s="63"/>
      <c r="Q884" s="86" t="str">
        <f t="shared" si="2"/>
        <v/>
      </c>
      <c r="R884" s="87">
        <f>COUNTIF(Ocorrencias!$B$8:$B$1003,(CONCATENATE(B884," - ",F884)))</f>
        <v>0</v>
      </c>
      <c r="S884" s="88" t="str">
        <f>IF(R884&lt;&gt;0,IF(R884=(COUNTIFS(Ocorrencias!$B$8:$B$1003,(CONCATENATE(B884," - ",(MID(Roteiro!C884,7,300)))),Ocorrencias!$N$8:$N$1003,"Concluído")),"Concluído","Em andamento"),"")</f>
        <v/>
      </c>
      <c r="T884" s="63"/>
      <c r="U884" s="89"/>
    </row>
    <row r="885">
      <c r="A885" s="40"/>
      <c r="B885" s="67" t="str">
        <f t="shared" si="1"/>
        <v>877</v>
      </c>
      <c r="C885" s="81"/>
      <c r="D885" s="82"/>
      <c r="E885" s="64" t="str">
        <f>IFERROR(VLOOKUP(MID(C885,7,300),'Cenários'!C:E,3,0),"")</f>
        <v/>
      </c>
      <c r="F885" s="61"/>
      <c r="G885" s="83"/>
      <c r="H885" s="83"/>
      <c r="I885" s="83"/>
      <c r="J885" s="82"/>
      <c r="K885" s="85" t="str">
        <f t="shared" si="3"/>
        <v/>
      </c>
      <c r="L885" s="62"/>
      <c r="M885" s="62"/>
      <c r="N885" s="63"/>
      <c r="O885" s="63"/>
      <c r="P885" s="63"/>
      <c r="Q885" s="86" t="str">
        <f t="shared" si="2"/>
        <v/>
      </c>
      <c r="R885" s="87">
        <f>COUNTIF(Ocorrencias!$B$8:$B$1003,(CONCATENATE(B885," - ",F885)))</f>
        <v>0</v>
      </c>
      <c r="S885" s="88" t="str">
        <f>IF(R885&lt;&gt;0,IF(R885=(COUNTIFS(Ocorrencias!$B$8:$B$1003,(CONCATENATE(B885," - ",(MID(Roteiro!C885,7,300)))),Ocorrencias!$N$8:$N$1003,"Concluído")),"Concluído","Em andamento"),"")</f>
        <v/>
      </c>
      <c r="T885" s="63"/>
      <c r="U885" s="89"/>
    </row>
    <row r="886">
      <c r="A886" s="40"/>
      <c r="B886" s="67" t="str">
        <f t="shared" si="1"/>
        <v>878</v>
      </c>
      <c r="C886" s="81"/>
      <c r="D886" s="82"/>
      <c r="E886" s="64" t="str">
        <f>IFERROR(VLOOKUP(MID(C886,7,300),'Cenários'!C:E,3,0),"")</f>
        <v/>
      </c>
      <c r="F886" s="61"/>
      <c r="G886" s="83"/>
      <c r="H886" s="83"/>
      <c r="I886" s="83"/>
      <c r="J886" s="82"/>
      <c r="K886" s="85" t="str">
        <f t="shared" si="3"/>
        <v/>
      </c>
      <c r="L886" s="62"/>
      <c r="M886" s="62"/>
      <c r="N886" s="63"/>
      <c r="O886" s="63"/>
      <c r="P886" s="63"/>
      <c r="Q886" s="86" t="str">
        <f t="shared" si="2"/>
        <v/>
      </c>
      <c r="R886" s="87">
        <f>COUNTIF(Ocorrencias!$B$8:$B$1003,(CONCATENATE(B886," - ",F886)))</f>
        <v>0</v>
      </c>
      <c r="S886" s="88" t="str">
        <f>IF(R886&lt;&gt;0,IF(R886=(COUNTIFS(Ocorrencias!$B$8:$B$1003,(CONCATENATE(B886," - ",(MID(Roteiro!C886,7,300)))),Ocorrencias!$N$8:$N$1003,"Concluído")),"Concluído","Em andamento"),"")</f>
        <v/>
      </c>
      <c r="T886" s="63"/>
      <c r="U886" s="89"/>
    </row>
    <row r="887">
      <c r="A887" s="40"/>
      <c r="B887" s="67" t="str">
        <f t="shared" si="1"/>
        <v>879</v>
      </c>
      <c r="C887" s="81"/>
      <c r="D887" s="82"/>
      <c r="E887" s="64" t="str">
        <f>IFERROR(VLOOKUP(MID(C887,7,300),'Cenários'!C:E,3,0),"")</f>
        <v/>
      </c>
      <c r="F887" s="61"/>
      <c r="G887" s="83"/>
      <c r="H887" s="83"/>
      <c r="I887" s="83"/>
      <c r="J887" s="82"/>
      <c r="K887" s="85" t="str">
        <f t="shared" si="3"/>
        <v/>
      </c>
      <c r="L887" s="62"/>
      <c r="M887" s="62"/>
      <c r="N887" s="63"/>
      <c r="O887" s="63"/>
      <c r="P887" s="63"/>
      <c r="Q887" s="86" t="str">
        <f t="shared" si="2"/>
        <v/>
      </c>
      <c r="R887" s="87">
        <f>COUNTIF(Ocorrencias!$B$8:$B$1003,(CONCATENATE(B887," - ",F887)))</f>
        <v>0</v>
      </c>
      <c r="S887" s="88" t="str">
        <f>IF(R887&lt;&gt;0,IF(R887=(COUNTIFS(Ocorrencias!$B$8:$B$1003,(CONCATENATE(B887," - ",(MID(Roteiro!C887,7,300)))),Ocorrencias!$N$8:$N$1003,"Concluído")),"Concluído","Em andamento"),"")</f>
        <v/>
      </c>
      <c r="T887" s="63"/>
      <c r="U887" s="89"/>
    </row>
    <row r="888">
      <c r="A888" s="40"/>
      <c r="B888" s="67" t="str">
        <f t="shared" si="1"/>
        <v>880</v>
      </c>
      <c r="C888" s="81"/>
      <c r="D888" s="82"/>
      <c r="E888" s="64" t="str">
        <f>IFERROR(VLOOKUP(MID(C888,7,300),'Cenários'!C:E,3,0),"")</f>
        <v/>
      </c>
      <c r="F888" s="61"/>
      <c r="G888" s="83"/>
      <c r="H888" s="83"/>
      <c r="I888" s="83"/>
      <c r="J888" s="82"/>
      <c r="K888" s="85" t="str">
        <f t="shared" si="3"/>
        <v/>
      </c>
      <c r="L888" s="62"/>
      <c r="M888" s="62"/>
      <c r="N888" s="63"/>
      <c r="O888" s="63"/>
      <c r="P888" s="63"/>
      <c r="Q888" s="86" t="str">
        <f t="shared" si="2"/>
        <v/>
      </c>
      <c r="R888" s="87">
        <f>COUNTIF(Ocorrencias!$B$8:$B$1003,(CONCATENATE(B888," - ",F888)))</f>
        <v>0</v>
      </c>
      <c r="S888" s="88" t="str">
        <f>IF(R888&lt;&gt;0,IF(R888=(COUNTIFS(Ocorrencias!$B$8:$B$1003,(CONCATENATE(B888," - ",(MID(Roteiro!C888,7,300)))),Ocorrencias!$N$8:$N$1003,"Concluído")),"Concluído","Em andamento"),"")</f>
        <v/>
      </c>
      <c r="T888" s="63"/>
      <c r="U888" s="89"/>
    </row>
    <row r="889">
      <c r="A889" s="40"/>
      <c r="B889" s="67" t="str">
        <f t="shared" si="1"/>
        <v>881</v>
      </c>
      <c r="C889" s="81"/>
      <c r="D889" s="82"/>
      <c r="E889" s="64" t="str">
        <f>IFERROR(VLOOKUP(MID(C889,7,300),'Cenários'!C:E,3,0),"")</f>
        <v/>
      </c>
      <c r="F889" s="61"/>
      <c r="G889" s="83"/>
      <c r="H889" s="83"/>
      <c r="I889" s="83"/>
      <c r="J889" s="82"/>
      <c r="K889" s="85" t="str">
        <f t="shared" si="3"/>
        <v/>
      </c>
      <c r="L889" s="62"/>
      <c r="M889" s="62"/>
      <c r="N889" s="63"/>
      <c r="O889" s="63"/>
      <c r="P889" s="63"/>
      <c r="Q889" s="86" t="str">
        <f t="shared" si="2"/>
        <v/>
      </c>
      <c r="R889" s="87">
        <f>COUNTIF(Ocorrencias!$B$8:$B$1003,(CONCATENATE(B889," - ",F889)))</f>
        <v>0</v>
      </c>
      <c r="S889" s="88" t="str">
        <f>IF(R889&lt;&gt;0,IF(R889=(COUNTIFS(Ocorrencias!$B$8:$B$1003,(CONCATENATE(B889," - ",(MID(Roteiro!C889,7,300)))),Ocorrencias!$N$8:$N$1003,"Concluído")),"Concluído","Em andamento"),"")</f>
        <v/>
      </c>
      <c r="T889" s="63"/>
      <c r="U889" s="89"/>
    </row>
    <row r="890">
      <c r="A890" s="40"/>
      <c r="B890" s="67" t="str">
        <f t="shared" si="1"/>
        <v>882</v>
      </c>
      <c r="C890" s="81"/>
      <c r="D890" s="82"/>
      <c r="E890" s="64" t="str">
        <f>IFERROR(VLOOKUP(MID(C890,7,300),'Cenários'!C:E,3,0),"")</f>
        <v/>
      </c>
      <c r="F890" s="61"/>
      <c r="G890" s="83"/>
      <c r="H890" s="83"/>
      <c r="I890" s="83"/>
      <c r="J890" s="82"/>
      <c r="K890" s="85" t="str">
        <f t="shared" si="3"/>
        <v/>
      </c>
      <c r="L890" s="62"/>
      <c r="M890" s="62"/>
      <c r="N890" s="63"/>
      <c r="O890" s="63"/>
      <c r="P890" s="63"/>
      <c r="Q890" s="86" t="str">
        <f t="shared" si="2"/>
        <v/>
      </c>
      <c r="R890" s="87">
        <f>COUNTIF(Ocorrencias!$B$8:$B$1003,(CONCATENATE(B890," - ",F890)))</f>
        <v>0</v>
      </c>
      <c r="S890" s="88" t="str">
        <f>IF(R890&lt;&gt;0,IF(R890=(COUNTIFS(Ocorrencias!$B$8:$B$1003,(CONCATENATE(B890," - ",(MID(Roteiro!C890,7,300)))),Ocorrencias!$N$8:$N$1003,"Concluído")),"Concluído","Em andamento"),"")</f>
        <v/>
      </c>
      <c r="T890" s="63"/>
      <c r="U890" s="89"/>
    </row>
    <row r="891">
      <c r="A891" s="40"/>
      <c r="B891" s="67" t="str">
        <f t="shared" si="1"/>
        <v>883</v>
      </c>
      <c r="C891" s="81"/>
      <c r="D891" s="82"/>
      <c r="E891" s="64" t="str">
        <f>IFERROR(VLOOKUP(MID(C891,7,300),'Cenários'!C:E,3,0),"")</f>
        <v/>
      </c>
      <c r="F891" s="61"/>
      <c r="G891" s="83"/>
      <c r="H891" s="83"/>
      <c r="I891" s="83"/>
      <c r="J891" s="82"/>
      <c r="K891" s="85" t="str">
        <f t="shared" si="3"/>
        <v/>
      </c>
      <c r="L891" s="62"/>
      <c r="M891" s="62"/>
      <c r="N891" s="63"/>
      <c r="O891" s="63"/>
      <c r="P891" s="63"/>
      <c r="Q891" s="86" t="str">
        <f t="shared" si="2"/>
        <v/>
      </c>
      <c r="R891" s="87">
        <f>COUNTIF(Ocorrencias!$B$8:$B$1003,(CONCATENATE(B891," - ",F891)))</f>
        <v>0</v>
      </c>
      <c r="S891" s="88" t="str">
        <f>IF(R891&lt;&gt;0,IF(R891=(COUNTIFS(Ocorrencias!$B$8:$B$1003,(CONCATENATE(B891," - ",(MID(Roteiro!C891,7,300)))),Ocorrencias!$N$8:$N$1003,"Concluído")),"Concluído","Em andamento"),"")</f>
        <v/>
      </c>
      <c r="T891" s="63"/>
      <c r="U891" s="89"/>
    </row>
    <row r="892">
      <c r="A892" s="40"/>
      <c r="B892" s="67" t="str">
        <f t="shared" si="1"/>
        <v>884</v>
      </c>
      <c r="C892" s="81"/>
      <c r="D892" s="82"/>
      <c r="E892" s="64" t="str">
        <f>IFERROR(VLOOKUP(MID(C892,7,300),'Cenários'!C:E,3,0),"")</f>
        <v/>
      </c>
      <c r="F892" s="61"/>
      <c r="G892" s="83"/>
      <c r="H892" s="83"/>
      <c r="I892" s="83"/>
      <c r="J892" s="82"/>
      <c r="K892" s="85" t="str">
        <f t="shared" si="3"/>
        <v/>
      </c>
      <c r="L892" s="62"/>
      <c r="M892" s="62"/>
      <c r="N892" s="63"/>
      <c r="O892" s="63"/>
      <c r="P892" s="63"/>
      <c r="Q892" s="86" t="str">
        <f t="shared" si="2"/>
        <v/>
      </c>
      <c r="R892" s="87">
        <f>COUNTIF(Ocorrencias!$B$8:$B$1003,(CONCATENATE(B892," - ",F892)))</f>
        <v>0</v>
      </c>
      <c r="S892" s="88" t="str">
        <f>IF(R892&lt;&gt;0,IF(R892=(COUNTIFS(Ocorrencias!$B$8:$B$1003,(CONCATENATE(B892," - ",(MID(Roteiro!C892,7,300)))),Ocorrencias!$N$8:$N$1003,"Concluído")),"Concluído","Em andamento"),"")</f>
        <v/>
      </c>
      <c r="T892" s="63"/>
      <c r="U892" s="89"/>
    </row>
    <row r="893">
      <c r="A893" s="40"/>
      <c r="B893" s="67" t="str">
        <f t="shared" si="1"/>
        <v>885</v>
      </c>
      <c r="C893" s="81"/>
      <c r="D893" s="82"/>
      <c r="E893" s="64" t="str">
        <f>IFERROR(VLOOKUP(MID(C893,7,300),'Cenários'!C:E,3,0),"")</f>
        <v/>
      </c>
      <c r="F893" s="61"/>
      <c r="G893" s="83"/>
      <c r="H893" s="83"/>
      <c r="I893" s="83"/>
      <c r="J893" s="82"/>
      <c r="K893" s="85" t="str">
        <f t="shared" si="3"/>
        <v/>
      </c>
      <c r="L893" s="62"/>
      <c r="M893" s="62"/>
      <c r="N893" s="63"/>
      <c r="O893" s="63"/>
      <c r="P893" s="63"/>
      <c r="Q893" s="86" t="str">
        <f t="shared" si="2"/>
        <v/>
      </c>
      <c r="R893" s="87">
        <f>COUNTIF(Ocorrencias!$B$8:$B$1003,(CONCATENATE(B893," - ",F893)))</f>
        <v>0</v>
      </c>
      <c r="S893" s="88" t="str">
        <f>IF(R893&lt;&gt;0,IF(R893=(COUNTIFS(Ocorrencias!$B$8:$B$1003,(CONCATENATE(B893," - ",(MID(Roteiro!C893,7,300)))),Ocorrencias!$N$8:$N$1003,"Concluído")),"Concluído","Em andamento"),"")</f>
        <v/>
      </c>
      <c r="T893" s="63"/>
      <c r="U893" s="89"/>
    </row>
    <row r="894">
      <c r="A894" s="40"/>
      <c r="B894" s="67" t="str">
        <f t="shared" si="1"/>
        <v>886</v>
      </c>
      <c r="C894" s="81"/>
      <c r="D894" s="82"/>
      <c r="E894" s="64" t="str">
        <f>IFERROR(VLOOKUP(MID(C894,7,300),'Cenários'!C:E,3,0),"")</f>
        <v/>
      </c>
      <c r="F894" s="61"/>
      <c r="G894" s="83"/>
      <c r="H894" s="83"/>
      <c r="I894" s="83"/>
      <c r="J894" s="82"/>
      <c r="K894" s="85" t="str">
        <f t="shared" si="3"/>
        <v/>
      </c>
      <c r="L894" s="62"/>
      <c r="M894" s="62"/>
      <c r="N894" s="63"/>
      <c r="O894" s="63"/>
      <c r="P894" s="63"/>
      <c r="Q894" s="86" t="str">
        <f t="shared" si="2"/>
        <v/>
      </c>
      <c r="R894" s="87">
        <f>COUNTIF(Ocorrencias!$B$8:$B$1003,(CONCATENATE(B894," - ",F894)))</f>
        <v>0</v>
      </c>
      <c r="S894" s="88" t="str">
        <f>IF(R894&lt;&gt;0,IF(R894=(COUNTIFS(Ocorrencias!$B$8:$B$1003,(CONCATENATE(B894," - ",(MID(Roteiro!C894,7,300)))),Ocorrencias!$N$8:$N$1003,"Concluído")),"Concluído","Em andamento"),"")</f>
        <v/>
      </c>
      <c r="T894" s="63"/>
      <c r="U894" s="89"/>
    </row>
    <row r="895">
      <c r="A895" s="40"/>
      <c r="B895" s="67" t="str">
        <f t="shared" si="1"/>
        <v>887</v>
      </c>
      <c r="C895" s="81"/>
      <c r="D895" s="82"/>
      <c r="E895" s="64" t="str">
        <f>IFERROR(VLOOKUP(MID(C895,7,300),'Cenários'!C:E,3,0),"")</f>
        <v/>
      </c>
      <c r="F895" s="61"/>
      <c r="G895" s="83"/>
      <c r="H895" s="83"/>
      <c r="I895" s="83"/>
      <c r="J895" s="82"/>
      <c r="K895" s="85" t="str">
        <f t="shared" si="3"/>
        <v/>
      </c>
      <c r="L895" s="62"/>
      <c r="M895" s="62"/>
      <c r="N895" s="63"/>
      <c r="O895" s="63"/>
      <c r="P895" s="63"/>
      <c r="Q895" s="86" t="str">
        <f t="shared" si="2"/>
        <v/>
      </c>
      <c r="R895" s="87">
        <f>COUNTIF(Ocorrencias!$B$8:$B$1003,(CONCATENATE(B895," - ",F895)))</f>
        <v>0</v>
      </c>
      <c r="S895" s="88" t="str">
        <f>IF(R895&lt;&gt;0,IF(R895=(COUNTIFS(Ocorrencias!$B$8:$B$1003,(CONCATENATE(B895," - ",(MID(Roteiro!C895,7,300)))),Ocorrencias!$N$8:$N$1003,"Concluído")),"Concluído","Em andamento"),"")</f>
        <v/>
      </c>
      <c r="T895" s="63"/>
      <c r="U895" s="89"/>
    </row>
    <row r="896">
      <c r="A896" s="40"/>
      <c r="B896" s="67" t="str">
        <f t="shared" si="1"/>
        <v>888</v>
      </c>
      <c r="C896" s="81"/>
      <c r="D896" s="82"/>
      <c r="E896" s="64" t="str">
        <f>IFERROR(VLOOKUP(MID(C896,7,300),'Cenários'!C:E,3,0),"")</f>
        <v/>
      </c>
      <c r="F896" s="61"/>
      <c r="G896" s="83"/>
      <c r="H896" s="83"/>
      <c r="I896" s="83"/>
      <c r="J896" s="82"/>
      <c r="K896" s="85" t="str">
        <f t="shared" si="3"/>
        <v/>
      </c>
      <c r="L896" s="62"/>
      <c r="M896" s="62"/>
      <c r="N896" s="63"/>
      <c r="O896" s="63"/>
      <c r="P896" s="63"/>
      <c r="Q896" s="86" t="str">
        <f t="shared" si="2"/>
        <v/>
      </c>
      <c r="R896" s="87">
        <f>COUNTIF(Ocorrencias!$B$8:$B$1003,(CONCATENATE(B896," - ",F896)))</f>
        <v>0</v>
      </c>
      <c r="S896" s="88" t="str">
        <f>IF(R896&lt;&gt;0,IF(R896=(COUNTIFS(Ocorrencias!$B$8:$B$1003,(CONCATENATE(B896," - ",(MID(Roteiro!C896,7,300)))),Ocorrencias!$N$8:$N$1003,"Concluído")),"Concluído","Em andamento"),"")</f>
        <v/>
      </c>
      <c r="T896" s="63"/>
      <c r="U896" s="89"/>
    </row>
    <row r="897">
      <c r="A897" s="40"/>
      <c r="B897" s="67" t="str">
        <f t="shared" si="1"/>
        <v>889</v>
      </c>
      <c r="C897" s="81"/>
      <c r="D897" s="82"/>
      <c r="E897" s="64" t="str">
        <f>IFERROR(VLOOKUP(MID(C897,7,300),'Cenários'!C:E,3,0),"")</f>
        <v/>
      </c>
      <c r="F897" s="61"/>
      <c r="G897" s="83"/>
      <c r="H897" s="83"/>
      <c r="I897" s="83"/>
      <c r="J897" s="82"/>
      <c r="K897" s="85" t="str">
        <f t="shared" si="3"/>
        <v/>
      </c>
      <c r="L897" s="62"/>
      <c r="M897" s="62"/>
      <c r="N897" s="63"/>
      <c r="O897" s="63"/>
      <c r="P897" s="63"/>
      <c r="Q897" s="86" t="str">
        <f t="shared" si="2"/>
        <v/>
      </c>
      <c r="R897" s="87">
        <f>COUNTIF(Ocorrencias!$B$8:$B$1003,(CONCATENATE(B897," - ",F897)))</f>
        <v>0</v>
      </c>
      <c r="S897" s="88" t="str">
        <f>IF(R897&lt;&gt;0,IF(R897=(COUNTIFS(Ocorrencias!$B$8:$B$1003,(CONCATENATE(B897," - ",(MID(Roteiro!C897,7,300)))),Ocorrencias!$N$8:$N$1003,"Concluído")),"Concluído","Em andamento"),"")</f>
        <v/>
      </c>
      <c r="T897" s="63"/>
      <c r="U897" s="89"/>
    </row>
    <row r="898">
      <c r="A898" s="40"/>
      <c r="B898" s="67" t="str">
        <f t="shared" si="1"/>
        <v>890</v>
      </c>
      <c r="C898" s="81"/>
      <c r="D898" s="82"/>
      <c r="E898" s="64" t="str">
        <f>IFERROR(VLOOKUP(MID(C898,7,300),'Cenários'!C:E,3,0),"")</f>
        <v/>
      </c>
      <c r="F898" s="61"/>
      <c r="G898" s="83"/>
      <c r="H898" s="83"/>
      <c r="I898" s="83"/>
      <c r="J898" s="82"/>
      <c r="K898" s="85" t="str">
        <f t="shared" si="3"/>
        <v/>
      </c>
      <c r="L898" s="62"/>
      <c r="M898" s="62"/>
      <c r="N898" s="63"/>
      <c r="O898" s="63"/>
      <c r="P898" s="63"/>
      <c r="Q898" s="86" t="str">
        <f t="shared" si="2"/>
        <v/>
      </c>
      <c r="R898" s="87">
        <f>COUNTIF(Ocorrencias!$B$8:$B$1003,(CONCATENATE(B898," - ",F898)))</f>
        <v>0</v>
      </c>
      <c r="S898" s="88" t="str">
        <f>IF(R898&lt;&gt;0,IF(R898=(COUNTIFS(Ocorrencias!$B$8:$B$1003,(CONCATENATE(B898," - ",(MID(Roteiro!C898,7,300)))),Ocorrencias!$N$8:$N$1003,"Concluído")),"Concluído","Em andamento"),"")</f>
        <v/>
      </c>
      <c r="T898" s="63"/>
      <c r="U898" s="89"/>
    </row>
    <row r="899">
      <c r="A899" s="40"/>
      <c r="B899" s="67" t="str">
        <f t="shared" si="1"/>
        <v>891</v>
      </c>
      <c r="C899" s="81"/>
      <c r="D899" s="82"/>
      <c r="E899" s="64" t="str">
        <f>IFERROR(VLOOKUP(MID(C899,7,300),'Cenários'!C:E,3,0),"")</f>
        <v/>
      </c>
      <c r="F899" s="61"/>
      <c r="G899" s="83"/>
      <c r="H899" s="83"/>
      <c r="I899" s="83"/>
      <c r="J899" s="82"/>
      <c r="K899" s="85" t="str">
        <f t="shared" si="3"/>
        <v/>
      </c>
      <c r="L899" s="62"/>
      <c r="M899" s="62"/>
      <c r="N899" s="63"/>
      <c r="O899" s="63"/>
      <c r="P899" s="63"/>
      <c r="Q899" s="86" t="str">
        <f t="shared" si="2"/>
        <v/>
      </c>
      <c r="R899" s="87">
        <f>COUNTIF(Ocorrencias!$B$8:$B$1003,(CONCATENATE(B899," - ",F899)))</f>
        <v>0</v>
      </c>
      <c r="S899" s="88" t="str">
        <f>IF(R899&lt;&gt;0,IF(R899=(COUNTIFS(Ocorrencias!$B$8:$B$1003,(CONCATENATE(B899," - ",(MID(Roteiro!C899,7,300)))),Ocorrencias!$N$8:$N$1003,"Concluído")),"Concluído","Em andamento"),"")</f>
        <v/>
      </c>
      <c r="T899" s="63"/>
      <c r="U899" s="89"/>
    </row>
    <row r="900">
      <c r="A900" s="40"/>
      <c r="B900" s="67" t="str">
        <f t="shared" si="1"/>
        <v>892</v>
      </c>
      <c r="C900" s="81"/>
      <c r="D900" s="82"/>
      <c r="E900" s="64" t="str">
        <f>IFERROR(VLOOKUP(MID(C900,7,300),'Cenários'!C:E,3,0),"")</f>
        <v/>
      </c>
      <c r="F900" s="61"/>
      <c r="G900" s="83"/>
      <c r="H900" s="83"/>
      <c r="I900" s="83"/>
      <c r="J900" s="82"/>
      <c r="K900" s="85" t="str">
        <f t="shared" si="3"/>
        <v/>
      </c>
      <c r="L900" s="62"/>
      <c r="M900" s="62"/>
      <c r="N900" s="63"/>
      <c r="O900" s="63"/>
      <c r="P900" s="63"/>
      <c r="Q900" s="86" t="str">
        <f t="shared" si="2"/>
        <v/>
      </c>
      <c r="R900" s="87">
        <f>COUNTIF(Ocorrencias!$B$8:$B$1003,(CONCATENATE(B900," - ",F900)))</f>
        <v>0</v>
      </c>
      <c r="S900" s="88" t="str">
        <f>IF(R900&lt;&gt;0,IF(R900=(COUNTIFS(Ocorrencias!$B$8:$B$1003,(CONCATENATE(B900," - ",(MID(Roteiro!C900,7,300)))),Ocorrencias!$N$8:$N$1003,"Concluído")),"Concluído","Em andamento"),"")</f>
        <v/>
      </c>
      <c r="T900" s="63"/>
      <c r="U900" s="89"/>
    </row>
    <row r="901">
      <c r="A901" s="40"/>
      <c r="B901" s="67" t="str">
        <f t="shared" si="1"/>
        <v>893</v>
      </c>
      <c r="C901" s="81"/>
      <c r="D901" s="82"/>
      <c r="E901" s="64" t="str">
        <f>IFERROR(VLOOKUP(MID(C901,7,300),'Cenários'!C:E,3,0),"")</f>
        <v/>
      </c>
      <c r="F901" s="61"/>
      <c r="G901" s="83"/>
      <c r="H901" s="83"/>
      <c r="I901" s="83"/>
      <c r="J901" s="82"/>
      <c r="K901" s="85" t="str">
        <f t="shared" si="3"/>
        <v/>
      </c>
      <c r="L901" s="62"/>
      <c r="M901" s="62"/>
      <c r="N901" s="63"/>
      <c r="O901" s="63"/>
      <c r="P901" s="63"/>
      <c r="Q901" s="86" t="str">
        <f t="shared" si="2"/>
        <v/>
      </c>
      <c r="R901" s="87">
        <f>COUNTIF(Ocorrencias!$B$8:$B$1003,(CONCATENATE(B901," - ",F901)))</f>
        <v>0</v>
      </c>
      <c r="S901" s="88" t="str">
        <f>IF(R901&lt;&gt;0,IF(R901=(COUNTIFS(Ocorrencias!$B$8:$B$1003,(CONCATENATE(B901," - ",(MID(Roteiro!C901,7,300)))),Ocorrencias!$N$8:$N$1003,"Concluído")),"Concluído","Em andamento"),"")</f>
        <v/>
      </c>
      <c r="T901" s="63"/>
      <c r="U901" s="89"/>
    </row>
    <row r="902">
      <c r="A902" s="40"/>
      <c r="B902" s="67" t="str">
        <f t="shared" si="1"/>
        <v>894</v>
      </c>
      <c r="C902" s="81"/>
      <c r="D902" s="82"/>
      <c r="E902" s="64" t="str">
        <f>IFERROR(VLOOKUP(MID(C902,7,300),'Cenários'!C:E,3,0),"")</f>
        <v/>
      </c>
      <c r="F902" s="61"/>
      <c r="G902" s="83"/>
      <c r="H902" s="83"/>
      <c r="I902" s="83"/>
      <c r="J902" s="82"/>
      <c r="K902" s="85" t="str">
        <f t="shared" si="3"/>
        <v/>
      </c>
      <c r="L902" s="62"/>
      <c r="M902" s="62"/>
      <c r="N902" s="63"/>
      <c r="O902" s="63"/>
      <c r="P902" s="63"/>
      <c r="Q902" s="86" t="str">
        <f t="shared" si="2"/>
        <v/>
      </c>
      <c r="R902" s="87">
        <f>COUNTIF(Ocorrencias!$B$8:$B$1003,(CONCATENATE(B902," - ",F902)))</f>
        <v>0</v>
      </c>
      <c r="S902" s="88" t="str">
        <f>IF(R902&lt;&gt;0,IF(R902=(COUNTIFS(Ocorrencias!$B$8:$B$1003,(CONCATENATE(B902," - ",(MID(Roteiro!C902,7,300)))),Ocorrencias!$N$8:$N$1003,"Concluído")),"Concluído","Em andamento"),"")</f>
        <v/>
      </c>
      <c r="T902" s="63"/>
      <c r="U902" s="89"/>
    </row>
    <row r="903">
      <c r="A903" s="40"/>
      <c r="B903" s="67" t="str">
        <f t="shared" si="1"/>
        <v>895</v>
      </c>
      <c r="C903" s="81"/>
      <c r="D903" s="82"/>
      <c r="E903" s="64" t="str">
        <f>IFERROR(VLOOKUP(MID(C903,7,300),'Cenários'!C:E,3,0),"")</f>
        <v/>
      </c>
      <c r="F903" s="61"/>
      <c r="G903" s="83"/>
      <c r="H903" s="83"/>
      <c r="I903" s="83"/>
      <c r="J903" s="82"/>
      <c r="K903" s="85" t="str">
        <f t="shared" si="3"/>
        <v/>
      </c>
      <c r="L903" s="62"/>
      <c r="M903" s="62"/>
      <c r="N903" s="63"/>
      <c r="O903" s="63"/>
      <c r="P903" s="63"/>
      <c r="Q903" s="86" t="str">
        <f t="shared" si="2"/>
        <v/>
      </c>
      <c r="R903" s="87">
        <f>COUNTIF(Ocorrencias!$B$8:$B$1003,(CONCATENATE(B903," - ",F903)))</f>
        <v>0</v>
      </c>
      <c r="S903" s="88" t="str">
        <f>IF(R903&lt;&gt;0,IF(R903=(COUNTIFS(Ocorrencias!$B$8:$B$1003,(CONCATENATE(B903," - ",(MID(Roteiro!C903,7,300)))),Ocorrencias!$N$8:$N$1003,"Concluído")),"Concluído","Em andamento"),"")</f>
        <v/>
      </c>
      <c r="T903" s="63"/>
      <c r="U903" s="89"/>
    </row>
    <row r="904">
      <c r="A904" s="40"/>
      <c r="B904" s="67" t="str">
        <f t="shared" si="1"/>
        <v>896</v>
      </c>
      <c r="C904" s="81"/>
      <c r="D904" s="82"/>
      <c r="E904" s="64" t="str">
        <f>IFERROR(VLOOKUP(MID(C904,7,300),'Cenários'!C:E,3,0),"")</f>
        <v/>
      </c>
      <c r="F904" s="61"/>
      <c r="G904" s="83"/>
      <c r="H904" s="83"/>
      <c r="I904" s="83"/>
      <c r="J904" s="82"/>
      <c r="K904" s="85" t="str">
        <f t="shared" si="3"/>
        <v/>
      </c>
      <c r="L904" s="62"/>
      <c r="M904" s="62"/>
      <c r="N904" s="63"/>
      <c r="O904" s="63"/>
      <c r="P904" s="63"/>
      <c r="Q904" s="86" t="str">
        <f t="shared" si="2"/>
        <v/>
      </c>
      <c r="R904" s="87">
        <f>COUNTIF(Ocorrencias!$B$8:$B$1003,(CONCATENATE(B904," - ",F904)))</f>
        <v>0</v>
      </c>
      <c r="S904" s="88" t="str">
        <f>IF(R904&lt;&gt;0,IF(R904=(COUNTIFS(Ocorrencias!$B$8:$B$1003,(CONCATENATE(B904," - ",(MID(Roteiro!C904,7,300)))),Ocorrencias!$N$8:$N$1003,"Concluído")),"Concluído","Em andamento"),"")</f>
        <v/>
      </c>
      <c r="T904" s="63"/>
      <c r="U904" s="89"/>
    </row>
    <row r="905">
      <c r="A905" s="40"/>
      <c r="B905" s="67" t="str">
        <f t="shared" si="1"/>
        <v>897</v>
      </c>
      <c r="C905" s="81"/>
      <c r="D905" s="82"/>
      <c r="E905" s="64" t="str">
        <f>IFERROR(VLOOKUP(MID(C905,7,300),'Cenários'!C:E,3,0),"")</f>
        <v/>
      </c>
      <c r="F905" s="61"/>
      <c r="G905" s="83"/>
      <c r="H905" s="83"/>
      <c r="I905" s="83"/>
      <c r="J905" s="82"/>
      <c r="K905" s="85" t="str">
        <f t="shared" si="3"/>
        <v/>
      </c>
      <c r="L905" s="62"/>
      <c r="M905" s="62"/>
      <c r="N905" s="63"/>
      <c r="O905" s="63"/>
      <c r="P905" s="63"/>
      <c r="Q905" s="86" t="str">
        <f t="shared" si="2"/>
        <v/>
      </c>
      <c r="R905" s="87">
        <f>COUNTIF(Ocorrencias!$B$8:$B$1003,(CONCATENATE(B905," - ",F905)))</f>
        <v>0</v>
      </c>
      <c r="S905" s="88" t="str">
        <f>IF(R905&lt;&gt;0,IF(R905=(COUNTIFS(Ocorrencias!$B$8:$B$1003,(CONCATENATE(B905," - ",(MID(Roteiro!C905,7,300)))),Ocorrencias!$N$8:$N$1003,"Concluído")),"Concluído","Em andamento"),"")</f>
        <v/>
      </c>
      <c r="T905" s="63"/>
      <c r="U905" s="89"/>
    </row>
    <row r="906">
      <c r="A906" s="40"/>
      <c r="B906" s="67" t="str">
        <f t="shared" si="1"/>
        <v>898</v>
      </c>
      <c r="C906" s="81"/>
      <c r="D906" s="82"/>
      <c r="E906" s="64" t="str">
        <f>IFERROR(VLOOKUP(MID(C906,7,300),'Cenários'!C:E,3,0),"")</f>
        <v/>
      </c>
      <c r="F906" s="61"/>
      <c r="G906" s="83"/>
      <c r="H906" s="83"/>
      <c r="I906" s="83"/>
      <c r="J906" s="82"/>
      <c r="K906" s="85" t="str">
        <f t="shared" si="3"/>
        <v/>
      </c>
      <c r="L906" s="62"/>
      <c r="M906" s="62"/>
      <c r="N906" s="63"/>
      <c r="O906" s="63"/>
      <c r="P906" s="63"/>
      <c r="Q906" s="86" t="str">
        <f t="shared" si="2"/>
        <v/>
      </c>
      <c r="R906" s="87">
        <f>COUNTIF(Ocorrencias!$B$8:$B$1003,(CONCATENATE(B906," - ",F906)))</f>
        <v>0</v>
      </c>
      <c r="S906" s="88" t="str">
        <f>IF(R906&lt;&gt;0,IF(R906=(COUNTIFS(Ocorrencias!$B$8:$B$1003,(CONCATENATE(B906," - ",(MID(Roteiro!C906,7,300)))),Ocorrencias!$N$8:$N$1003,"Concluído")),"Concluído","Em andamento"),"")</f>
        <v/>
      </c>
      <c r="T906" s="63"/>
      <c r="U906" s="89"/>
    </row>
    <row r="907">
      <c r="A907" s="40"/>
      <c r="B907" s="67" t="str">
        <f t="shared" si="1"/>
        <v>899</v>
      </c>
      <c r="C907" s="81"/>
      <c r="D907" s="82"/>
      <c r="E907" s="64" t="str">
        <f>IFERROR(VLOOKUP(MID(C907,7,300),'Cenários'!C:E,3,0),"")</f>
        <v/>
      </c>
      <c r="F907" s="61"/>
      <c r="G907" s="83"/>
      <c r="H907" s="83"/>
      <c r="I907" s="83"/>
      <c r="J907" s="82"/>
      <c r="K907" s="85" t="str">
        <f t="shared" si="3"/>
        <v/>
      </c>
      <c r="L907" s="62"/>
      <c r="M907" s="62"/>
      <c r="N907" s="63"/>
      <c r="O907" s="63"/>
      <c r="P907" s="63"/>
      <c r="Q907" s="86" t="str">
        <f t="shared" si="2"/>
        <v/>
      </c>
      <c r="R907" s="87">
        <f>COUNTIF(Ocorrencias!$B$8:$B$1003,(CONCATENATE(B907," - ",F907)))</f>
        <v>0</v>
      </c>
      <c r="S907" s="88" t="str">
        <f>IF(R907&lt;&gt;0,IF(R907=(COUNTIFS(Ocorrencias!$B$8:$B$1003,(CONCATENATE(B907," - ",(MID(Roteiro!C907,7,300)))),Ocorrencias!$N$8:$N$1003,"Concluído")),"Concluído","Em andamento"),"")</f>
        <v/>
      </c>
      <c r="T907" s="63"/>
      <c r="U907" s="89"/>
    </row>
    <row r="908">
      <c r="A908" s="40"/>
      <c r="B908" s="67" t="str">
        <f t="shared" si="1"/>
        <v>900</v>
      </c>
      <c r="C908" s="81"/>
      <c r="D908" s="82"/>
      <c r="E908" s="64" t="str">
        <f>IFERROR(VLOOKUP(MID(C908,7,300),'Cenários'!C:E,3,0),"")</f>
        <v/>
      </c>
      <c r="F908" s="61"/>
      <c r="G908" s="83"/>
      <c r="H908" s="83"/>
      <c r="I908" s="83"/>
      <c r="J908" s="82"/>
      <c r="K908" s="85" t="str">
        <f t="shared" si="3"/>
        <v/>
      </c>
      <c r="L908" s="62"/>
      <c r="M908" s="62"/>
      <c r="N908" s="63"/>
      <c r="O908" s="63"/>
      <c r="P908" s="63"/>
      <c r="Q908" s="86" t="str">
        <f t="shared" si="2"/>
        <v/>
      </c>
      <c r="R908" s="87">
        <f>COUNTIF(Ocorrencias!$B$8:$B$1003,(CONCATENATE(B908," - ",F908)))</f>
        <v>0</v>
      </c>
      <c r="S908" s="88" t="str">
        <f>IF(R908&lt;&gt;0,IF(R908=(COUNTIFS(Ocorrencias!$B$8:$B$1003,(CONCATENATE(B908," - ",(MID(Roteiro!C908,7,300)))),Ocorrencias!$N$8:$N$1003,"Concluído")),"Concluído","Em andamento"),"")</f>
        <v/>
      </c>
      <c r="T908" s="63"/>
      <c r="U908" s="89"/>
    </row>
    <row r="909">
      <c r="A909" s="40"/>
      <c r="B909" s="67" t="str">
        <f t="shared" si="1"/>
        <v>901</v>
      </c>
      <c r="C909" s="81"/>
      <c r="D909" s="82"/>
      <c r="E909" s="64" t="str">
        <f>IFERROR(VLOOKUP(MID(C909,7,300),'Cenários'!C:E,3,0),"")</f>
        <v/>
      </c>
      <c r="F909" s="61"/>
      <c r="G909" s="83"/>
      <c r="H909" s="83"/>
      <c r="I909" s="83"/>
      <c r="J909" s="82"/>
      <c r="K909" s="85" t="str">
        <f t="shared" si="3"/>
        <v/>
      </c>
      <c r="L909" s="62"/>
      <c r="M909" s="62"/>
      <c r="N909" s="63"/>
      <c r="O909" s="63"/>
      <c r="P909" s="63"/>
      <c r="Q909" s="86" t="str">
        <f t="shared" si="2"/>
        <v/>
      </c>
      <c r="R909" s="87">
        <f>COUNTIF(Ocorrencias!$B$8:$B$1003,(CONCATENATE(B909," - ",F909)))</f>
        <v>0</v>
      </c>
      <c r="S909" s="88" t="str">
        <f>IF(R909&lt;&gt;0,IF(R909=(COUNTIFS(Ocorrencias!$B$8:$B$1003,(CONCATENATE(B909," - ",(MID(Roteiro!C909,7,300)))),Ocorrencias!$N$8:$N$1003,"Concluído")),"Concluído","Em andamento"),"")</f>
        <v/>
      </c>
      <c r="T909" s="63"/>
      <c r="U909" s="89"/>
    </row>
    <row r="910">
      <c r="A910" s="40"/>
      <c r="B910" s="67" t="str">
        <f t="shared" si="1"/>
        <v>902</v>
      </c>
      <c r="C910" s="81"/>
      <c r="D910" s="82"/>
      <c r="E910" s="64" t="str">
        <f>IFERROR(VLOOKUP(MID(C910,7,300),'Cenários'!C:E,3,0),"")</f>
        <v/>
      </c>
      <c r="F910" s="61"/>
      <c r="G910" s="83"/>
      <c r="H910" s="83"/>
      <c r="I910" s="83"/>
      <c r="J910" s="82"/>
      <c r="K910" s="85" t="str">
        <f t="shared" si="3"/>
        <v/>
      </c>
      <c r="L910" s="62"/>
      <c r="M910" s="62"/>
      <c r="N910" s="63"/>
      <c r="O910" s="63"/>
      <c r="P910" s="63"/>
      <c r="Q910" s="86" t="str">
        <f t="shared" si="2"/>
        <v/>
      </c>
      <c r="R910" s="87">
        <f>COUNTIF(Ocorrencias!$B$8:$B$1003,(CONCATENATE(B910," - ",F910)))</f>
        <v>0</v>
      </c>
      <c r="S910" s="88" t="str">
        <f>IF(R910&lt;&gt;0,IF(R910=(COUNTIFS(Ocorrencias!$B$8:$B$1003,(CONCATENATE(B910," - ",(MID(Roteiro!C910,7,300)))),Ocorrencias!$N$8:$N$1003,"Concluído")),"Concluído","Em andamento"),"")</f>
        <v/>
      </c>
      <c r="T910" s="63"/>
      <c r="U910" s="89"/>
    </row>
    <row r="911">
      <c r="A911" s="40"/>
      <c r="B911" s="67" t="str">
        <f t="shared" si="1"/>
        <v>903</v>
      </c>
      <c r="C911" s="81"/>
      <c r="D911" s="82"/>
      <c r="E911" s="64" t="str">
        <f>IFERROR(VLOOKUP(MID(C911,7,300),'Cenários'!C:E,3,0),"")</f>
        <v/>
      </c>
      <c r="F911" s="61"/>
      <c r="G911" s="83"/>
      <c r="H911" s="83"/>
      <c r="I911" s="83"/>
      <c r="J911" s="82"/>
      <c r="K911" s="85" t="str">
        <f t="shared" si="3"/>
        <v/>
      </c>
      <c r="L911" s="62"/>
      <c r="M911" s="62"/>
      <c r="N911" s="63"/>
      <c r="O911" s="63"/>
      <c r="P911" s="63"/>
      <c r="Q911" s="86" t="str">
        <f t="shared" si="2"/>
        <v/>
      </c>
      <c r="R911" s="87">
        <f>COUNTIF(Ocorrencias!$B$8:$B$1003,(CONCATENATE(B911," - ",F911)))</f>
        <v>0</v>
      </c>
      <c r="S911" s="88" t="str">
        <f>IF(R911&lt;&gt;0,IF(R911=(COUNTIFS(Ocorrencias!$B$8:$B$1003,(CONCATENATE(B911," - ",(MID(Roteiro!C911,7,300)))),Ocorrencias!$N$8:$N$1003,"Concluído")),"Concluído","Em andamento"),"")</f>
        <v/>
      </c>
      <c r="T911" s="63"/>
      <c r="U911" s="89"/>
    </row>
    <row r="912">
      <c r="A912" s="40"/>
      <c r="B912" s="67" t="str">
        <f t="shared" si="1"/>
        <v>904</v>
      </c>
      <c r="C912" s="81"/>
      <c r="D912" s="82"/>
      <c r="E912" s="64" t="str">
        <f>IFERROR(VLOOKUP(MID(C912,7,300),'Cenários'!C:E,3,0),"")</f>
        <v/>
      </c>
      <c r="F912" s="61"/>
      <c r="G912" s="83"/>
      <c r="H912" s="83"/>
      <c r="I912" s="83"/>
      <c r="J912" s="82"/>
      <c r="K912" s="85" t="str">
        <f t="shared" si="3"/>
        <v/>
      </c>
      <c r="L912" s="62"/>
      <c r="M912" s="62"/>
      <c r="N912" s="63"/>
      <c r="O912" s="63"/>
      <c r="P912" s="63"/>
      <c r="Q912" s="86" t="str">
        <f t="shared" si="2"/>
        <v/>
      </c>
      <c r="R912" s="87">
        <f>COUNTIF(Ocorrencias!$B$8:$B$1003,(CONCATENATE(B912," - ",F912)))</f>
        <v>0</v>
      </c>
      <c r="S912" s="88" t="str">
        <f>IF(R912&lt;&gt;0,IF(R912=(COUNTIFS(Ocorrencias!$B$8:$B$1003,(CONCATENATE(B912," - ",(MID(Roteiro!C912,7,300)))),Ocorrencias!$N$8:$N$1003,"Concluído")),"Concluído","Em andamento"),"")</f>
        <v/>
      </c>
      <c r="T912" s="63"/>
      <c r="U912" s="89"/>
    </row>
    <row r="913">
      <c r="A913" s="40"/>
      <c r="B913" s="67" t="str">
        <f t="shared" si="1"/>
        <v>905</v>
      </c>
      <c r="C913" s="81"/>
      <c r="D913" s="82"/>
      <c r="E913" s="64" t="str">
        <f>IFERROR(VLOOKUP(MID(C913,7,300),'Cenários'!C:E,3,0),"")</f>
        <v/>
      </c>
      <c r="F913" s="61"/>
      <c r="G913" s="83"/>
      <c r="H913" s="83"/>
      <c r="I913" s="83"/>
      <c r="J913" s="82"/>
      <c r="K913" s="85" t="str">
        <f t="shared" si="3"/>
        <v/>
      </c>
      <c r="L913" s="62"/>
      <c r="M913" s="62"/>
      <c r="N913" s="63"/>
      <c r="O913" s="63"/>
      <c r="P913" s="63"/>
      <c r="Q913" s="86" t="str">
        <f t="shared" si="2"/>
        <v/>
      </c>
      <c r="R913" s="87">
        <f>COUNTIF(Ocorrencias!$B$8:$B$1003,(CONCATENATE(B913," - ",F913)))</f>
        <v>0</v>
      </c>
      <c r="S913" s="88" t="str">
        <f>IF(R913&lt;&gt;0,IF(R913=(COUNTIFS(Ocorrencias!$B$8:$B$1003,(CONCATENATE(B913," - ",(MID(Roteiro!C913,7,300)))),Ocorrencias!$N$8:$N$1003,"Concluído")),"Concluído","Em andamento"),"")</f>
        <v/>
      </c>
      <c r="T913" s="63"/>
      <c r="U913" s="89"/>
    </row>
    <row r="914">
      <c r="A914" s="40"/>
      <c r="B914" s="67" t="str">
        <f t="shared" si="1"/>
        <v>906</v>
      </c>
      <c r="C914" s="81"/>
      <c r="D914" s="82"/>
      <c r="E914" s="64" t="str">
        <f>IFERROR(VLOOKUP(MID(C914,7,300),'Cenários'!C:E,3,0),"")</f>
        <v/>
      </c>
      <c r="F914" s="61"/>
      <c r="G914" s="83"/>
      <c r="H914" s="83"/>
      <c r="I914" s="83"/>
      <c r="J914" s="82"/>
      <c r="K914" s="85" t="str">
        <f t="shared" si="3"/>
        <v/>
      </c>
      <c r="L914" s="62"/>
      <c r="M914" s="62"/>
      <c r="N914" s="63"/>
      <c r="O914" s="63"/>
      <c r="P914" s="63"/>
      <c r="Q914" s="86" t="str">
        <f t="shared" si="2"/>
        <v/>
      </c>
      <c r="R914" s="87">
        <f>COUNTIF(Ocorrencias!$B$8:$B$1003,(CONCATENATE(B914," - ",F914)))</f>
        <v>0</v>
      </c>
      <c r="S914" s="88" t="str">
        <f>IF(R914&lt;&gt;0,IF(R914=(COUNTIFS(Ocorrencias!$B$8:$B$1003,(CONCATENATE(B914," - ",(MID(Roteiro!C914,7,300)))),Ocorrencias!$N$8:$N$1003,"Concluído")),"Concluído","Em andamento"),"")</f>
        <v/>
      </c>
      <c r="T914" s="63"/>
      <c r="U914" s="89"/>
    </row>
    <row r="915">
      <c r="A915" s="40"/>
      <c r="B915" s="67" t="str">
        <f t="shared" si="1"/>
        <v>907</v>
      </c>
      <c r="C915" s="81"/>
      <c r="D915" s="82"/>
      <c r="E915" s="64" t="str">
        <f>IFERROR(VLOOKUP(MID(C915,7,300),'Cenários'!C:E,3,0),"")</f>
        <v/>
      </c>
      <c r="F915" s="61"/>
      <c r="G915" s="83"/>
      <c r="H915" s="83"/>
      <c r="I915" s="83"/>
      <c r="J915" s="82"/>
      <c r="K915" s="85" t="str">
        <f t="shared" si="3"/>
        <v/>
      </c>
      <c r="L915" s="62"/>
      <c r="M915" s="62"/>
      <c r="N915" s="63"/>
      <c r="O915" s="63"/>
      <c r="P915" s="63"/>
      <c r="Q915" s="86" t="str">
        <f t="shared" si="2"/>
        <v/>
      </c>
      <c r="R915" s="87">
        <f>COUNTIF(Ocorrencias!$B$8:$B$1003,(CONCATENATE(B915," - ",F915)))</f>
        <v>0</v>
      </c>
      <c r="S915" s="88" t="str">
        <f>IF(R915&lt;&gt;0,IF(R915=(COUNTIFS(Ocorrencias!$B$8:$B$1003,(CONCATENATE(B915," - ",(MID(Roteiro!C915,7,300)))),Ocorrencias!$N$8:$N$1003,"Concluído")),"Concluído","Em andamento"),"")</f>
        <v/>
      </c>
      <c r="T915" s="63"/>
      <c r="U915" s="89"/>
    </row>
    <row r="916">
      <c r="A916" s="40"/>
      <c r="B916" s="67" t="str">
        <f t="shared" si="1"/>
        <v>908</v>
      </c>
      <c r="C916" s="81"/>
      <c r="D916" s="82"/>
      <c r="E916" s="64" t="str">
        <f>IFERROR(VLOOKUP(MID(C916,7,300),'Cenários'!C:E,3,0),"")</f>
        <v/>
      </c>
      <c r="F916" s="61"/>
      <c r="G916" s="83"/>
      <c r="H916" s="83"/>
      <c r="I916" s="83"/>
      <c r="J916" s="82"/>
      <c r="K916" s="85" t="str">
        <f t="shared" si="3"/>
        <v/>
      </c>
      <c r="L916" s="62"/>
      <c r="M916" s="62"/>
      <c r="N916" s="63"/>
      <c r="O916" s="63"/>
      <c r="P916" s="63"/>
      <c r="Q916" s="86" t="str">
        <f t="shared" si="2"/>
        <v/>
      </c>
      <c r="R916" s="87">
        <f>COUNTIF(Ocorrencias!$B$8:$B$1003,(CONCATENATE(B916," - ",F916)))</f>
        <v>0</v>
      </c>
      <c r="S916" s="88" t="str">
        <f>IF(R916&lt;&gt;0,IF(R916=(COUNTIFS(Ocorrencias!$B$8:$B$1003,(CONCATENATE(B916," - ",(MID(Roteiro!C916,7,300)))),Ocorrencias!$N$8:$N$1003,"Concluído")),"Concluído","Em andamento"),"")</f>
        <v/>
      </c>
      <c r="T916" s="63"/>
      <c r="U916" s="89"/>
    </row>
    <row r="917">
      <c r="A917" s="40"/>
      <c r="B917" s="67" t="str">
        <f t="shared" si="1"/>
        <v>909</v>
      </c>
      <c r="C917" s="81"/>
      <c r="D917" s="82"/>
      <c r="E917" s="64" t="str">
        <f>IFERROR(VLOOKUP(MID(C917,7,300),'Cenários'!C:E,3,0),"")</f>
        <v/>
      </c>
      <c r="F917" s="61"/>
      <c r="G917" s="83"/>
      <c r="H917" s="83"/>
      <c r="I917" s="83"/>
      <c r="J917" s="82"/>
      <c r="K917" s="85" t="str">
        <f t="shared" si="3"/>
        <v/>
      </c>
      <c r="L917" s="62"/>
      <c r="M917" s="62"/>
      <c r="N917" s="63"/>
      <c r="O917" s="63"/>
      <c r="P917" s="63"/>
      <c r="Q917" s="86" t="str">
        <f t="shared" si="2"/>
        <v/>
      </c>
      <c r="R917" s="87">
        <f>COUNTIF(Ocorrencias!$B$8:$B$1003,(CONCATENATE(B917," - ",F917)))</f>
        <v>0</v>
      </c>
      <c r="S917" s="88" t="str">
        <f>IF(R917&lt;&gt;0,IF(R917=(COUNTIFS(Ocorrencias!$B$8:$B$1003,(CONCATENATE(B917," - ",(MID(Roteiro!C917,7,300)))),Ocorrencias!$N$8:$N$1003,"Concluído")),"Concluído","Em andamento"),"")</f>
        <v/>
      </c>
      <c r="T917" s="63"/>
      <c r="U917" s="89"/>
    </row>
    <row r="918">
      <c r="A918" s="40"/>
      <c r="B918" s="67" t="str">
        <f t="shared" si="1"/>
        <v>910</v>
      </c>
      <c r="C918" s="81"/>
      <c r="D918" s="82"/>
      <c r="E918" s="64" t="str">
        <f>IFERROR(VLOOKUP(MID(C918,7,300),'Cenários'!C:E,3,0),"")</f>
        <v/>
      </c>
      <c r="F918" s="61"/>
      <c r="G918" s="83"/>
      <c r="H918" s="83"/>
      <c r="I918" s="83"/>
      <c r="J918" s="82"/>
      <c r="K918" s="85" t="str">
        <f t="shared" si="3"/>
        <v/>
      </c>
      <c r="L918" s="62"/>
      <c r="M918" s="62"/>
      <c r="N918" s="63"/>
      <c r="O918" s="63"/>
      <c r="P918" s="63"/>
      <c r="Q918" s="86" t="str">
        <f t="shared" si="2"/>
        <v/>
      </c>
      <c r="R918" s="87">
        <f>COUNTIF(Ocorrencias!$B$8:$B$1003,(CONCATENATE(B918," - ",F918)))</f>
        <v>0</v>
      </c>
      <c r="S918" s="88" t="str">
        <f>IF(R918&lt;&gt;0,IF(R918=(COUNTIFS(Ocorrencias!$B$8:$B$1003,(CONCATENATE(B918," - ",(MID(Roteiro!C918,7,300)))),Ocorrencias!$N$8:$N$1003,"Concluído")),"Concluído","Em andamento"),"")</f>
        <v/>
      </c>
      <c r="T918" s="63"/>
      <c r="U918" s="89"/>
    </row>
    <row r="919">
      <c r="A919" s="40"/>
      <c r="B919" s="67" t="str">
        <f t="shared" si="1"/>
        <v>911</v>
      </c>
      <c r="C919" s="81"/>
      <c r="D919" s="82"/>
      <c r="E919" s="64" t="str">
        <f>IFERROR(VLOOKUP(MID(C919,7,300),'Cenários'!C:E,3,0),"")</f>
        <v/>
      </c>
      <c r="F919" s="61"/>
      <c r="G919" s="83"/>
      <c r="H919" s="83"/>
      <c r="I919" s="83"/>
      <c r="J919" s="82"/>
      <c r="K919" s="85" t="str">
        <f t="shared" si="3"/>
        <v/>
      </c>
      <c r="L919" s="62"/>
      <c r="M919" s="62"/>
      <c r="N919" s="63"/>
      <c r="O919" s="63"/>
      <c r="P919" s="63"/>
      <c r="Q919" s="86" t="str">
        <f t="shared" si="2"/>
        <v/>
      </c>
      <c r="R919" s="87">
        <f>COUNTIF(Ocorrencias!$B$8:$B$1003,(CONCATENATE(B919," - ",F919)))</f>
        <v>0</v>
      </c>
      <c r="S919" s="88" t="str">
        <f>IF(R919&lt;&gt;0,IF(R919=(COUNTIFS(Ocorrencias!$B$8:$B$1003,(CONCATENATE(B919," - ",(MID(Roteiro!C919,7,300)))),Ocorrencias!$N$8:$N$1003,"Concluído")),"Concluído","Em andamento"),"")</f>
        <v/>
      </c>
      <c r="T919" s="63"/>
      <c r="U919" s="89"/>
    </row>
    <row r="920">
      <c r="A920" s="40"/>
      <c r="B920" s="67" t="str">
        <f t="shared" si="1"/>
        <v>912</v>
      </c>
      <c r="C920" s="81"/>
      <c r="D920" s="82"/>
      <c r="E920" s="64" t="str">
        <f>IFERROR(VLOOKUP(MID(C920,7,300),'Cenários'!C:E,3,0),"")</f>
        <v/>
      </c>
      <c r="F920" s="61"/>
      <c r="G920" s="83"/>
      <c r="H920" s="83"/>
      <c r="I920" s="83"/>
      <c r="J920" s="82"/>
      <c r="K920" s="85" t="str">
        <f t="shared" si="3"/>
        <v/>
      </c>
      <c r="L920" s="62"/>
      <c r="M920" s="62"/>
      <c r="N920" s="63"/>
      <c r="O920" s="63"/>
      <c r="P920" s="63"/>
      <c r="Q920" s="86" t="str">
        <f t="shared" si="2"/>
        <v/>
      </c>
      <c r="R920" s="87">
        <f>COUNTIF(Ocorrencias!$B$8:$B$1003,(CONCATENATE(B920," - ",F920)))</f>
        <v>0</v>
      </c>
      <c r="S920" s="88" t="str">
        <f>IF(R920&lt;&gt;0,IF(R920=(COUNTIFS(Ocorrencias!$B$8:$B$1003,(CONCATENATE(B920," - ",(MID(Roteiro!C920,7,300)))),Ocorrencias!$N$8:$N$1003,"Concluído")),"Concluído","Em andamento"),"")</f>
        <v/>
      </c>
      <c r="T920" s="63"/>
      <c r="U920" s="89"/>
    </row>
    <row r="921">
      <c r="A921" s="40"/>
      <c r="B921" s="67" t="str">
        <f t="shared" si="1"/>
        <v>913</v>
      </c>
      <c r="C921" s="81"/>
      <c r="D921" s="82"/>
      <c r="E921" s="64" t="str">
        <f>IFERROR(VLOOKUP(MID(C921,7,300),'Cenários'!C:E,3,0),"")</f>
        <v/>
      </c>
      <c r="F921" s="61"/>
      <c r="G921" s="83"/>
      <c r="H921" s="83"/>
      <c r="I921" s="83"/>
      <c r="J921" s="82"/>
      <c r="K921" s="85" t="str">
        <f t="shared" si="3"/>
        <v/>
      </c>
      <c r="L921" s="62"/>
      <c r="M921" s="62"/>
      <c r="N921" s="63"/>
      <c r="O921" s="63"/>
      <c r="P921" s="63"/>
      <c r="Q921" s="86" t="str">
        <f t="shared" si="2"/>
        <v/>
      </c>
      <c r="R921" s="87">
        <f>COUNTIF(Ocorrencias!$B$8:$B$1003,(CONCATENATE(B921," - ",F921)))</f>
        <v>0</v>
      </c>
      <c r="S921" s="88" t="str">
        <f>IF(R921&lt;&gt;0,IF(R921=(COUNTIFS(Ocorrencias!$B$8:$B$1003,(CONCATENATE(B921," - ",(MID(Roteiro!C921,7,300)))),Ocorrencias!$N$8:$N$1003,"Concluído")),"Concluído","Em andamento"),"")</f>
        <v/>
      </c>
      <c r="T921" s="63"/>
      <c r="U921" s="89"/>
    </row>
    <row r="922">
      <c r="A922" s="40"/>
      <c r="B922" s="67" t="str">
        <f t="shared" si="1"/>
        <v>914</v>
      </c>
      <c r="C922" s="81"/>
      <c r="D922" s="82"/>
      <c r="E922" s="64" t="str">
        <f>IFERROR(VLOOKUP(MID(C922,7,300),'Cenários'!C:E,3,0),"")</f>
        <v/>
      </c>
      <c r="F922" s="61"/>
      <c r="G922" s="83"/>
      <c r="H922" s="83"/>
      <c r="I922" s="83"/>
      <c r="J922" s="82"/>
      <c r="K922" s="85" t="str">
        <f t="shared" si="3"/>
        <v/>
      </c>
      <c r="L922" s="62"/>
      <c r="M922" s="62"/>
      <c r="N922" s="63"/>
      <c r="O922" s="63"/>
      <c r="P922" s="63"/>
      <c r="Q922" s="86" t="str">
        <f t="shared" si="2"/>
        <v/>
      </c>
      <c r="R922" s="87">
        <f>COUNTIF(Ocorrencias!$B$8:$B$1003,(CONCATENATE(B922," - ",F922)))</f>
        <v>0</v>
      </c>
      <c r="S922" s="88" t="str">
        <f>IF(R922&lt;&gt;0,IF(R922=(COUNTIFS(Ocorrencias!$B$8:$B$1003,(CONCATENATE(B922," - ",(MID(Roteiro!C922,7,300)))),Ocorrencias!$N$8:$N$1003,"Concluído")),"Concluído","Em andamento"),"")</f>
        <v/>
      </c>
      <c r="T922" s="63"/>
      <c r="U922" s="89"/>
    </row>
    <row r="923">
      <c r="A923" s="40"/>
      <c r="B923" s="67" t="str">
        <f t="shared" si="1"/>
        <v>915</v>
      </c>
      <c r="C923" s="81"/>
      <c r="D923" s="82"/>
      <c r="E923" s="64" t="str">
        <f>IFERROR(VLOOKUP(MID(C923,7,300),'Cenários'!C:E,3,0),"")</f>
        <v/>
      </c>
      <c r="F923" s="61"/>
      <c r="G923" s="83"/>
      <c r="H923" s="83"/>
      <c r="I923" s="83"/>
      <c r="J923" s="82"/>
      <c r="K923" s="85" t="str">
        <f t="shared" si="3"/>
        <v/>
      </c>
      <c r="L923" s="62"/>
      <c r="M923" s="62"/>
      <c r="N923" s="63"/>
      <c r="O923" s="63"/>
      <c r="P923" s="63"/>
      <c r="Q923" s="86" t="str">
        <f t="shared" si="2"/>
        <v/>
      </c>
      <c r="R923" s="87">
        <f>COUNTIF(Ocorrencias!$B$8:$B$1003,(CONCATENATE(B923," - ",F923)))</f>
        <v>0</v>
      </c>
      <c r="S923" s="88" t="str">
        <f>IF(R923&lt;&gt;0,IF(R923=(COUNTIFS(Ocorrencias!$B$8:$B$1003,(CONCATENATE(B923," - ",(MID(Roteiro!C923,7,300)))),Ocorrencias!$N$8:$N$1003,"Concluído")),"Concluído","Em andamento"),"")</f>
        <v/>
      </c>
      <c r="T923" s="63"/>
      <c r="U923" s="89"/>
    </row>
    <row r="924">
      <c r="A924" s="40"/>
      <c r="B924" s="67" t="str">
        <f t="shared" si="1"/>
        <v>916</v>
      </c>
      <c r="C924" s="81"/>
      <c r="D924" s="82"/>
      <c r="E924" s="64" t="str">
        <f>IFERROR(VLOOKUP(MID(C924,7,300),'Cenários'!C:E,3,0),"")</f>
        <v/>
      </c>
      <c r="F924" s="61"/>
      <c r="G924" s="83"/>
      <c r="H924" s="83"/>
      <c r="I924" s="83"/>
      <c r="J924" s="82"/>
      <c r="K924" s="85" t="str">
        <f t="shared" si="3"/>
        <v/>
      </c>
      <c r="L924" s="62"/>
      <c r="M924" s="62"/>
      <c r="N924" s="63"/>
      <c r="O924" s="63"/>
      <c r="P924" s="63"/>
      <c r="Q924" s="86" t="str">
        <f t="shared" si="2"/>
        <v/>
      </c>
      <c r="R924" s="87">
        <f>COUNTIF(Ocorrencias!$B$8:$B$1003,(CONCATENATE(B924," - ",F924)))</f>
        <v>0</v>
      </c>
      <c r="S924" s="88" t="str">
        <f>IF(R924&lt;&gt;0,IF(R924=(COUNTIFS(Ocorrencias!$B$8:$B$1003,(CONCATENATE(B924," - ",(MID(Roteiro!C924,7,300)))),Ocorrencias!$N$8:$N$1003,"Concluído")),"Concluído","Em andamento"),"")</f>
        <v/>
      </c>
      <c r="T924" s="63"/>
      <c r="U924" s="89"/>
    </row>
    <row r="925">
      <c r="A925" s="40"/>
      <c r="B925" s="67" t="str">
        <f t="shared" si="1"/>
        <v>917</v>
      </c>
      <c r="C925" s="81"/>
      <c r="D925" s="82"/>
      <c r="E925" s="64" t="str">
        <f>IFERROR(VLOOKUP(MID(C925,7,300),'Cenários'!C:E,3,0),"")</f>
        <v/>
      </c>
      <c r="F925" s="61"/>
      <c r="G925" s="83"/>
      <c r="H925" s="83"/>
      <c r="I925" s="83"/>
      <c r="J925" s="82"/>
      <c r="K925" s="85" t="str">
        <f t="shared" si="3"/>
        <v/>
      </c>
      <c r="L925" s="62"/>
      <c r="M925" s="62"/>
      <c r="N925" s="63"/>
      <c r="O925" s="63"/>
      <c r="P925" s="63"/>
      <c r="Q925" s="86" t="str">
        <f t="shared" si="2"/>
        <v/>
      </c>
      <c r="R925" s="87">
        <f>COUNTIF(Ocorrencias!$B$8:$B$1003,(CONCATENATE(B925," - ",F925)))</f>
        <v>0</v>
      </c>
      <c r="S925" s="88" t="str">
        <f>IF(R925&lt;&gt;0,IF(R925=(COUNTIFS(Ocorrencias!$B$8:$B$1003,(CONCATENATE(B925," - ",(MID(Roteiro!C925,7,300)))),Ocorrencias!$N$8:$N$1003,"Concluído")),"Concluído","Em andamento"),"")</f>
        <v/>
      </c>
      <c r="T925" s="63"/>
      <c r="U925" s="89"/>
    </row>
    <row r="926">
      <c r="A926" s="40"/>
      <c r="B926" s="67" t="str">
        <f t="shared" si="1"/>
        <v>918</v>
      </c>
      <c r="C926" s="81"/>
      <c r="D926" s="82"/>
      <c r="E926" s="64" t="str">
        <f>IFERROR(VLOOKUP(MID(C926,7,300),'Cenários'!C:E,3,0),"")</f>
        <v/>
      </c>
      <c r="F926" s="61"/>
      <c r="G926" s="83"/>
      <c r="H926" s="83"/>
      <c r="I926" s="83"/>
      <c r="J926" s="82"/>
      <c r="K926" s="85" t="str">
        <f t="shared" si="3"/>
        <v/>
      </c>
      <c r="L926" s="62"/>
      <c r="M926" s="62"/>
      <c r="N926" s="63"/>
      <c r="O926" s="63"/>
      <c r="P926" s="63"/>
      <c r="Q926" s="86" t="str">
        <f t="shared" si="2"/>
        <v/>
      </c>
      <c r="R926" s="87">
        <f>COUNTIF(Ocorrencias!$B$8:$B$1003,(CONCATENATE(B926," - ",F926)))</f>
        <v>0</v>
      </c>
      <c r="S926" s="88" t="str">
        <f>IF(R926&lt;&gt;0,IF(R926=(COUNTIFS(Ocorrencias!$B$8:$B$1003,(CONCATENATE(B926," - ",(MID(Roteiro!C926,7,300)))),Ocorrencias!$N$8:$N$1003,"Concluído")),"Concluído","Em andamento"),"")</f>
        <v/>
      </c>
      <c r="T926" s="63"/>
      <c r="U926" s="89"/>
    </row>
    <row r="927">
      <c r="A927" s="40"/>
      <c r="B927" s="67" t="str">
        <f t="shared" si="1"/>
        <v>919</v>
      </c>
      <c r="C927" s="81"/>
      <c r="D927" s="82"/>
      <c r="E927" s="64" t="str">
        <f>IFERROR(VLOOKUP(MID(C927,7,300),'Cenários'!C:E,3,0),"")</f>
        <v/>
      </c>
      <c r="F927" s="61"/>
      <c r="G927" s="83"/>
      <c r="H927" s="83"/>
      <c r="I927" s="83"/>
      <c r="J927" s="82"/>
      <c r="K927" s="85" t="str">
        <f t="shared" si="3"/>
        <v/>
      </c>
      <c r="L927" s="62"/>
      <c r="M927" s="62"/>
      <c r="N927" s="63"/>
      <c r="O927" s="63"/>
      <c r="P927" s="63"/>
      <c r="Q927" s="86" t="str">
        <f t="shared" si="2"/>
        <v/>
      </c>
      <c r="R927" s="87">
        <f>COUNTIF(Ocorrencias!$B$8:$B$1003,(CONCATENATE(B927," - ",F927)))</f>
        <v>0</v>
      </c>
      <c r="S927" s="88" t="str">
        <f>IF(R927&lt;&gt;0,IF(R927=(COUNTIFS(Ocorrencias!$B$8:$B$1003,(CONCATENATE(B927," - ",(MID(Roteiro!C927,7,300)))),Ocorrencias!$N$8:$N$1003,"Concluído")),"Concluído","Em andamento"),"")</f>
        <v/>
      </c>
      <c r="T927" s="63"/>
      <c r="U927" s="89"/>
    </row>
    <row r="928">
      <c r="A928" s="40"/>
      <c r="B928" s="67" t="str">
        <f t="shared" si="1"/>
        <v>920</v>
      </c>
      <c r="C928" s="81"/>
      <c r="D928" s="82"/>
      <c r="E928" s="64" t="str">
        <f>IFERROR(VLOOKUP(MID(C928,7,300),'Cenários'!C:E,3,0),"")</f>
        <v/>
      </c>
      <c r="F928" s="61"/>
      <c r="G928" s="83"/>
      <c r="H928" s="83"/>
      <c r="I928" s="83"/>
      <c r="J928" s="82"/>
      <c r="K928" s="85" t="str">
        <f t="shared" si="3"/>
        <v/>
      </c>
      <c r="L928" s="62"/>
      <c r="M928" s="62"/>
      <c r="N928" s="63"/>
      <c r="O928" s="63"/>
      <c r="P928" s="63"/>
      <c r="Q928" s="86" t="str">
        <f t="shared" si="2"/>
        <v/>
      </c>
      <c r="R928" s="87">
        <f>COUNTIF(Ocorrencias!$B$8:$B$1003,(CONCATENATE(B928," - ",F928)))</f>
        <v>0</v>
      </c>
      <c r="S928" s="88" t="str">
        <f>IF(R928&lt;&gt;0,IF(R928=(COUNTIFS(Ocorrencias!$B$8:$B$1003,(CONCATENATE(B928," - ",(MID(Roteiro!C928,7,300)))),Ocorrencias!$N$8:$N$1003,"Concluído")),"Concluído","Em andamento"),"")</f>
        <v/>
      </c>
      <c r="T928" s="63"/>
      <c r="U928" s="89"/>
    </row>
    <row r="929">
      <c r="A929" s="40"/>
      <c r="B929" s="67" t="str">
        <f t="shared" si="1"/>
        <v>921</v>
      </c>
      <c r="C929" s="81"/>
      <c r="D929" s="82"/>
      <c r="E929" s="64" t="str">
        <f>IFERROR(VLOOKUP(MID(C929,7,300),'Cenários'!C:E,3,0),"")</f>
        <v/>
      </c>
      <c r="F929" s="61"/>
      <c r="G929" s="83"/>
      <c r="H929" s="83"/>
      <c r="I929" s="83"/>
      <c r="J929" s="82"/>
      <c r="K929" s="85" t="str">
        <f t="shared" si="3"/>
        <v/>
      </c>
      <c r="L929" s="62"/>
      <c r="M929" s="62"/>
      <c r="N929" s="63"/>
      <c r="O929" s="63"/>
      <c r="P929" s="63"/>
      <c r="Q929" s="86" t="str">
        <f t="shared" si="2"/>
        <v/>
      </c>
      <c r="R929" s="87">
        <f>COUNTIF(Ocorrencias!$B$8:$B$1003,(CONCATENATE(B929," - ",F929)))</f>
        <v>0</v>
      </c>
      <c r="S929" s="88" t="str">
        <f>IF(R929&lt;&gt;0,IF(R929=(COUNTIFS(Ocorrencias!$B$8:$B$1003,(CONCATENATE(B929," - ",(MID(Roteiro!C929,7,300)))),Ocorrencias!$N$8:$N$1003,"Concluído")),"Concluído","Em andamento"),"")</f>
        <v/>
      </c>
      <c r="T929" s="63"/>
      <c r="U929" s="89"/>
    </row>
    <row r="930">
      <c r="A930" s="40"/>
      <c r="B930" s="67" t="str">
        <f t="shared" si="1"/>
        <v>922</v>
      </c>
      <c r="C930" s="81"/>
      <c r="D930" s="82"/>
      <c r="E930" s="64" t="str">
        <f>IFERROR(VLOOKUP(MID(C930,7,300),'Cenários'!C:E,3,0),"")</f>
        <v/>
      </c>
      <c r="F930" s="61"/>
      <c r="G930" s="83"/>
      <c r="H930" s="83"/>
      <c r="I930" s="83"/>
      <c r="J930" s="82"/>
      <c r="K930" s="85" t="str">
        <f t="shared" si="3"/>
        <v/>
      </c>
      <c r="L930" s="62"/>
      <c r="M930" s="62"/>
      <c r="N930" s="63"/>
      <c r="O930" s="63"/>
      <c r="P930" s="63"/>
      <c r="Q930" s="86" t="str">
        <f t="shared" si="2"/>
        <v/>
      </c>
      <c r="R930" s="87">
        <f>COUNTIF(Ocorrencias!$B$8:$B$1003,(CONCATENATE(B930," - ",F930)))</f>
        <v>0</v>
      </c>
      <c r="S930" s="88" t="str">
        <f>IF(R930&lt;&gt;0,IF(R930=(COUNTIFS(Ocorrencias!$B$8:$B$1003,(CONCATENATE(B930," - ",(MID(Roteiro!C930,7,300)))),Ocorrencias!$N$8:$N$1003,"Concluído")),"Concluído","Em andamento"),"")</f>
        <v/>
      </c>
      <c r="T930" s="63"/>
      <c r="U930" s="89"/>
    </row>
    <row r="931">
      <c r="A931" s="40"/>
      <c r="B931" s="67" t="str">
        <f t="shared" si="1"/>
        <v>923</v>
      </c>
      <c r="C931" s="81"/>
      <c r="D931" s="82"/>
      <c r="E931" s="64" t="str">
        <f>IFERROR(VLOOKUP(MID(C931,7,300),'Cenários'!C:E,3,0),"")</f>
        <v/>
      </c>
      <c r="F931" s="61"/>
      <c r="G931" s="83"/>
      <c r="H931" s="83"/>
      <c r="I931" s="83"/>
      <c r="J931" s="82"/>
      <c r="K931" s="85" t="str">
        <f t="shared" si="3"/>
        <v/>
      </c>
      <c r="L931" s="62"/>
      <c r="M931" s="62"/>
      <c r="N931" s="63"/>
      <c r="O931" s="63"/>
      <c r="P931" s="63"/>
      <c r="Q931" s="86" t="str">
        <f t="shared" si="2"/>
        <v/>
      </c>
      <c r="R931" s="87">
        <f>COUNTIF(Ocorrencias!$B$8:$B$1003,(CONCATENATE(B931," - ",F931)))</f>
        <v>0</v>
      </c>
      <c r="S931" s="88" t="str">
        <f>IF(R931&lt;&gt;0,IF(R931=(COUNTIFS(Ocorrencias!$B$8:$B$1003,(CONCATENATE(B931," - ",(MID(Roteiro!C931,7,300)))),Ocorrencias!$N$8:$N$1003,"Concluído")),"Concluído","Em andamento"),"")</f>
        <v/>
      </c>
      <c r="T931" s="63"/>
      <c r="U931" s="89"/>
    </row>
    <row r="932">
      <c r="A932" s="40"/>
      <c r="B932" s="67" t="str">
        <f t="shared" si="1"/>
        <v>924</v>
      </c>
      <c r="C932" s="81"/>
      <c r="D932" s="82"/>
      <c r="E932" s="64" t="str">
        <f>IFERROR(VLOOKUP(MID(C932,7,300),'Cenários'!C:E,3,0),"")</f>
        <v/>
      </c>
      <c r="F932" s="61"/>
      <c r="G932" s="83"/>
      <c r="H932" s="83"/>
      <c r="I932" s="83"/>
      <c r="J932" s="82"/>
      <c r="K932" s="85" t="str">
        <f t="shared" si="3"/>
        <v/>
      </c>
      <c r="L932" s="62"/>
      <c r="M932" s="62"/>
      <c r="N932" s="63"/>
      <c r="O932" s="63"/>
      <c r="P932" s="63"/>
      <c r="Q932" s="86" t="str">
        <f t="shared" si="2"/>
        <v/>
      </c>
      <c r="R932" s="87">
        <f>COUNTIF(Ocorrencias!$B$8:$B$1003,(CONCATENATE(B932," - ",F932)))</f>
        <v>0</v>
      </c>
      <c r="S932" s="88" t="str">
        <f>IF(R932&lt;&gt;0,IF(R932=(COUNTIFS(Ocorrencias!$B$8:$B$1003,(CONCATENATE(B932," - ",(MID(Roteiro!C932,7,300)))),Ocorrencias!$N$8:$N$1003,"Concluído")),"Concluído","Em andamento"),"")</f>
        <v/>
      </c>
      <c r="T932" s="63"/>
      <c r="U932" s="89"/>
    </row>
    <row r="933">
      <c r="A933" s="40"/>
      <c r="B933" s="67" t="str">
        <f t="shared" si="1"/>
        <v>925</v>
      </c>
      <c r="C933" s="81"/>
      <c r="D933" s="82"/>
      <c r="E933" s="64" t="str">
        <f>IFERROR(VLOOKUP(MID(C933,7,300),'Cenários'!C:E,3,0),"")</f>
        <v/>
      </c>
      <c r="F933" s="61"/>
      <c r="G933" s="83"/>
      <c r="H933" s="83"/>
      <c r="I933" s="83"/>
      <c r="J933" s="82"/>
      <c r="K933" s="85" t="str">
        <f t="shared" si="3"/>
        <v/>
      </c>
      <c r="L933" s="62"/>
      <c r="M933" s="62"/>
      <c r="N933" s="63"/>
      <c r="O933" s="63"/>
      <c r="P933" s="63"/>
      <c r="Q933" s="86" t="str">
        <f t="shared" si="2"/>
        <v/>
      </c>
      <c r="R933" s="87">
        <f>COUNTIF(Ocorrencias!$B$8:$B$1003,(CONCATENATE(B933," - ",F933)))</f>
        <v>0</v>
      </c>
      <c r="S933" s="88" t="str">
        <f>IF(R933&lt;&gt;0,IF(R933=(COUNTIFS(Ocorrencias!$B$8:$B$1003,(CONCATENATE(B933," - ",(MID(Roteiro!C933,7,300)))),Ocorrencias!$N$8:$N$1003,"Concluído")),"Concluído","Em andamento"),"")</f>
        <v/>
      </c>
      <c r="T933" s="63"/>
      <c r="U933" s="89"/>
    </row>
    <row r="934">
      <c r="A934" s="40"/>
      <c r="B934" s="67" t="str">
        <f t="shared" si="1"/>
        <v>926</v>
      </c>
      <c r="C934" s="81"/>
      <c r="D934" s="82"/>
      <c r="E934" s="64" t="str">
        <f>IFERROR(VLOOKUP(MID(C934,7,300),'Cenários'!C:E,3,0),"")</f>
        <v/>
      </c>
      <c r="F934" s="61"/>
      <c r="G934" s="83"/>
      <c r="H934" s="83"/>
      <c r="I934" s="83"/>
      <c r="J934" s="82"/>
      <c r="K934" s="85" t="str">
        <f t="shared" si="3"/>
        <v/>
      </c>
      <c r="L934" s="62"/>
      <c r="M934" s="62"/>
      <c r="N934" s="63"/>
      <c r="O934" s="63"/>
      <c r="P934" s="63"/>
      <c r="Q934" s="86" t="str">
        <f t="shared" si="2"/>
        <v/>
      </c>
      <c r="R934" s="87">
        <f>COUNTIF(Ocorrencias!$B$8:$B$1003,(CONCATENATE(B934," - ",F934)))</f>
        <v>0</v>
      </c>
      <c r="S934" s="88" t="str">
        <f>IF(R934&lt;&gt;0,IF(R934=(COUNTIFS(Ocorrencias!$B$8:$B$1003,(CONCATENATE(B934," - ",(MID(Roteiro!C934,7,300)))),Ocorrencias!$N$8:$N$1003,"Concluído")),"Concluído","Em andamento"),"")</f>
        <v/>
      </c>
      <c r="T934" s="63"/>
      <c r="U934" s="89"/>
    </row>
    <row r="935">
      <c r="A935" s="40"/>
      <c r="B935" s="67" t="str">
        <f t="shared" si="1"/>
        <v>927</v>
      </c>
      <c r="C935" s="81"/>
      <c r="D935" s="82"/>
      <c r="E935" s="64" t="str">
        <f>IFERROR(VLOOKUP(MID(C935,7,300),'Cenários'!C:E,3,0),"")</f>
        <v/>
      </c>
      <c r="F935" s="61"/>
      <c r="G935" s="83"/>
      <c r="H935" s="83"/>
      <c r="I935" s="83"/>
      <c r="J935" s="82"/>
      <c r="K935" s="85" t="str">
        <f t="shared" si="3"/>
        <v/>
      </c>
      <c r="L935" s="62"/>
      <c r="M935" s="62"/>
      <c r="N935" s="63"/>
      <c r="O935" s="63"/>
      <c r="P935" s="63"/>
      <c r="Q935" s="86" t="str">
        <f t="shared" si="2"/>
        <v/>
      </c>
      <c r="R935" s="87">
        <f>COUNTIF(Ocorrencias!$B$8:$B$1003,(CONCATENATE(B935," - ",F935)))</f>
        <v>0</v>
      </c>
      <c r="S935" s="88" t="str">
        <f>IF(R935&lt;&gt;0,IF(R935=(COUNTIFS(Ocorrencias!$B$8:$B$1003,(CONCATENATE(B935," - ",(MID(Roteiro!C935,7,300)))),Ocorrencias!$N$8:$N$1003,"Concluído")),"Concluído","Em andamento"),"")</f>
        <v/>
      </c>
      <c r="T935" s="63"/>
      <c r="U935" s="89"/>
    </row>
    <row r="936">
      <c r="A936" s="40"/>
      <c r="B936" s="67" t="str">
        <f t="shared" si="1"/>
        <v>928</v>
      </c>
      <c r="C936" s="81"/>
      <c r="D936" s="82"/>
      <c r="E936" s="64" t="str">
        <f>IFERROR(VLOOKUP(MID(C936,7,300),'Cenários'!C:E,3,0),"")</f>
        <v/>
      </c>
      <c r="F936" s="61"/>
      <c r="G936" s="83"/>
      <c r="H936" s="83"/>
      <c r="I936" s="83"/>
      <c r="J936" s="82"/>
      <c r="K936" s="85" t="str">
        <f t="shared" si="3"/>
        <v/>
      </c>
      <c r="L936" s="62"/>
      <c r="M936" s="62"/>
      <c r="N936" s="63"/>
      <c r="O936" s="63"/>
      <c r="P936" s="63"/>
      <c r="Q936" s="86" t="str">
        <f t="shared" si="2"/>
        <v/>
      </c>
      <c r="R936" s="87">
        <f>COUNTIF(Ocorrencias!$B$8:$B$1003,(CONCATENATE(B936," - ",F936)))</f>
        <v>0</v>
      </c>
      <c r="S936" s="88" t="str">
        <f>IF(R936&lt;&gt;0,IF(R936=(COUNTIFS(Ocorrencias!$B$8:$B$1003,(CONCATENATE(B936," - ",(MID(Roteiro!C936,7,300)))),Ocorrencias!$N$8:$N$1003,"Concluído")),"Concluído","Em andamento"),"")</f>
        <v/>
      </c>
      <c r="T936" s="63"/>
      <c r="U936" s="89"/>
    </row>
    <row r="937">
      <c r="A937" s="40"/>
      <c r="B937" s="67" t="str">
        <f t="shared" si="1"/>
        <v>929</v>
      </c>
      <c r="C937" s="81"/>
      <c r="D937" s="82"/>
      <c r="E937" s="64" t="str">
        <f>IFERROR(VLOOKUP(MID(C937,7,300),'Cenários'!C:E,3,0),"")</f>
        <v/>
      </c>
      <c r="F937" s="61"/>
      <c r="G937" s="83"/>
      <c r="H937" s="83"/>
      <c r="I937" s="83"/>
      <c r="J937" s="82"/>
      <c r="K937" s="85" t="str">
        <f t="shared" si="3"/>
        <v/>
      </c>
      <c r="L937" s="62"/>
      <c r="M937" s="62"/>
      <c r="N937" s="63"/>
      <c r="O937" s="63"/>
      <c r="P937" s="63"/>
      <c r="Q937" s="86" t="str">
        <f t="shared" si="2"/>
        <v/>
      </c>
      <c r="R937" s="87">
        <f>COUNTIF(Ocorrencias!$B$8:$B$1003,(CONCATENATE(B937," - ",F937)))</f>
        <v>0</v>
      </c>
      <c r="S937" s="88" t="str">
        <f>IF(R937&lt;&gt;0,IF(R937=(COUNTIFS(Ocorrencias!$B$8:$B$1003,(CONCATENATE(B937," - ",(MID(Roteiro!C937,7,300)))),Ocorrencias!$N$8:$N$1003,"Concluído")),"Concluído","Em andamento"),"")</f>
        <v/>
      </c>
      <c r="T937" s="63"/>
      <c r="U937" s="89"/>
    </row>
    <row r="938">
      <c r="A938" s="40"/>
      <c r="B938" s="67" t="str">
        <f t="shared" si="1"/>
        <v>930</v>
      </c>
      <c r="C938" s="81"/>
      <c r="D938" s="82"/>
      <c r="E938" s="64" t="str">
        <f>IFERROR(VLOOKUP(MID(C938,7,300),'Cenários'!C:E,3,0),"")</f>
        <v/>
      </c>
      <c r="F938" s="61"/>
      <c r="G938" s="83"/>
      <c r="H938" s="83"/>
      <c r="I938" s="83"/>
      <c r="J938" s="82"/>
      <c r="K938" s="85" t="str">
        <f t="shared" si="3"/>
        <v/>
      </c>
      <c r="L938" s="62"/>
      <c r="M938" s="62"/>
      <c r="N938" s="63"/>
      <c r="O938" s="63"/>
      <c r="P938" s="63"/>
      <c r="Q938" s="86" t="str">
        <f t="shared" si="2"/>
        <v/>
      </c>
      <c r="R938" s="87">
        <f>COUNTIF(Ocorrencias!$B$8:$B$1003,(CONCATENATE(B938," - ",F938)))</f>
        <v>0</v>
      </c>
      <c r="S938" s="88" t="str">
        <f>IF(R938&lt;&gt;0,IF(R938=(COUNTIFS(Ocorrencias!$B$8:$B$1003,(CONCATENATE(B938," - ",(MID(Roteiro!C938,7,300)))),Ocorrencias!$N$8:$N$1003,"Concluído")),"Concluído","Em andamento"),"")</f>
        <v/>
      </c>
      <c r="T938" s="63"/>
      <c r="U938" s="89"/>
    </row>
    <row r="939">
      <c r="A939" s="40"/>
      <c r="B939" s="67" t="str">
        <f t="shared" si="1"/>
        <v>931</v>
      </c>
      <c r="C939" s="81"/>
      <c r="D939" s="82"/>
      <c r="E939" s="64" t="str">
        <f>IFERROR(VLOOKUP(MID(C939,7,300),'Cenários'!C:E,3,0),"")</f>
        <v/>
      </c>
      <c r="F939" s="61"/>
      <c r="G939" s="83"/>
      <c r="H939" s="83"/>
      <c r="I939" s="83"/>
      <c r="J939" s="82"/>
      <c r="K939" s="85" t="str">
        <f t="shared" si="3"/>
        <v/>
      </c>
      <c r="L939" s="62"/>
      <c r="M939" s="62"/>
      <c r="N939" s="63"/>
      <c r="O939" s="63"/>
      <c r="P939" s="63"/>
      <c r="Q939" s="86" t="str">
        <f t="shared" si="2"/>
        <v/>
      </c>
      <c r="R939" s="87">
        <f>COUNTIF(Ocorrencias!$B$8:$B$1003,(CONCATENATE(B939," - ",F939)))</f>
        <v>0</v>
      </c>
      <c r="S939" s="88" t="str">
        <f>IF(R939&lt;&gt;0,IF(R939=(COUNTIFS(Ocorrencias!$B$8:$B$1003,(CONCATENATE(B939," - ",(MID(Roteiro!C939,7,300)))),Ocorrencias!$N$8:$N$1003,"Concluído")),"Concluído","Em andamento"),"")</f>
        <v/>
      </c>
      <c r="T939" s="63"/>
      <c r="U939" s="89"/>
    </row>
    <row r="940">
      <c r="A940" s="40"/>
      <c r="B940" s="67" t="str">
        <f t="shared" si="1"/>
        <v>932</v>
      </c>
      <c r="C940" s="81"/>
      <c r="D940" s="82"/>
      <c r="E940" s="64" t="str">
        <f>IFERROR(VLOOKUP(MID(C940,7,300),'Cenários'!C:E,3,0),"")</f>
        <v/>
      </c>
      <c r="F940" s="61"/>
      <c r="G940" s="83"/>
      <c r="H940" s="83"/>
      <c r="I940" s="83"/>
      <c r="J940" s="82"/>
      <c r="K940" s="85" t="str">
        <f t="shared" si="3"/>
        <v/>
      </c>
      <c r="L940" s="62"/>
      <c r="M940" s="62"/>
      <c r="N940" s="63"/>
      <c r="O940" s="63"/>
      <c r="P940" s="63"/>
      <c r="Q940" s="86" t="str">
        <f t="shared" si="2"/>
        <v/>
      </c>
      <c r="R940" s="87">
        <f>COUNTIF(Ocorrencias!$B$8:$B$1003,(CONCATENATE(B940," - ",F940)))</f>
        <v>0</v>
      </c>
      <c r="S940" s="88" t="str">
        <f>IF(R940&lt;&gt;0,IF(R940=(COUNTIFS(Ocorrencias!$B$8:$B$1003,(CONCATENATE(B940," - ",(MID(Roteiro!C940,7,300)))),Ocorrencias!$N$8:$N$1003,"Concluído")),"Concluído","Em andamento"),"")</f>
        <v/>
      </c>
      <c r="T940" s="63"/>
      <c r="U940" s="89"/>
    </row>
    <row r="941">
      <c r="A941" s="40"/>
      <c r="B941" s="67" t="str">
        <f t="shared" si="1"/>
        <v>933</v>
      </c>
      <c r="C941" s="81"/>
      <c r="D941" s="82"/>
      <c r="E941" s="64" t="str">
        <f>IFERROR(VLOOKUP(MID(C941,7,300),'Cenários'!C:E,3,0),"")</f>
        <v/>
      </c>
      <c r="F941" s="61"/>
      <c r="G941" s="83"/>
      <c r="H941" s="83"/>
      <c r="I941" s="83"/>
      <c r="J941" s="82"/>
      <c r="K941" s="85" t="str">
        <f t="shared" si="3"/>
        <v/>
      </c>
      <c r="L941" s="62"/>
      <c r="M941" s="62"/>
      <c r="N941" s="63"/>
      <c r="O941" s="63"/>
      <c r="P941" s="63"/>
      <c r="Q941" s="86" t="str">
        <f t="shared" si="2"/>
        <v/>
      </c>
      <c r="R941" s="87">
        <f>COUNTIF(Ocorrencias!$B$8:$B$1003,(CONCATENATE(B941," - ",F941)))</f>
        <v>0</v>
      </c>
      <c r="S941" s="88" t="str">
        <f>IF(R941&lt;&gt;0,IF(R941=(COUNTIFS(Ocorrencias!$B$8:$B$1003,(CONCATENATE(B941," - ",(MID(Roteiro!C941,7,300)))),Ocorrencias!$N$8:$N$1003,"Concluído")),"Concluído","Em andamento"),"")</f>
        <v/>
      </c>
      <c r="T941" s="63"/>
      <c r="U941" s="89"/>
    </row>
    <row r="942">
      <c r="A942" s="40"/>
      <c r="B942" s="67" t="str">
        <f t="shared" si="1"/>
        <v>934</v>
      </c>
      <c r="C942" s="81"/>
      <c r="D942" s="82"/>
      <c r="E942" s="64" t="str">
        <f>IFERROR(VLOOKUP(MID(C942,7,300),'Cenários'!C:E,3,0),"")</f>
        <v/>
      </c>
      <c r="F942" s="61"/>
      <c r="G942" s="83"/>
      <c r="H942" s="83"/>
      <c r="I942" s="83"/>
      <c r="J942" s="82"/>
      <c r="K942" s="85" t="str">
        <f t="shared" si="3"/>
        <v/>
      </c>
      <c r="L942" s="62"/>
      <c r="M942" s="62"/>
      <c r="N942" s="63"/>
      <c r="O942" s="63"/>
      <c r="P942" s="63"/>
      <c r="Q942" s="86" t="str">
        <f t="shared" si="2"/>
        <v/>
      </c>
      <c r="R942" s="87">
        <f>COUNTIF(Ocorrencias!$B$8:$B$1003,(CONCATENATE(B942," - ",F942)))</f>
        <v>0</v>
      </c>
      <c r="S942" s="88" t="str">
        <f>IF(R942&lt;&gt;0,IF(R942=(COUNTIFS(Ocorrencias!$B$8:$B$1003,(CONCATENATE(B942," - ",(MID(Roteiro!C942,7,300)))),Ocorrencias!$N$8:$N$1003,"Concluído")),"Concluído","Em andamento"),"")</f>
        <v/>
      </c>
      <c r="T942" s="63"/>
      <c r="U942" s="89"/>
    </row>
    <row r="943">
      <c r="A943" s="40"/>
      <c r="B943" s="67" t="str">
        <f t="shared" si="1"/>
        <v>935</v>
      </c>
      <c r="C943" s="81"/>
      <c r="D943" s="82"/>
      <c r="E943" s="64" t="str">
        <f>IFERROR(VLOOKUP(MID(C943,7,300),'Cenários'!C:E,3,0),"")</f>
        <v/>
      </c>
      <c r="F943" s="61"/>
      <c r="G943" s="83"/>
      <c r="H943" s="83"/>
      <c r="I943" s="83"/>
      <c r="J943" s="82"/>
      <c r="K943" s="85" t="str">
        <f t="shared" si="3"/>
        <v/>
      </c>
      <c r="L943" s="62"/>
      <c r="M943" s="62"/>
      <c r="N943" s="63"/>
      <c r="O943" s="63"/>
      <c r="P943" s="63"/>
      <c r="Q943" s="86" t="str">
        <f t="shared" si="2"/>
        <v/>
      </c>
      <c r="R943" s="87">
        <f>COUNTIF(Ocorrencias!$B$8:$B$1003,(CONCATENATE(B943," - ",F943)))</f>
        <v>0</v>
      </c>
      <c r="S943" s="88" t="str">
        <f>IF(R943&lt;&gt;0,IF(R943=(COUNTIFS(Ocorrencias!$B$8:$B$1003,(CONCATENATE(B943," - ",(MID(Roteiro!C943,7,300)))),Ocorrencias!$N$8:$N$1003,"Concluído")),"Concluído","Em andamento"),"")</f>
        <v/>
      </c>
      <c r="T943" s="63"/>
      <c r="U943" s="89"/>
    </row>
    <row r="944">
      <c r="A944" s="40"/>
      <c r="B944" s="67" t="str">
        <f t="shared" si="1"/>
        <v>936</v>
      </c>
      <c r="C944" s="81"/>
      <c r="D944" s="82"/>
      <c r="E944" s="64" t="str">
        <f>IFERROR(VLOOKUP(MID(C944,7,300),'Cenários'!C:E,3,0),"")</f>
        <v/>
      </c>
      <c r="F944" s="61"/>
      <c r="G944" s="83"/>
      <c r="H944" s="83"/>
      <c r="I944" s="83"/>
      <c r="J944" s="82"/>
      <c r="K944" s="85" t="str">
        <f t="shared" si="3"/>
        <v/>
      </c>
      <c r="L944" s="62"/>
      <c r="M944" s="62"/>
      <c r="N944" s="63"/>
      <c r="O944" s="63"/>
      <c r="P944" s="63"/>
      <c r="Q944" s="86" t="str">
        <f t="shared" si="2"/>
        <v/>
      </c>
      <c r="R944" s="87">
        <f>COUNTIF(Ocorrencias!$B$8:$B$1003,(CONCATENATE(B944," - ",F944)))</f>
        <v>0</v>
      </c>
      <c r="S944" s="88" t="str">
        <f>IF(R944&lt;&gt;0,IF(R944=(COUNTIFS(Ocorrencias!$B$8:$B$1003,(CONCATENATE(B944," - ",(MID(Roteiro!C944,7,300)))),Ocorrencias!$N$8:$N$1003,"Concluído")),"Concluído","Em andamento"),"")</f>
        <v/>
      </c>
      <c r="T944" s="63"/>
      <c r="U944" s="89"/>
    </row>
    <row r="945">
      <c r="A945" s="40"/>
      <c r="B945" s="67" t="str">
        <f t="shared" si="1"/>
        <v>937</v>
      </c>
      <c r="C945" s="81"/>
      <c r="D945" s="82"/>
      <c r="E945" s="64" t="str">
        <f>IFERROR(VLOOKUP(MID(C945,7,300),'Cenários'!C:E,3,0),"")</f>
        <v/>
      </c>
      <c r="F945" s="61"/>
      <c r="G945" s="83"/>
      <c r="H945" s="83"/>
      <c r="I945" s="83"/>
      <c r="J945" s="82"/>
      <c r="K945" s="85" t="str">
        <f t="shared" si="3"/>
        <v/>
      </c>
      <c r="L945" s="62"/>
      <c r="M945" s="62"/>
      <c r="N945" s="63"/>
      <c r="O945" s="63"/>
      <c r="P945" s="63"/>
      <c r="Q945" s="86" t="str">
        <f t="shared" si="2"/>
        <v/>
      </c>
      <c r="R945" s="87">
        <f>COUNTIF(Ocorrencias!$B$8:$B$1003,(CONCATENATE(B945," - ",F945)))</f>
        <v>0</v>
      </c>
      <c r="S945" s="88" t="str">
        <f>IF(R945&lt;&gt;0,IF(R945=(COUNTIFS(Ocorrencias!$B$8:$B$1003,(CONCATENATE(B945," - ",(MID(Roteiro!C945,7,300)))),Ocorrencias!$N$8:$N$1003,"Concluído")),"Concluído","Em andamento"),"")</f>
        <v/>
      </c>
      <c r="T945" s="63"/>
      <c r="U945" s="89"/>
    </row>
    <row r="946">
      <c r="A946" s="40"/>
      <c r="B946" s="67" t="str">
        <f t="shared" si="1"/>
        <v>938</v>
      </c>
      <c r="C946" s="81"/>
      <c r="D946" s="82"/>
      <c r="E946" s="64" t="str">
        <f>IFERROR(VLOOKUP(MID(C946,7,300),'Cenários'!C:E,3,0),"")</f>
        <v/>
      </c>
      <c r="F946" s="61"/>
      <c r="G946" s="83"/>
      <c r="H946" s="83"/>
      <c r="I946" s="83"/>
      <c r="J946" s="82"/>
      <c r="K946" s="85" t="str">
        <f t="shared" si="3"/>
        <v/>
      </c>
      <c r="L946" s="62"/>
      <c r="M946" s="62"/>
      <c r="N946" s="63"/>
      <c r="O946" s="63"/>
      <c r="P946" s="63"/>
      <c r="Q946" s="86" t="str">
        <f t="shared" si="2"/>
        <v/>
      </c>
      <c r="R946" s="87">
        <f>COUNTIF(Ocorrencias!$B$8:$B$1003,(CONCATENATE(B946," - ",F946)))</f>
        <v>0</v>
      </c>
      <c r="S946" s="88" t="str">
        <f>IF(R946&lt;&gt;0,IF(R946=(COUNTIFS(Ocorrencias!$B$8:$B$1003,(CONCATENATE(B946," - ",(MID(Roteiro!C946,7,300)))),Ocorrencias!$N$8:$N$1003,"Concluído")),"Concluído","Em andamento"),"")</f>
        <v/>
      </c>
      <c r="T946" s="63"/>
      <c r="U946" s="89"/>
    </row>
    <row r="947">
      <c r="A947" s="40"/>
      <c r="B947" s="67" t="str">
        <f t="shared" si="1"/>
        <v>939</v>
      </c>
      <c r="C947" s="81"/>
      <c r="D947" s="82"/>
      <c r="E947" s="64" t="str">
        <f>IFERROR(VLOOKUP(MID(C947,7,300),'Cenários'!C:E,3,0),"")</f>
        <v/>
      </c>
      <c r="F947" s="61"/>
      <c r="G947" s="83"/>
      <c r="H947" s="83"/>
      <c r="I947" s="83"/>
      <c r="J947" s="82"/>
      <c r="K947" s="85" t="str">
        <f t="shared" si="3"/>
        <v/>
      </c>
      <c r="L947" s="62"/>
      <c r="M947" s="62"/>
      <c r="N947" s="63"/>
      <c r="O947" s="63"/>
      <c r="P947" s="63"/>
      <c r="Q947" s="86" t="str">
        <f t="shared" si="2"/>
        <v/>
      </c>
      <c r="R947" s="87">
        <f>COUNTIF(Ocorrencias!$B$8:$B$1003,(CONCATENATE(B947," - ",F947)))</f>
        <v>0</v>
      </c>
      <c r="S947" s="88" t="str">
        <f>IF(R947&lt;&gt;0,IF(R947=(COUNTIFS(Ocorrencias!$B$8:$B$1003,(CONCATENATE(B947," - ",(MID(Roteiro!C947,7,300)))),Ocorrencias!$N$8:$N$1003,"Concluído")),"Concluído","Em andamento"),"")</f>
        <v/>
      </c>
      <c r="T947" s="63"/>
      <c r="U947" s="89"/>
    </row>
    <row r="948">
      <c r="A948" s="40"/>
      <c r="B948" s="67" t="str">
        <f t="shared" si="1"/>
        <v>940</v>
      </c>
      <c r="C948" s="81"/>
      <c r="D948" s="82"/>
      <c r="E948" s="64" t="str">
        <f>IFERROR(VLOOKUP(MID(C948,7,300),'Cenários'!C:E,3,0),"")</f>
        <v/>
      </c>
      <c r="F948" s="61"/>
      <c r="G948" s="83"/>
      <c r="H948" s="83"/>
      <c r="I948" s="83"/>
      <c r="J948" s="82"/>
      <c r="K948" s="85" t="str">
        <f t="shared" si="3"/>
        <v/>
      </c>
      <c r="L948" s="62"/>
      <c r="M948" s="62"/>
      <c r="N948" s="63"/>
      <c r="O948" s="63"/>
      <c r="P948" s="63"/>
      <c r="Q948" s="86" t="str">
        <f t="shared" si="2"/>
        <v/>
      </c>
      <c r="R948" s="87">
        <f>COUNTIF(Ocorrencias!$B$8:$B$1003,(CONCATENATE(B948," - ",F948)))</f>
        <v>0</v>
      </c>
      <c r="S948" s="88" t="str">
        <f>IF(R948&lt;&gt;0,IF(R948=(COUNTIFS(Ocorrencias!$B$8:$B$1003,(CONCATENATE(B948," - ",(MID(Roteiro!C948,7,300)))),Ocorrencias!$N$8:$N$1003,"Concluído")),"Concluído","Em andamento"),"")</f>
        <v/>
      </c>
      <c r="T948" s="63"/>
      <c r="U948" s="89"/>
    </row>
    <row r="949">
      <c r="A949" s="40"/>
      <c r="B949" s="67" t="str">
        <f t="shared" si="1"/>
        <v>941</v>
      </c>
      <c r="C949" s="81"/>
      <c r="D949" s="82"/>
      <c r="E949" s="64" t="str">
        <f>IFERROR(VLOOKUP(MID(C949,7,300),'Cenários'!C:E,3,0),"")</f>
        <v/>
      </c>
      <c r="F949" s="61"/>
      <c r="G949" s="83"/>
      <c r="H949" s="83"/>
      <c r="I949" s="83"/>
      <c r="J949" s="82"/>
      <c r="K949" s="85" t="str">
        <f t="shared" si="3"/>
        <v/>
      </c>
      <c r="L949" s="62"/>
      <c r="M949" s="62"/>
      <c r="N949" s="63"/>
      <c r="O949" s="63"/>
      <c r="P949" s="63"/>
      <c r="Q949" s="86" t="str">
        <f t="shared" si="2"/>
        <v/>
      </c>
      <c r="R949" s="87">
        <f>COUNTIF(Ocorrencias!$B$8:$B$1003,(CONCATENATE(B949," - ",F949)))</f>
        <v>0</v>
      </c>
      <c r="S949" s="88" t="str">
        <f>IF(R949&lt;&gt;0,IF(R949=(COUNTIFS(Ocorrencias!$B$8:$B$1003,(CONCATENATE(B949," - ",(MID(Roteiro!C949,7,300)))),Ocorrencias!$N$8:$N$1003,"Concluído")),"Concluído","Em andamento"),"")</f>
        <v/>
      </c>
      <c r="T949" s="63"/>
      <c r="U949" s="89"/>
    </row>
    <row r="950">
      <c r="A950" s="40"/>
      <c r="B950" s="67" t="str">
        <f t="shared" si="1"/>
        <v>942</v>
      </c>
      <c r="C950" s="81"/>
      <c r="D950" s="82"/>
      <c r="E950" s="64" t="str">
        <f>IFERROR(VLOOKUP(MID(C950,7,300),'Cenários'!C:E,3,0),"")</f>
        <v/>
      </c>
      <c r="F950" s="61"/>
      <c r="G950" s="83"/>
      <c r="H950" s="83"/>
      <c r="I950" s="83"/>
      <c r="J950" s="82"/>
      <c r="K950" s="85" t="str">
        <f t="shared" si="3"/>
        <v/>
      </c>
      <c r="L950" s="62"/>
      <c r="M950" s="62"/>
      <c r="N950" s="63"/>
      <c r="O950" s="63"/>
      <c r="P950" s="63"/>
      <c r="Q950" s="86" t="str">
        <f t="shared" si="2"/>
        <v/>
      </c>
      <c r="R950" s="87">
        <f>COUNTIF(Ocorrencias!$B$8:$B$1003,(CONCATENATE(B950," - ",F950)))</f>
        <v>0</v>
      </c>
      <c r="S950" s="88" t="str">
        <f>IF(R950&lt;&gt;0,IF(R950=(COUNTIFS(Ocorrencias!$B$8:$B$1003,(CONCATENATE(B950," - ",(MID(Roteiro!C950,7,300)))),Ocorrencias!$N$8:$N$1003,"Concluído")),"Concluído","Em andamento"),"")</f>
        <v/>
      </c>
      <c r="T950" s="63"/>
      <c r="U950" s="89"/>
    </row>
    <row r="951">
      <c r="A951" s="40"/>
      <c r="B951" s="67" t="str">
        <f t="shared" si="1"/>
        <v>943</v>
      </c>
      <c r="C951" s="81"/>
      <c r="D951" s="82"/>
      <c r="E951" s="64" t="str">
        <f>IFERROR(VLOOKUP(MID(C951,7,300),'Cenários'!C:E,3,0),"")</f>
        <v/>
      </c>
      <c r="F951" s="61"/>
      <c r="G951" s="83"/>
      <c r="H951" s="83"/>
      <c r="I951" s="83"/>
      <c r="J951" s="82"/>
      <c r="K951" s="85" t="str">
        <f t="shared" si="3"/>
        <v/>
      </c>
      <c r="L951" s="62"/>
      <c r="M951" s="62"/>
      <c r="N951" s="63"/>
      <c r="O951" s="63"/>
      <c r="P951" s="63"/>
      <c r="Q951" s="86" t="str">
        <f t="shared" si="2"/>
        <v/>
      </c>
      <c r="R951" s="87">
        <f>COUNTIF(Ocorrencias!$B$8:$B$1003,(CONCATENATE(B951," - ",F951)))</f>
        <v>0</v>
      </c>
      <c r="S951" s="88" t="str">
        <f>IF(R951&lt;&gt;0,IF(R951=(COUNTIFS(Ocorrencias!$B$8:$B$1003,(CONCATENATE(B951," - ",(MID(Roteiro!C951,7,300)))),Ocorrencias!$N$8:$N$1003,"Concluído")),"Concluído","Em andamento"),"")</f>
        <v/>
      </c>
      <c r="T951" s="63"/>
      <c r="U951" s="89"/>
    </row>
    <row r="952">
      <c r="A952" s="40"/>
      <c r="B952" s="67" t="str">
        <f t="shared" si="1"/>
        <v>944</v>
      </c>
      <c r="C952" s="81"/>
      <c r="D952" s="82"/>
      <c r="E952" s="64" t="str">
        <f>IFERROR(VLOOKUP(MID(C952,7,300),'Cenários'!C:E,3,0),"")</f>
        <v/>
      </c>
      <c r="F952" s="61"/>
      <c r="G952" s="83"/>
      <c r="H952" s="83"/>
      <c r="I952" s="83"/>
      <c r="J952" s="82"/>
      <c r="K952" s="85" t="str">
        <f t="shared" si="3"/>
        <v/>
      </c>
      <c r="L952" s="62"/>
      <c r="M952" s="62"/>
      <c r="N952" s="63"/>
      <c r="O952" s="63"/>
      <c r="P952" s="63"/>
      <c r="Q952" s="86" t="str">
        <f t="shared" si="2"/>
        <v/>
      </c>
      <c r="R952" s="87">
        <f>COUNTIF(Ocorrencias!$B$8:$B$1003,(CONCATENATE(B952," - ",F952)))</f>
        <v>0</v>
      </c>
      <c r="S952" s="88" t="str">
        <f>IF(R952&lt;&gt;0,IF(R952=(COUNTIFS(Ocorrencias!$B$8:$B$1003,(CONCATENATE(B952," - ",(MID(Roteiro!C952,7,300)))),Ocorrencias!$N$8:$N$1003,"Concluído")),"Concluído","Em andamento"),"")</f>
        <v/>
      </c>
      <c r="T952" s="63"/>
      <c r="U952" s="89"/>
    </row>
    <row r="953">
      <c r="A953" s="40"/>
      <c r="B953" s="67" t="str">
        <f t="shared" si="1"/>
        <v>945</v>
      </c>
      <c r="C953" s="81"/>
      <c r="D953" s="82"/>
      <c r="E953" s="64" t="str">
        <f>IFERROR(VLOOKUP(MID(C953,7,300),'Cenários'!C:E,3,0),"")</f>
        <v/>
      </c>
      <c r="F953" s="61"/>
      <c r="G953" s="83"/>
      <c r="H953" s="83"/>
      <c r="I953" s="83"/>
      <c r="J953" s="82"/>
      <c r="K953" s="85" t="str">
        <f t="shared" si="3"/>
        <v/>
      </c>
      <c r="L953" s="62"/>
      <c r="M953" s="62"/>
      <c r="N953" s="63"/>
      <c r="O953" s="63"/>
      <c r="P953" s="63"/>
      <c r="Q953" s="86" t="str">
        <f t="shared" si="2"/>
        <v/>
      </c>
      <c r="R953" s="87">
        <f>COUNTIF(Ocorrencias!$B$8:$B$1003,(CONCATENATE(B953," - ",F953)))</f>
        <v>0</v>
      </c>
      <c r="S953" s="88" t="str">
        <f>IF(R953&lt;&gt;0,IF(R953=(COUNTIFS(Ocorrencias!$B$8:$B$1003,(CONCATENATE(B953," - ",(MID(Roteiro!C953,7,300)))),Ocorrencias!$N$8:$N$1003,"Concluído")),"Concluído","Em andamento"),"")</f>
        <v/>
      </c>
      <c r="T953" s="63"/>
      <c r="U953" s="89"/>
    </row>
    <row r="954">
      <c r="A954" s="40"/>
      <c r="B954" s="67" t="str">
        <f t="shared" si="1"/>
        <v>946</v>
      </c>
      <c r="C954" s="81"/>
      <c r="D954" s="82"/>
      <c r="E954" s="64" t="str">
        <f>IFERROR(VLOOKUP(MID(C954,7,300),'Cenários'!C:E,3,0),"")</f>
        <v/>
      </c>
      <c r="F954" s="61"/>
      <c r="G954" s="83"/>
      <c r="H954" s="83"/>
      <c r="I954" s="83"/>
      <c r="J954" s="82"/>
      <c r="K954" s="85" t="str">
        <f t="shared" si="3"/>
        <v/>
      </c>
      <c r="L954" s="62"/>
      <c r="M954" s="62"/>
      <c r="N954" s="63"/>
      <c r="O954" s="63"/>
      <c r="P954" s="63"/>
      <c r="Q954" s="86" t="str">
        <f t="shared" si="2"/>
        <v/>
      </c>
      <c r="R954" s="87">
        <f>COUNTIF(Ocorrencias!$B$8:$B$1003,(CONCATENATE(B954," - ",F954)))</f>
        <v>0</v>
      </c>
      <c r="S954" s="88" t="str">
        <f>IF(R954&lt;&gt;0,IF(R954=(COUNTIFS(Ocorrencias!$B$8:$B$1003,(CONCATENATE(B954," - ",(MID(Roteiro!C954,7,300)))),Ocorrencias!$N$8:$N$1003,"Concluído")),"Concluído","Em andamento"),"")</f>
        <v/>
      </c>
      <c r="T954" s="63"/>
      <c r="U954" s="89"/>
    </row>
    <row r="955">
      <c r="A955" s="40"/>
      <c r="B955" s="67" t="str">
        <f t="shared" si="1"/>
        <v>947</v>
      </c>
      <c r="C955" s="81"/>
      <c r="D955" s="82"/>
      <c r="E955" s="64" t="str">
        <f>IFERROR(VLOOKUP(MID(C955,7,300),'Cenários'!C:E,3,0),"")</f>
        <v/>
      </c>
      <c r="F955" s="61"/>
      <c r="G955" s="83"/>
      <c r="H955" s="83"/>
      <c r="I955" s="83"/>
      <c r="J955" s="82"/>
      <c r="K955" s="85" t="str">
        <f t="shared" si="3"/>
        <v/>
      </c>
      <c r="L955" s="62"/>
      <c r="M955" s="62"/>
      <c r="N955" s="63"/>
      <c r="O955" s="63"/>
      <c r="P955" s="63"/>
      <c r="Q955" s="86" t="str">
        <f t="shared" si="2"/>
        <v/>
      </c>
      <c r="R955" s="87">
        <f>COUNTIF(Ocorrencias!$B$8:$B$1003,(CONCATENATE(B955," - ",F955)))</f>
        <v>0</v>
      </c>
      <c r="S955" s="88" t="str">
        <f>IF(R955&lt;&gt;0,IF(R955=(COUNTIFS(Ocorrencias!$B$8:$B$1003,(CONCATENATE(B955," - ",(MID(Roteiro!C955,7,300)))),Ocorrencias!$N$8:$N$1003,"Concluído")),"Concluído","Em andamento"),"")</f>
        <v/>
      </c>
      <c r="T955" s="63"/>
      <c r="U955" s="89"/>
    </row>
    <row r="956">
      <c r="A956" s="40"/>
      <c r="B956" s="67" t="str">
        <f t="shared" si="1"/>
        <v>948</v>
      </c>
      <c r="C956" s="81"/>
      <c r="D956" s="82"/>
      <c r="E956" s="64" t="str">
        <f>IFERROR(VLOOKUP(MID(C956,7,300),'Cenários'!C:E,3,0),"")</f>
        <v/>
      </c>
      <c r="F956" s="61"/>
      <c r="G956" s="83"/>
      <c r="H956" s="83"/>
      <c r="I956" s="83"/>
      <c r="J956" s="82"/>
      <c r="K956" s="85" t="str">
        <f t="shared" si="3"/>
        <v/>
      </c>
      <c r="L956" s="62"/>
      <c r="M956" s="62"/>
      <c r="N956" s="63"/>
      <c r="O956" s="63"/>
      <c r="P956" s="63"/>
      <c r="Q956" s="86" t="str">
        <f t="shared" si="2"/>
        <v/>
      </c>
      <c r="R956" s="87">
        <f>COUNTIF(Ocorrencias!$B$8:$B$1003,(CONCATENATE(B956," - ",F956)))</f>
        <v>0</v>
      </c>
      <c r="S956" s="88" t="str">
        <f>IF(R956&lt;&gt;0,IF(R956=(COUNTIFS(Ocorrencias!$B$8:$B$1003,(CONCATENATE(B956," - ",(MID(Roteiro!C956,7,300)))),Ocorrencias!$N$8:$N$1003,"Concluído")),"Concluído","Em andamento"),"")</f>
        <v/>
      </c>
      <c r="T956" s="63"/>
      <c r="U956" s="89"/>
    </row>
    <row r="957">
      <c r="A957" s="40"/>
      <c r="B957" s="67" t="str">
        <f t="shared" si="1"/>
        <v>949</v>
      </c>
      <c r="C957" s="81"/>
      <c r="D957" s="82"/>
      <c r="E957" s="64" t="str">
        <f>IFERROR(VLOOKUP(MID(C957,7,300),'Cenários'!C:E,3,0),"")</f>
        <v/>
      </c>
      <c r="F957" s="61"/>
      <c r="G957" s="83"/>
      <c r="H957" s="83"/>
      <c r="I957" s="83"/>
      <c r="J957" s="82"/>
      <c r="K957" s="85" t="str">
        <f t="shared" si="3"/>
        <v/>
      </c>
      <c r="L957" s="62"/>
      <c r="M957" s="62"/>
      <c r="N957" s="63"/>
      <c r="O957" s="63"/>
      <c r="P957" s="63"/>
      <c r="Q957" s="86" t="str">
        <f t="shared" si="2"/>
        <v/>
      </c>
      <c r="R957" s="87">
        <f>COUNTIF(Ocorrencias!$B$8:$B$1003,(CONCATENATE(B957," - ",F957)))</f>
        <v>0</v>
      </c>
      <c r="S957" s="88" t="str">
        <f>IF(R957&lt;&gt;0,IF(R957=(COUNTIFS(Ocorrencias!$B$8:$B$1003,(CONCATENATE(B957," - ",(MID(Roteiro!C957,7,300)))),Ocorrencias!$N$8:$N$1003,"Concluído")),"Concluído","Em andamento"),"")</f>
        <v/>
      </c>
      <c r="T957" s="63"/>
      <c r="U957" s="89"/>
    </row>
    <row r="958">
      <c r="A958" s="40"/>
      <c r="B958" s="67" t="str">
        <f t="shared" si="1"/>
        <v>950</v>
      </c>
      <c r="C958" s="81"/>
      <c r="D958" s="82"/>
      <c r="E958" s="64" t="str">
        <f>IFERROR(VLOOKUP(MID(C958,7,300),'Cenários'!C:E,3,0),"")</f>
        <v/>
      </c>
      <c r="F958" s="61"/>
      <c r="G958" s="83"/>
      <c r="H958" s="83"/>
      <c r="I958" s="83"/>
      <c r="J958" s="82"/>
      <c r="K958" s="85" t="str">
        <f t="shared" si="3"/>
        <v/>
      </c>
      <c r="L958" s="62"/>
      <c r="M958" s="62"/>
      <c r="N958" s="63"/>
      <c r="O958" s="63"/>
      <c r="P958" s="63"/>
      <c r="Q958" s="86" t="str">
        <f t="shared" si="2"/>
        <v/>
      </c>
      <c r="R958" s="87">
        <f>COUNTIF(Ocorrencias!$B$8:$B$1003,(CONCATENATE(B958," - ",F958)))</f>
        <v>0</v>
      </c>
      <c r="S958" s="88" t="str">
        <f>IF(R958&lt;&gt;0,IF(R958=(COUNTIFS(Ocorrencias!$B$8:$B$1003,(CONCATENATE(B958," - ",(MID(Roteiro!C958,7,300)))),Ocorrencias!$N$8:$N$1003,"Concluído")),"Concluído","Em andamento"),"")</f>
        <v/>
      </c>
      <c r="T958" s="63"/>
      <c r="U958" s="89"/>
    </row>
    <row r="959">
      <c r="A959" s="40"/>
      <c r="B959" s="67" t="str">
        <f t="shared" si="1"/>
        <v>951</v>
      </c>
      <c r="C959" s="81"/>
      <c r="D959" s="82"/>
      <c r="E959" s="64" t="str">
        <f>IFERROR(VLOOKUP(MID(C959,7,300),'Cenários'!C:E,3,0),"")</f>
        <v/>
      </c>
      <c r="F959" s="61"/>
      <c r="G959" s="83"/>
      <c r="H959" s="83"/>
      <c r="I959" s="83"/>
      <c r="J959" s="82"/>
      <c r="K959" s="85" t="str">
        <f t="shared" si="3"/>
        <v/>
      </c>
      <c r="L959" s="62"/>
      <c r="M959" s="62"/>
      <c r="N959" s="63"/>
      <c r="O959" s="63"/>
      <c r="P959" s="63"/>
      <c r="Q959" s="86" t="str">
        <f t="shared" si="2"/>
        <v/>
      </c>
      <c r="R959" s="87">
        <f>COUNTIF(Ocorrencias!$B$8:$B$1003,(CONCATENATE(B959," - ",F959)))</f>
        <v>0</v>
      </c>
      <c r="S959" s="88" t="str">
        <f>IF(R959&lt;&gt;0,IF(R959=(COUNTIFS(Ocorrencias!$B$8:$B$1003,(CONCATENATE(B959," - ",(MID(Roteiro!C959,7,300)))),Ocorrencias!$N$8:$N$1003,"Concluído")),"Concluído","Em andamento"),"")</f>
        <v/>
      </c>
      <c r="T959" s="63"/>
      <c r="U959" s="89"/>
    </row>
    <row r="960">
      <c r="A960" s="40"/>
      <c r="B960" s="67" t="str">
        <f t="shared" si="1"/>
        <v>952</v>
      </c>
      <c r="C960" s="81"/>
      <c r="D960" s="82"/>
      <c r="E960" s="64" t="str">
        <f>IFERROR(VLOOKUP(MID(C960,7,300),'Cenários'!C:E,3,0),"")</f>
        <v/>
      </c>
      <c r="F960" s="61"/>
      <c r="G960" s="83"/>
      <c r="H960" s="83"/>
      <c r="I960" s="83"/>
      <c r="J960" s="82"/>
      <c r="K960" s="85" t="str">
        <f t="shared" si="3"/>
        <v/>
      </c>
      <c r="L960" s="62"/>
      <c r="M960" s="62"/>
      <c r="N960" s="63"/>
      <c r="O960" s="63"/>
      <c r="P960" s="63"/>
      <c r="Q960" s="86" t="str">
        <f t="shared" si="2"/>
        <v/>
      </c>
      <c r="R960" s="87">
        <f>COUNTIF(Ocorrencias!$B$8:$B$1003,(CONCATENATE(B960," - ",F960)))</f>
        <v>0</v>
      </c>
      <c r="S960" s="88" t="str">
        <f>IF(R960&lt;&gt;0,IF(R960=(COUNTIFS(Ocorrencias!$B$8:$B$1003,(CONCATENATE(B960," - ",(MID(Roteiro!C960,7,300)))),Ocorrencias!$N$8:$N$1003,"Concluído")),"Concluído","Em andamento"),"")</f>
        <v/>
      </c>
      <c r="T960" s="63"/>
      <c r="U960" s="89"/>
    </row>
    <row r="961">
      <c r="A961" s="40"/>
      <c r="B961" s="67" t="str">
        <f t="shared" si="1"/>
        <v>953</v>
      </c>
      <c r="C961" s="81"/>
      <c r="D961" s="82"/>
      <c r="E961" s="64" t="str">
        <f>IFERROR(VLOOKUP(MID(C961,7,300),'Cenários'!C:E,3,0),"")</f>
        <v/>
      </c>
      <c r="F961" s="61"/>
      <c r="G961" s="83"/>
      <c r="H961" s="83"/>
      <c r="I961" s="83"/>
      <c r="J961" s="82"/>
      <c r="K961" s="85" t="str">
        <f t="shared" si="3"/>
        <v/>
      </c>
      <c r="L961" s="62"/>
      <c r="M961" s="62"/>
      <c r="N961" s="63"/>
      <c r="O961" s="63"/>
      <c r="P961" s="63"/>
      <c r="Q961" s="86" t="str">
        <f t="shared" si="2"/>
        <v/>
      </c>
      <c r="R961" s="87">
        <f>COUNTIF(Ocorrencias!$B$8:$B$1003,(CONCATENATE(B961," - ",F961)))</f>
        <v>0</v>
      </c>
      <c r="S961" s="88" t="str">
        <f>IF(R961&lt;&gt;0,IF(R961=(COUNTIFS(Ocorrencias!$B$8:$B$1003,(CONCATENATE(B961," - ",(MID(Roteiro!C961,7,300)))),Ocorrencias!$N$8:$N$1003,"Concluído")),"Concluído","Em andamento"),"")</f>
        <v/>
      </c>
      <c r="T961" s="63"/>
      <c r="U961" s="89"/>
    </row>
    <row r="962">
      <c r="A962" s="40"/>
      <c r="B962" s="67" t="str">
        <f t="shared" si="1"/>
        <v>954</v>
      </c>
      <c r="C962" s="81"/>
      <c r="D962" s="82"/>
      <c r="E962" s="64" t="str">
        <f>IFERROR(VLOOKUP(MID(C962,7,300),'Cenários'!C:E,3,0),"")</f>
        <v/>
      </c>
      <c r="F962" s="61"/>
      <c r="G962" s="83"/>
      <c r="H962" s="83"/>
      <c r="I962" s="83"/>
      <c r="J962" s="82"/>
      <c r="K962" s="85" t="str">
        <f t="shared" si="3"/>
        <v/>
      </c>
      <c r="L962" s="62"/>
      <c r="M962" s="62"/>
      <c r="N962" s="63"/>
      <c r="O962" s="63"/>
      <c r="P962" s="63"/>
      <c r="Q962" s="86" t="str">
        <f t="shared" si="2"/>
        <v/>
      </c>
      <c r="R962" s="87">
        <f>COUNTIF(Ocorrencias!$B$8:$B$1003,(CONCATENATE(B962," - ",F962)))</f>
        <v>0</v>
      </c>
      <c r="S962" s="88" t="str">
        <f>IF(R962&lt;&gt;0,IF(R962=(COUNTIFS(Ocorrencias!$B$8:$B$1003,(CONCATENATE(B962," - ",(MID(Roteiro!C962,7,300)))),Ocorrencias!$N$8:$N$1003,"Concluído")),"Concluído","Em andamento"),"")</f>
        <v/>
      </c>
      <c r="T962" s="63"/>
      <c r="U962" s="89"/>
    </row>
    <row r="963">
      <c r="A963" s="40"/>
      <c r="B963" s="67" t="str">
        <f t="shared" si="1"/>
        <v>955</v>
      </c>
      <c r="C963" s="81"/>
      <c r="D963" s="82"/>
      <c r="E963" s="64" t="str">
        <f>IFERROR(VLOOKUP(MID(C963,7,300),'Cenários'!C:E,3,0),"")</f>
        <v/>
      </c>
      <c r="F963" s="61"/>
      <c r="G963" s="83"/>
      <c r="H963" s="83"/>
      <c r="I963" s="83"/>
      <c r="J963" s="82"/>
      <c r="K963" s="85" t="str">
        <f t="shared" si="3"/>
        <v/>
      </c>
      <c r="L963" s="62"/>
      <c r="M963" s="62"/>
      <c r="N963" s="63"/>
      <c r="O963" s="63"/>
      <c r="P963" s="63"/>
      <c r="Q963" s="86" t="str">
        <f t="shared" si="2"/>
        <v/>
      </c>
      <c r="R963" s="87">
        <f>COUNTIF(Ocorrencias!$B$8:$B$1003,(CONCATENATE(B963," - ",F963)))</f>
        <v>0</v>
      </c>
      <c r="S963" s="88" t="str">
        <f>IF(R963&lt;&gt;0,IF(R963=(COUNTIFS(Ocorrencias!$B$8:$B$1003,(CONCATENATE(B963," - ",(MID(Roteiro!C963,7,300)))),Ocorrencias!$N$8:$N$1003,"Concluído")),"Concluído","Em andamento"),"")</f>
        <v/>
      </c>
      <c r="T963" s="63"/>
      <c r="U963" s="89"/>
    </row>
    <row r="964">
      <c r="A964" s="40"/>
      <c r="B964" s="67" t="str">
        <f t="shared" si="1"/>
        <v>956</v>
      </c>
      <c r="C964" s="81"/>
      <c r="D964" s="82"/>
      <c r="E964" s="64" t="str">
        <f>IFERROR(VLOOKUP(MID(C964,7,300),'Cenários'!C:E,3,0),"")</f>
        <v/>
      </c>
      <c r="F964" s="61"/>
      <c r="G964" s="83"/>
      <c r="H964" s="83"/>
      <c r="I964" s="83"/>
      <c r="J964" s="82"/>
      <c r="K964" s="85" t="str">
        <f t="shared" si="3"/>
        <v/>
      </c>
      <c r="L964" s="62"/>
      <c r="M964" s="62"/>
      <c r="N964" s="63"/>
      <c r="O964" s="63"/>
      <c r="P964" s="63"/>
      <c r="Q964" s="86" t="str">
        <f t="shared" si="2"/>
        <v/>
      </c>
      <c r="R964" s="87">
        <f>COUNTIF(Ocorrencias!$B$8:$B$1003,(CONCATENATE(B964," - ",F964)))</f>
        <v>0</v>
      </c>
      <c r="S964" s="88" t="str">
        <f>IF(R964&lt;&gt;0,IF(R964=(COUNTIFS(Ocorrencias!$B$8:$B$1003,(CONCATENATE(B964," - ",(MID(Roteiro!C964,7,300)))),Ocorrencias!$N$8:$N$1003,"Concluído")),"Concluído","Em andamento"),"")</f>
        <v/>
      </c>
      <c r="T964" s="63"/>
      <c r="U964" s="89"/>
    </row>
    <row r="965">
      <c r="A965" s="40"/>
      <c r="B965" s="67" t="str">
        <f t="shared" si="1"/>
        <v>957</v>
      </c>
      <c r="C965" s="81"/>
      <c r="D965" s="82"/>
      <c r="E965" s="64" t="str">
        <f>IFERROR(VLOOKUP(MID(C965,7,300),'Cenários'!C:E,3,0),"")</f>
        <v/>
      </c>
      <c r="F965" s="61"/>
      <c r="G965" s="83"/>
      <c r="H965" s="83"/>
      <c r="I965" s="83"/>
      <c r="J965" s="82"/>
      <c r="K965" s="85" t="str">
        <f t="shared" si="3"/>
        <v/>
      </c>
      <c r="L965" s="62"/>
      <c r="M965" s="62"/>
      <c r="N965" s="63"/>
      <c r="O965" s="63"/>
      <c r="P965" s="63"/>
      <c r="Q965" s="86" t="str">
        <f t="shared" si="2"/>
        <v/>
      </c>
      <c r="R965" s="87">
        <f>COUNTIF(Ocorrencias!$B$8:$B$1003,(CONCATENATE(B965," - ",F965)))</f>
        <v>0</v>
      </c>
      <c r="S965" s="88" t="str">
        <f>IF(R965&lt;&gt;0,IF(R965=(COUNTIFS(Ocorrencias!$B$8:$B$1003,(CONCATENATE(B965," - ",(MID(Roteiro!C965,7,300)))),Ocorrencias!$N$8:$N$1003,"Concluído")),"Concluído","Em andamento"),"")</f>
        <v/>
      </c>
      <c r="T965" s="63"/>
      <c r="U965" s="89"/>
    </row>
    <row r="966">
      <c r="A966" s="40"/>
      <c r="B966" s="67" t="str">
        <f t="shared" si="1"/>
        <v>958</v>
      </c>
      <c r="C966" s="81"/>
      <c r="D966" s="82"/>
      <c r="E966" s="64" t="str">
        <f>IFERROR(VLOOKUP(MID(C966,7,300),'Cenários'!C:E,3,0),"")</f>
        <v/>
      </c>
      <c r="F966" s="61"/>
      <c r="G966" s="83"/>
      <c r="H966" s="83"/>
      <c r="I966" s="83"/>
      <c r="J966" s="82"/>
      <c r="K966" s="85" t="str">
        <f t="shared" si="3"/>
        <v/>
      </c>
      <c r="L966" s="62"/>
      <c r="M966" s="62"/>
      <c r="N966" s="63"/>
      <c r="O966" s="63"/>
      <c r="P966" s="63"/>
      <c r="Q966" s="86" t="str">
        <f t="shared" si="2"/>
        <v/>
      </c>
      <c r="R966" s="87">
        <f>COUNTIF(Ocorrencias!$B$8:$B$1003,(CONCATENATE(B966," - ",F966)))</f>
        <v>0</v>
      </c>
      <c r="S966" s="88" t="str">
        <f>IF(R966&lt;&gt;0,IF(R966=(COUNTIFS(Ocorrencias!$B$8:$B$1003,(CONCATENATE(B966," - ",(MID(Roteiro!C966,7,300)))),Ocorrencias!$N$8:$N$1003,"Concluído")),"Concluído","Em andamento"),"")</f>
        <v/>
      </c>
      <c r="T966" s="63"/>
      <c r="U966" s="89"/>
    </row>
    <row r="967">
      <c r="A967" s="40"/>
      <c r="B967" s="67" t="str">
        <f t="shared" si="1"/>
        <v>959</v>
      </c>
      <c r="C967" s="81"/>
      <c r="D967" s="82"/>
      <c r="E967" s="64" t="str">
        <f>IFERROR(VLOOKUP(MID(C967,7,300),'Cenários'!C:E,3,0),"")</f>
        <v/>
      </c>
      <c r="F967" s="61"/>
      <c r="G967" s="83"/>
      <c r="H967" s="83"/>
      <c r="I967" s="83"/>
      <c r="J967" s="82"/>
      <c r="K967" s="85" t="str">
        <f t="shared" si="3"/>
        <v/>
      </c>
      <c r="L967" s="62"/>
      <c r="M967" s="62"/>
      <c r="N967" s="63"/>
      <c r="O967" s="63"/>
      <c r="P967" s="63"/>
      <c r="Q967" s="86" t="str">
        <f t="shared" si="2"/>
        <v/>
      </c>
      <c r="R967" s="87">
        <f>COUNTIF(Ocorrencias!$B$8:$B$1003,(CONCATENATE(B967," - ",F967)))</f>
        <v>0</v>
      </c>
      <c r="S967" s="88" t="str">
        <f>IF(R967&lt;&gt;0,IF(R967=(COUNTIFS(Ocorrencias!$B$8:$B$1003,(CONCATENATE(B967," - ",(MID(Roteiro!C967,7,300)))),Ocorrencias!$N$8:$N$1003,"Concluído")),"Concluído","Em andamento"),"")</f>
        <v/>
      </c>
      <c r="T967" s="63"/>
      <c r="U967" s="89"/>
    </row>
    <row r="968">
      <c r="A968" s="40"/>
      <c r="B968" s="67" t="str">
        <f t="shared" si="1"/>
        <v>960</v>
      </c>
      <c r="C968" s="81"/>
      <c r="D968" s="82"/>
      <c r="E968" s="64" t="str">
        <f>IFERROR(VLOOKUP(MID(C968,7,300),'Cenários'!C:E,3,0),"")</f>
        <v/>
      </c>
      <c r="F968" s="61"/>
      <c r="G968" s="83"/>
      <c r="H968" s="83"/>
      <c r="I968" s="83"/>
      <c r="J968" s="82"/>
      <c r="K968" s="85" t="str">
        <f t="shared" si="3"/>
        <v/>
      </c>
      <c r="L968" s="62"/>
      <c r="M968" s="62"/>
      <c r="N968" s="63"/>
      <c r="O968" s="63"/>
      <c r="P968" s="63"/>
      <c r="Q968" s="86" t="str">
        <f t="shared" si="2"/>
        <v/>
      </c>
      <c r="R968" s="87">
        <f>COUNTIF(Ocorrencias!$B$8:$B$1003,(CONCATENATE(B968," - ",F968)))</f>
        <v>0</v>
      </c>
      <c r="S968" s="88" t="str">
        <f>IF(R968&lt;&gt;0,IF(R968=(COUNTIFS(Ocorrencias!$B$8:$B$1003,(CONCATENATE(B968," - ",(MID(Roteiro!C968,7,300)))),Ocorrencias!$N$8:$N$1003,"Concluído")),"Concluído","Em andamento"),"")</f>
        <v/>
      </c>
      <c r="T968" s="63"/>
      <c r="U968" s="89"/>
    </row>
    <row r="969">
      <c r="A969" s="40"/>
      <c r="B969" s="67" t="str">
        <f t="shared" si="1"/>
        <v>961</v>
      </c>
      <c r="C969" s="81"/>
      <c r="D969" s="82"/>
      <c r="E969" s="64" t="str">
        <f>IFERROR(VLOOKUP(MID(C969,7,300),'Cenários'!C:E,3,0),"")</f>
        <v/>
      </c>
      <c r="F969" s="61"/>
      <c r="G969" s="83"/>
      <c r="H969" s="83"/>
      <c r="I969" s="83"/>
      <c r="J969" s="82"/>
      <c r="K969" s="85" t="str">
        <f t="shared" si="3"/>
        <v/>
      </c>
      <c r="L969" s="62"/>
      <c r="M969" s="62"/>
      <c r="N969" s="63"/>
      <c r="O969" s="63"/>
      <c r="P969" s="63"/>
      <c r="Q969" s="86" t="str">
        <f t="shared" si="2"/>
        <v/>
      </c>
      <c r="R969" s="87">
        <f>COUNTIF(Ocorrencias!$B$8:$B$1003,(CONCATENATE(B969," - ",F969)))</f>
        <v>0</v>
      </c>
      <c r="S969" s="88" t="str">
        <f>IF(R969&lt;&gt;0,IF(R969=(COUNTIFS(Ocorrencias!$B$8:$B$1003,(CONCATENATE(B969," - ",(MID(Roteiro!C969,7,300)))),Ocorrencias!$N$8:$N$1003,"Concluído")),"Concluído","Em andamento"),"")</f>
        <v/>
      </c>
      <c r="T969" s="63"/>
      <c r="U969" s="89"/>
    </row>
    <row r="970">
      <c r="A970" s="40"/>
      <c r="B970" s="67" t="str">
        <f t="shared" si="1"/>
        <v>962</v>
      </c>
      <c r="C970" s="81"/>
      <c r="D970" s="82"/>
      <c r="E970" s="64" t="str">
        <f>IFERROR(VLOOKUP(MID(C970,7,300),'Cenários'!C:E,3,0),"")</f>
        <v/>
      </c>
      <c r="F970" s="61"/>
      <c r="G970" s="83"/>
      <c r="H970" s="83"/>
      <c r="I970" s="83"/>
      <c r="J970" s="82"/>
      <c r="K970" s="85" t="str">
        <f t="shared" si="3"/>
        <v/>
      </c>
      <c r="L970" s="62"/>
      <c r="M970" s="62"/>
      <c r="N970" s="63"/>
      <c r="O970" s="63"/>
      <c r="P970" s="63"/>
      <c r="Q970" s="86" t="str">
        <f t="shared" si="2"/>
        <v/>
      </c>
      <c r="R970" s="87">
        <f>COUNTIF(Ocorrencias!$B$8:$B$1003,(CONCATENATE(B970," - ",F970)))</f>
        <v>0</v>
      </c>
      <c r="S970" s="88" t="str">
        <f>IF(R970&lt;&gt;0,IF(R970=(COUNTIFS(Ocorrencias!$B$8:$B$1003,(CONCATENATE(B970," - ",(MID(Roteiro!C970,7,300)))),Ocorrencias!$N$8:$N$1003,"Concluído")),"Concluído","Em andamento"),"")</f>
        <v/>
      </c>
      <c r="T970" s="63"/>
      <c r="U970" s="89"/>
    </row>
    <row r="971">
      <c r="A971" s="40"/>
      <c r="B971" s="67" t="str">
        <f t="shared" si="1"/>
        <v>963</v>
      </c>
      <c r="C971" s="81"/>
      <c r="D971" s="82"/>
      <c r="E971" s="64" t="str">
        <f>IFERROR(VLOOKUP(MID(C971,7,300),'Cenários'!C:E,3,0),"")</f>
        <v/>
      </c>
      <c r="F971" s="61"/>
      <c r="G971" s="83"/>
      <c r="H971" s="83"/>
      <c r="I971" s="83"/>
      <c r="J971" s="82"/>
      <c r="K971" s="85" t="str">
        <f t="shared" si="3"/>
        <v/>
      </c>
      <c r="L971" s="62"/>
      <c r="M971" s="62"/>
      <c r="N971" s="63"/>
      <c r="O971" s="63"/>
      <c r="P971" s="63"/>
      <c r="Q971" s="86" t="str">
        <f t="shared" si="2"/>
        <v/>
      </c>
      <c r="R971" s="87">
        <f>COUNTIF(Ocorrencias!$B$8:$B$1003,(CONCATENATE(B971," - ",F971)))</f>
        <v>0</v>
      </c>
      <c r="S971" s="88" t="str">
        <f>IF(R971&lt;&gt;0,IF(R971=(COUNTIFS(Ocorrencias!$B$8:$B$1003,(CONCATENATE(B971," - ",(MID(Roteiro!C971,7,300)))),Ocorrencias!$N$8:$N$1003,"Concluído")),"Concluído","Em andamento"),"")</f>
        <v/>
      </c>
      <c r="T971" s="63"/>
      <c r="U971" s="89"/>
    </row>
    <row r="972">
      <c r="A972" s="40"/>
      <c r="B972" s="67" t="str">
        <f t="shared" si="1"/>
        <v>964</v>
      </c>
      <c r="C972" s="81"/>
      <c r="D972" s="82"/>
      <c r="E972" s="64" t="str">
        <f>IFERROR(VLOOKUP(MID(C972,7,300),'Cenários'!C:E,3,0),"")</f>
        <v/>
      </c>
      <c r="F972" s="61"/>
      <c r="G972" s="83"/>
      <c r="H972" s="83"/>
      <c r="I972" s="83"/>
      <c r="J972" s="82"/>
      <c r="K972" s="85" t="str">
        <f t="shared" si="3"/>
        <v/>
      </c>
      <c r="L972" s="62"/>
      <c r="M972" s="62"/>
      <c r="N972" s="63"/>
      <c r="O972" s="63"/>
      <c r="P972" s="63"/>
      <c r="Q972" s="86" t="str">
        <f t="shared" si="2"/>
        <v/>
      </c>
      <c r="R972" s="87">
        <f>COUNTIF(Ocorrencias!$B$8:$B$1003,(CONCATENATE(B972," - ",F972)))</f>
        <v>0</v>
      </c>
      <c r="S972" s="88" t="str">
        <f>IF(R972&lt;&gt;0,IF(R972=(COUNTIFS(Ocorrencias!$B$8:$B$1003,(CONCATENATE(B972," - ",(MID(Roteiro!C972,7,300)))),Ocorrencias!$N$8:$N$1003,"Concluído")),"Concluído","Em andamento"),"")</f>
        <v/>
      </c>
      <c r="T972" s="63"/>
      <c r="U972" s="89"/>
    </row>
    <row r="973">
      <c r="A973" s="40"/>
      <c r="B973" s="67" t="str">
        <f t="shared" si="1"/>
        <v>965</v>
      </c>
      <c r="C973" s="81"/>
      <c r="D973" s="82"/>
      <c r="E973" s="64" t="str">
        <f>IFERROR(VLOOKUP(MID(C973,7,300),'Cenários'!C:E,3,0),"")</f>
        <v/>
      </c>
      <c r="F973" s="61"/>
      <c r="G973" s="83"/>
      <c r="H973" s="83"/>
      <c r="I973" s="83"/>
      <c r="J973" s="82"/>
      <c r="K973" s="85" t="str">
        <f t="shared" si="3"/>
        <v/>
      </c>
      <c r="L973" s="62"/>
      <c r="M973" s="62"/>
      <c r="N973" s="63"/>
      <c r="O973" s="63"/>
      <c r="P973" s="63"/>
      <c r="Q973" s="86" t="str">
        <f t="shared" si="2"/>
        <v/>
      </c>
      <c r="R973" s="87">
        <f>COUNTIF(Ocorrencias!$B$8:$B$1003,(CONCATENATE(B973," - ",F973)))</f>
        <v>0</v>
      </c>
      <c r="S973" s="88" t="str">
        <f>IF(R973&lt;&gt;0,IF(R973=(COUNTIFS(Ocorrencias!$B$8:$B$1003,(CONCATENATE(B973," - ",(MID(Roteiro!C973,7,300)))),Ocorrencias!$N$8:$N$1003,"Concluído")),"Concluído","Em andamento"),"")</f>
        <v/>
      </c>
      <c r="T973" s="63"/>
      <c r="U973" s="89"/>
    </row>
    <row r="974">
      <c r="A974" s="40"/>
      <c r="B974" s="67" t="str">
        <f t="shared" si="1"/>
        <v>966</v>
      </c>
      <c r="C974" s="81"/>
      <c r="D974" s="82"/>
      <c r="E974" s="64" t="str">
        <f>IFERROR(VLOOKUP(MID(C974,7,300),'Cenários'!C:E,3,0),"")</f>
        <v/>
      </c>
      <c r="F974" s="61"/>
      <c r="G974" s="83"/>
      <c r="H974" s="83"/>
      <c r="I974" s="83"/>
      <c r="J974" s="82"/>
      <c r="K974" s="85" t="str">
        <f t="shared" si="3"/>
        <v/>
      </c>
      <c r="L974" s="62"/>
      <c r="M974" s="62"/>
      <c r="N974" s="63"/>
      <c r="O974" s="63"/>
      <c r="P974" s="63"/>
      <c r="Q974" s="86" t="str">
        <f t="shared" si="2"/>
        <v/>
      </c>
      <c r="R974" s="87">
        <f>COUNTIF(Ocorrencias!$B$8:$B$1003,(CONCATENATE(B974," - ",F974)))</f>
        <v>0</v>
      </c>
      <c r="S974" s="88" t="str">
        <f>IF(R974&lt;&gt;0,IF(R974=(COUNTIFS(Ocorrencias!$B$8:$B$1003,(CONCATENATE(B974," - ",(MID(Roteiro!C974,7,300)))),Ocorrencias!$N$8:$N$1003,"Concluído")),"Concluído","Em andamento"),"")</f>
        <v/>
      </c>
      <c r="T974" s="63"/>
      <c r="U974" s="89"/>
    </row>
    <row r="975">
      <c r="A975" s="40"/>
      <c r="B975" s="67" t="str">
        <f t="shared" si="1"/>
        <v>967</v>
      </c>
      <c r="C975" s="81"/>
      <c r="D975" s="82"/>
      <c r="E975" s="64" t="str">
        <f>IFERROR(VLOOKUP(MID(C975,7,300),'Cenários'!C:E,3,0),"")</f>
        <v/>
      </c>
      <c r="F975" s="61"/>
      <c r="G975" s="83"/>
      <c r="H975" s="83"/>
      <c r="I975" s="83"/>
      <c r="J975" s="82"/>
      <c r="K975" s="85" t="str">
        <f t="shared" si="3"/>
        <v/>
      </c>
      <c r="L975" s="62"/>
      <c r="M975" s="62"/>
      <c r="N975" s="63"/>
      <c r="O975" s="63"/>
      <c r="P975" s="63"/>
      <c r="Q975" s="86" t="str">
        <f t="shared" si="2"/>
        <v/>
      </c>
      <c r="R975" s="87">
        <f>COUNTIF(Ocorrencias!$B$8:$B$1003,(CONCATENATE(B975," - ",F975)))</f>
        <v>0</v>
      </c>
      <c r="S975" s="88" t="str">
        <f>IF(R975&lt;&gt;0,IF(R975=(COUNTIFS(Ocorrencias!$B$8:$B$1003,(CONCATENATE(B975," - ",(MID(Roteiro!C975,7,300)))),Ocorrencias!$N$8:$N$1003,"Concluído")),"Concluído","Em andamento"),"")</f>
        <v/>
      </c>
      <c r="T975" s="63"/>
      <c r="U975" s="89"/>
    </row>
    <row r="976">
      <c r="A976" s="40"/>
      <c r="B976" s="67" t="str">
        <f t="shared" si="1"/>
        <v>968</v>
      </c>
      <c r="C976" s="81"/>
      <c r="D976" s="82"/>
      <c r="E976" s="64" t="str">
        <f>IFERROR(VLOOKUP(MID(C976,7,300),'Cenários'!C:E,3,0),"")</f>
        <v/>
      </c>
      <c r="F976" s="61"/>
      <c r="G976" s="83"/>
      <c r="H976" s="83"/>
      <c r="I976" s="83"/>
      <c r="J976" s="82"/>
      <c r="K976" s="85" t="str">
        <f t="shared" si="3"/>
        <v/>
      </c>
      <c r="L976" s="62"/>
      <c r="M976" s="62"/>
      <c r="N976" s="63"/>
      <c r="O976" s="63"/>
      <c r="P976" s="63"/>
      <c r="Q976" s="86" t="str">
        <f t="shared" si="2"/>
        <v/>
      </c>
      <c r="R976" s="87">
        <f>COUNTIF(Ocorrencias!$B$8:$B$1003,(CONCATENATE(B976," - ",F976)))</f>
        <v>0</v>
      </c>
      <c r="S976" s="88" t="str">
        <f>IF(R976&lt;&gt;0,IF(R976=(COUNTIFS(Ocorrencias!$B$8:$B$1003,(CONCATENATE(B976," - ",(MID(Roteiro!C976,7,300)))),Ocorrencias!$N$8:$N$1003,"Concluído")),"Concluído","Em andamento"),"")</f>
        <v/>
      </c>
      <c r="T976" s="63"/>
      <c r="U976" s="89"/>
    </row>
    <row r="977">
      <c r="A977" s="40"/>
      <c r="B977" s="67" t="str">
        <f t="shared" si="1"/>
        <v>969</v>
      </c>
      <c r="C977" s="81"/>
      <c r="D977" s="82"/>
      <c r="E977" s="64" t="str">
        <f>IFERROR(VLOOKUP(MID(C977,7,300),'Cenários'!C:E,3,0),"")</f>
        <v/>
      </c>
      <c r="F977" s="61"/>
      <c r="G977" s="83"/>
      <c r="H977" s="83"/>
      <c r="I977" s="83"/>
      <c r="J977" s="82"/>
      <c r="K977" s="85" t="str">
        <f t="shared" si="3"/>
        <v/>
      </c>
      <c r="L977" s="62"/>
      <c r="M977" s="62"/>
      <c r="N977" s="63"/>
      <c r="O977" s="63"/>
      <c r="P977" s="63"/>
      <c r="Q977" s="86" t="str">
        <f t="shared" si="2"/>
        <v/>
      </c>
      <c r="R977" s="87">
        <f>COUNTIF(Ocorrencias!$B$8:$B$1003,(CONCATENATE(B977," - ",F977)))</f>
        <v>0</v>
      </c>
      <c r="S977" s="88" t="str">
        <f>IF(R977&lt;&gt;0,IF(R977=(COUNTIFS(Ocorrencias!$B$8:$B$1003,(CONCATENATE(B977," - ",(MID(Roteiro!C977,7,300)))),Ocorrencias!$N$8:$N$1003,"Concluído")),"Concluído","Em andamento"),"")</f>
        <v/>
      </c>
      <c r="T977" s="63"/>
      <c r="U977" s="89"/>
    </row>
    <row r="978">
      <c r="A978" s="40"/>
      <c r="B978" s="67" t="str">
        <f t="shared" si="1"/>
        <v>970</v>
      </c>
      <c r="C978" s="81"/>
      <c r="D978" s="82"/>
      <c r="E978" s="64" t="str">
        <f>IFERROR(VLOOKUP(MID(C978,7,300),'Cenários'!C:E,3,0),"")</f>
        <v/>
      </c>
      <c r="F978" s="61"/>
      <c r="G978" s="83"/>
      <c r="H978" s="83"/>
      <c r="I978" s="83"/>
      <c r="J978" s="82"/>
      <c r="K978" s="85" t="str">
        <f t="shared" si="3"/>
        <v/>
      </c>
      <c r="L978" s="62"/>
      <c r="M978" s="62"/>
      <c r="N978" s="63"/>
      <c r="O978" s="63"/>
      <c r="P978" s="63"/>
      <c r="Q978" s="86" t="str">
        <f t="shared" si="2"/>
        <v/>
      </c>
      <c r="R978" s="87">
        <f>COUNTIF(Ocorrencias!$B$8:$B$1003,(CONCATENATE(B978," - ",F978)))</f>
        <v>0</v>
      </c>
      <c r="S978" s="88" t="str">
        <f>IF(R978&lt;&gt;0,IF(R978=(COUNTIFS(Ocorrencias!$B$8:$B$1003,(CONCATENATE(B978," - ",(MID(Roteiro!C978,7,300)))),Ocorrencias!$N$8:$N$1003,"Concluído")),"Concluído","Em andamento"),"")</f>
        <v/>
      </c>
      <c r="T978" s="63"/>
      <c r="U978" s="89"/>
    </row>
    <row r="979">
      <c r="A979" s="40"/>
      <c r="B979" s="67" t="str">
        <f t="shared" si="1"/>
        <v>971</v>
      </c>
      <c r="C979" s="81"/>
      <c r="D979" s="82"/>
      <c r="E979" s="64" t="str">
        <f>IFERROR(VLOOKUP(MID(C979,7,300),'Cenários'!C:E,3,0),"")</f>
        <v/>
      </c>
      <c r="F979" s="61"/>
      <c r="G979" s="83"/>
      <c r="H979" s="83"/>
      <c r="I979" s="83"/>
      <c r="J979" s="82"/>
      <c r="K979" s="85" t="str">
        <f t="shared" si="3"/>
        <v/>
      </c>
      <c r="L979" s="62"/>
      <c r="M979" s="62"/>
      <c r="N979" s="63"/>
      <c r="O979" s="63"/>
      <c r="P979" s="63"/>
      <c r="Q979" s="86" t="str">
        <f t="shared" si="2"/>
        <v/>
      </c>
      <c r="R979" s="87">
        <f>COUNTIF(Ocorrencias!$B$8:$B$1003,(CONCATENATE(B979," - ",F979)))</f>
        <v>0</v>
      </c>
      <c r="S979" s="88" t="str">
        <f>IF(R979&lt;&gt;0,IF(R979=(COUNTIFS(Ocorrencias!$B$8:$B$1003,(CONCATENATE(B979," - ",(MID(Roteiro!C979,7,300)))),Ocorrencias!$N$8:$N$1003,"Concluído")),"Concluído","Em andamento"),"")</f>
        <v/>
      </c>
      <c r="T979" s="63"/>
      <c r="U979" s="89"/>
    </row>
    <row r="980">
      <c r="A980" s="40"/>
      <c r="B980" s="67" t="str">
        <f t="shared" si="1"/>
        <v>972</v>
      </c>
      <c r="C980" s="81"/>
      <c r="D980" s="82"/>
      <c r="E980" s="64" t="str">
        <f>IFERROR(VLOOKUP(MID(C980,7,300),'Cenários'!C:E,3,0),"")</f>
        <v/>
      </c>
      <c r="F980" s="61"/>
      <c r="G980" s="83"/>
      <c r="H980" s="83"/>
      <c r="I980" s="83"/>
      <c r="J980" s="82"/>
      <c r="K980" s="85" t="str">
        <f t="shared" si="3"/>
        <v/>
      </c>
      <c r="L980" s="62"/>
      <c r="M980" s="62"/>
      <c r="N980" s="63"/>
      <c r="O980" s="63"/>
      <c r="P980" s="63"/>
      <c r="Q980" s="86" t="str">
        <f t="shared" si="2"/>
        <v/>
      </c>
      <c r="R980" s="87">
        <f>COUNTIF(Ocorrencias!$B$8:$B$1003,(CONCATENATE(B980," - ",F980)))</f>
        <v>0</v>
      </c>
      <c r="S980" s="88" t="str">
        <f>IF(R980&lt;&gt;0,IF(R980=(COUNTIFS(Ocorrencias!$B$8:$B$1003,(CONCATENATE(B980," - ",(MID(Roteiro!C980,7,300)))),Ocorrencias!$N$8:$N$1003,"Concluído")),"Concluído","Em andamento"),"")</f>
        <v/>
      </c>
      <c r="T980" s="63"/>
      <c r="U980" s="89"/>
    </row>
    <row r="981">
      <c r="A981" s="40"/>
      <c r="B981" s="67" t="str">
        <f t="shared" si="1"/>
        <v>973</v>
      </c>
      <c r="C981" s="81"/>
      <c r="D981" s="82"/>
      <c r="E981" s="64" t="str">
        <f>IFERROR(VLOOKUP(MID(C981,7,300),'Cenários'!C:E,3,0),"")</f>
        <v/>
      </c>
      <c r="F981" s="61"/>
      <c r="G981" s="83"/>
      <c r="H981" s="83"/>
      <c r="I981" s="83"/>
      <c r="J981" s="82"/>
      <c r="K981" s="85" t="str">
        <f t="shared" si="3"/>
        <v/>
      </c>
      <c r="L981" s="62"/>
      <c r="M981" s="62"/>
      <c r="N981" s="63"/>
      <c r="O981" s="63"/>
      <c r="P981" s="63"/>
      <c r="Q981" s="86" t="str">
        <f t="shared" si="2"/>
        <v/>
      </c>
      <c r="R981" s="87">
        <f>COUNTIF(Ocorrencias!$B$8:$B$1003,(CONCATENATE(B981," - ",F981)))</f>
        <v>0</v>
      </c>
      <c r="S981" s="88" t="str">
        <f>IF(R981&lt;&gt;0,IF(R981=(COUNTIFS(Ocorrencias!$B$8:$B$1003,(CONCATENATE(B981," - ",(MID(Roteiro!C981,7,300)))),Ocorrencias!$N$8:$N$1003,"Concluído")),"Concluído","Em andamento"),"")</f>
        <v/>
      </c>
      <c r="T981" s="63"/>
      <c r="U981" s="89"/>
    </row>
    <row r="982">
      <c r="A982" s="40"/>
      <c r="B982" s="67" t="str">
        <f t="shared" si="1"/>
        <v>974</v>
      </c>
      <c r="C982" s="81"/>
      <c r="D982" s="82"/>
      <c r="E982" s="64" t="str">
        <f>IFERROR(VLOOKUP(MID(C982,7,300),'Cenários'!C:E,3,0),"")</f>
        <v/>
      </c>
      <c r="F982" s="61"/>
      <c r="G982" s="83"/>
      <c r="H982" s="83"/>
      <c r="I982" s="83"/>
      <c r="J982" s="82"/>
      <c r="K982" s="85" t="str">
        <f t="shared" si="3"/>
        <v/>
      </c>
      <c r="L982" s="62"/>
      <c r="M982" s="62"/>
      <c r="N982" s="63"/>
      <c r="O982" s="63"/>
      <c r="P982" s="63"/>
      <c r="Q982" s="86" t="str">
        <f t="shared" si="2"/>
        <v/>
      </c>
      <c r="R982" s="87">
        <f>COUNTIF(Ocorrencias!$B$8:$B$1003,(CONCATENATE(B982," - ",F982)))</f>
        <v>0</v>
      </c>
      <c r="S982" s="88" t="str">
        <f>IF(R982&lt;&gt;0,IF(R982=(COUNTIFS(Ocorrencias!$B$8:$B$1003,(CONCATENATE(B982," - ",(MID(Roteiro!C982,7,300)))),Ocorrencias!$N$8:$N$1003,"Concluído")),"Concluído","Em andamento"),"")</f>
        <v/>
      </c>
      <c r="T982" s="63"/>
      <c r="U982" s="89"/>
    </row>
    <row r="983">
      <c r="A983" s="40"/>
      <c r="B983" s="67" t="str">
        <f t="shared" si="1"/>
        <v>975</v>
      </c>
      <c r="C983" s="81"/>
      <c r="D983" s="82"/>
      <c r="E983" s="64" t="str">
        <f>IFERROR(VLOOKUP(MID(C983,7,300),'Cenários'!C:E,3,0),"")</f>
        <v/>
      </c>
      <c r="F983" s="61"/>
      <c r="G983" s="83"/>
      <c r="H983" s="83"/>
      <c r="I983" s="83"/>
      <c r="J983" s="82"/>
      <c r="K983" s="85" t="str">
        <f t="shared" si="3"/>
        <v/>
      </c>
      <c r="L983" s="62"/>
      <c r="M983" s="62"/>
      <c r="N983" s="63"/>
      <c r="O983" s="63"/>
      <c r="P983" s="63"/>
      <c r="Q983" s="86" t="str">
        <f t="shared" si="2"/>
        <v/>
      </c>
      <c r="R983" s="87">
        <f>COUNTIF(Ocorrencias!$B$8:$B$1003,(CONCATENATE(B983," - ",F983)))</f>
        <v>0</v>
      </c>
      <c r="S983" s="88" t="str">
        <f>IF(R983&lt;&gt;0,IF(R983=(COUNTIFS(Ocorrencias!$B$8:$B$1003,(CONCATENATE(B983," - ",(MID(Roteiro!C983,7,300)))),Ocorrencias!$N$8:$N$1003,"Concluído")),"Concluído","Em andamento"),"")</f>
        <v/>
      </c>
      <c r="T983" s="63"/>
      <c r="U983" s="89"/>
    </row>
    <row r="984">
      <c r="A984" s="40"/>
      <c r="B984" s="67" t="str">
        <f t="shared" si="1"/>
        <v>976</v>
      </c>
      <c r="C984" s="81"/>
      <c r="D984" s="82"/>
      <c r="E984" s="64" t="str">
        <f>IFERROR(VLOOKUP(MID(C984,7,300),'Cenários'!C:E,3,0),"")</f>
        <v/>
      </c>
      <c r="F984" s="61"/>
      <c r="G984" s="83"/>
      <c r="H984" s="83"/>
      <c r="I984" s="83"/>
      <c r="J984" s="82"/>
      <c r="K984" s="85" t="str">
        <f t="shared" si="3"/>
        <v/>
      </c>
      <c r="L984" s="62"/>
      <c r="M984" s="62"/>
      <c r="N984" s="63"/>
      <c r="O984" s="63"/>
      <c r="P984" s="63"/>
      <c r="Q984" s="86" t="str">
        <f t="shared" si="2"/>
        <v/>
      </c>
      <c r="R984" s="87">
        <f>COUNTIF(Ocorrencias!$B$8:$B$1003,(CONCATENATE(B984," - ",F984)))</f>
        <v>0</v>
      </c>
      <c r="S984" s="88" t="str">
        <f>IF(R984&lt;&gt;0,IF(R984=(COUNTIFS(Ocorrencias!$B$8:$B$1003,(CONCATENATE(B984," - ",(MID(Roteiro!C984,7,300)))),Ocorrencias!$N$8:$N$1003,"Concluído")),"Concluído","Em andamento"),"")</f>
        <v/>
      </c>
      <c r="T984" s="63"/>
      <c r="U984" s="89"/>
    </row>
    <row r="985">
      <c r="A985" s="40"/>
      <c r="B985" s="67" t="str">
        <f t="shared" si="1"/>
        <v>977</v>
      </c>
      <c r="C985" s="81"/>
      <c r="D985" s="82"/>
      <c r="E985" s="64" t="str">
        <f>IFERROR(VLOOKUP(MID(C985,7,300),'Cenários'!C:E,3,0),"")</f>
        <v/>
      </c>
      <c r="F985" s="61"/>
      <c r="G985" s="83"/>
      <c r="H985" s="83"/>
      <c r="I985" s="83"/>
      <c r="J985" s="82"/>
      <c r="K985" s="85" t="str">
        <f t="shared" si="3"/>
        <v/>
      </c>
      <c r="L985" s="62"/>
      <c r="M985" s="62"/>
      <c r="N985" s="63"/>
      <c r="O985" s="63"/>
      <c r="P985" s="63"/>
      <c r="Q985" s="86" t="str">
        <f t="shared" si="2"/>
        <v/>
      </c>
      <c r="R985" s="87">
        <f>COUNTIF(Ocorrencias!$B$8:$B$1003,(CONCATENATE(B985," - ",F985)))</f>
        <v>0</v>
      </c>
      <c r="S985" s="88" t="str">
        <f>IF(R985&lt;&gt;0,IF(R985=(COUNTIFS(Ocorrencias!$B$8:$B$1003,(CONCATENATE(B985," - ",(MID(Roteiro!C985,7,300)))),Ocorrencias!$N$8:$N$1003,"Concluído")),"Concluído","Em andamento"),"")</f>
        <v/>
      </c>
      <c r="T985" s="63"/>
      <c r="U985" s="89"/>
    </row>
    <row r="986">
      <c r="A986" s="40"/>
      <c r="B986" s="67" t="str">
        <f t="shared" si="1"/>
        <v>978</v>
      </c>
      <c r="C986" s="81"/>
      <c r="D986" s="82"/>
      <c r="E986" s="64" t="str">
        <f>IFERROR(VLOOKUP(MID(C986,7,300),'Cenários'!C:E,3,0),"")</f>
        <v/>
      </c>
      <c r="F986" s="61"/>
      <c r="G986" s="83"/>
      <c r="H986" s="83"/>
      <c r="I986" s="83"/>
      <c r="J986" s="82"/>
      <c r="K986" s="85" t="str">
        <f t="shared" si="3"/>
        <v/>
      </c>
      <c r="L986" s="62"/>
      <c r="M986" s="62"/>
      <c r="N986" s="63"/>
      <c r="O986" s="63"/>
      <c r="P986" s="63"/>
      <c r="Q986" s="86" t="str">
        <f t="shared" si="2"/>
        <v/>
      </c>
      <c r="R986" s="87">
        <f>COUNTIF(Ocorrencias!$B$8:$B$1003,(CONCATENATE(B986," - ",F986)))</f>
        <v>0</v>
      </c>
      <c r="S986" s="88" t="str">
        <f>IF(R986&lt;&gt;0,IF(R986=(COUNTIFS(Ocorrencias!$B$8:$B$1003,(CONCATENATE(B986," - ",(MID(Roteiro!C986,7,300)))),Ocorrencias!$N$8:$N$1003,"Concluído")),"Concluído","Em andamento"),"")</f>
        <v/>
      </c>
      <c r="T986" s="63"/>
      <c r="U986" s="89"/>
    </row>
    <row r="987">
      <c r="A987" s="40"/>
      <c r="B987" s="67" t="str">
        <f t="shared" si="1"/>
        <v>979</v>
      </c>
      <c r="C987" s="81"/>
      <c r="D987" s="82"/>
      <c r="E987" s="64" t="str">
        <f>IFERROR(VLOOKUP(MID(C987,7,300),'Cenários'!C:E,3,0),"")</f>
        <v/>
      </c>
      <c r="F987" s="61"/>
      <c r="G987" s="83"/>
      <c r="H987" s="83"/>
      <c r="I987" s="83"/>
      <c r="J987" s="82"/>
      <c r="K987" s="85" t="str">
        <f t="shared" si="3"/>
        <v/>
      </c>
      <c r="L987" s="62"/>
      <c r="M987" s="62"/>
      <c r="N987" s="63"/>
      <c r="O987" s="63"/>
      <c r="P987" s="63"/>
      <c r="Q987" s="86" t="str">
        <f t="shared" si="2"/>
        <v/>
      </c>
      <c r="R987" s="87">
        <f>COUNTIF(Ocorrencias!$B$8:$B$1003,(CONCATENATE(B987," - ",F987)))</f>
        <v>0</v>
      </c>
      <c r="S987" s="88" t="str">
        <f>IF(R987&lt;&gt;0,IF(R987=(COUNTIFS(Ocorrencias!$B$8:$B$1003,(CONCATENATE(B987," - ",(MID(Roteiro!C987,7,300)))),Ocorrencias!$N$8:$N$1003,"Concluído")),"Concluído","Em andamento"),"")</f>
        <v/>
      </c>
      <c r="T987" s="63"/>
      <c r="U987" s="89"/>
    </row>
    <row r="988">
      <c r="A988" s="40"/>
      <c r="B988" s="67" t="str">
        <f t="shared" si="1"/>
        <v>980</v>
      </c>
      <c r="C988" s="81"/>
      <c r="D988" s="82"/>
      <c r="E988" s="64" t="str">
        <f>IFERROR(VLOOKUP(MID(C988,7,300),'Cenários'!C:E,3,0),"")</f>
        <v/>
      </c>
      <c r="F988" s="61"/>
      <c r="G988" s="83"/>
      <c r="H988" s="83"/>
      <c r="I988" s="83"/>
      <c r="J988" s="82"/>
      <c r="K988" s="85" t="str">
        <f t="shared" si="3"/>
        <v/>
      </c>
      <c r="L988" s="62"/>
      <c r="M988" s="62"/>
      <c r="N988" s="63"/>
      <c r="O988" s="63"/>
      <c r="P988" s="63"/>
      <c r="Q988" s="86" t="str">
        <f t="shared" si="2"/>
        <v/>
      </c>
      <c r="R988" s="87">
        <f>COUNTIF(Ocorrencias!$B$8:$B$1003,(CONCATENATE(B988," - ",F988)))</f>
        <v>0</v>
      </c>
      <c r="S988" s="88" t="str">
        <f>IF(R988&lt;&gt;0,IF(R988=(COUNTIFS(Ocorrencias!$B$8:$B$1003,(CONCATENATE(B988," - ",(MID(Roteiro!C988,7,300)))),Ocorrencias!$N$8:$N$1003,"Concluído")),"Concluído","Em andamento"),"")</f>
        <v/>
      </c>
      <c r="T988" s="63"/>
      <c r="U988" s="89"/>
    </row>
    <row r="989">
      <c r="A989" s="40"/>
      <c r="B989" s="67" t="str">
        <f t="shared" si="1"/>
        <v>981</v>
      </c>
      <c r="C989" s="81"/>
      <c r="D989" s="82"/>
      <c r="E989" s="64" t="str">
        <f>IFERROR(VLOOKUP(MID(C989,7,300),'Cenários'!C:E,3,0),"")</f>
        <v/>
      </c>
      <c r="F989" s="61"/>
      <c r="G989" s="83"/>
      <c r="H989" s="83"/>
      <c r="I989" s="83"/>
      <c r="J989" s="82"/>
      <c r="K989" s="85" t="str">
        <f t="shared" si="3"/>
        <v/>
      </c>
      <c r="L989" s="62"/>
      <c r="M989" s="62"/>
      <c r="N989" s="63"/>
      <c r="O989" s="63"/>
      <c r="P989" s="63"/>
      <c r="Q989" s="86" t="str">
        <f t="shared" si="2"/>
        <v/>
      </c>
      <c r="R989" s="87">
        <f>COUNTIF(Ocorrencias!$B$8:$B$1003,(CONCATENATE(B989," - ",F989)))</f>
        <v>0</v>
      </c>
      <c r="S989" s="88" t="str">
        <f>IF(R989&lt;&gt;0,IF(R989=(COUNTIFS(Ocorrencias!$B$8:$B$1003,(CONCATENATE(B989," - ",(MID(Roteiro!C989,7,300)))),Ocorrencias!$N$8:$N$1003,"Concluído")),"Concluído","Em andamento"),"")</f>
        <v/>
      </c>
      <c r="T989" s="63"/>
      <c r="U989" s="89"/>
    </row>
    <row r="990">
      <c r="A990" s="40"/>
      <c r="B990" s="67" t="str">
        <f t="shared" si="1"/>
        <v>982</v>
      </c>
      <c r="C990" s="81"/>
      <c r="D990" s="82"/>
      <c r="E990" s="64" t="str">
        <f>IFERROR(VLOOKUP(MID(C990,7,300),'Cenários'!C:E,3,0),"")</f>
        <v/>
      </c>
      <c r="F990" s="61"/>
      <c r="G990" s="83"/>
      <c r="H990" s="83"/>
      <c r="I990" s="83"/>
      <c r="J990" s="82"/>
      <c r="K990" s="85" t="str">
        <f t="shared" si="3"/>
        <v/>
      </c>
      <c r="L990" s="62"/>
      <c r="M990" s="62"/>
      <c r="N990" s="63"/>
      <c r="O990" s="63"/>
      <c r="P990" s="63"/>
      <c r="Q990" s="86" t="str">
        <f t="shared" si="2"/>
        <v/>
      </c>
      <c r="R990" s="87">
        <f>COUNTIF(Ocorrencias!$B$8:$B$1003,(CONCATENATE(B990," - ",F990)))</f>
        <v>0</v>
      </c>
      <c r="S990" s="88" t="str">
        <f>IF(R990&lt;&gt;0,IF(R990=(COUNTIFS(Ocorrencias!$B$8:$B$1003,(CONCATENATE(B990," - ",(MID(Roteiro!C990,7,300)))),Ocorrencias!$N$8:$N$1003,"Concluído")),"Concluído","Em andamento"),"")</f>
        <v/>
      </c>
      <c r="T990" s="63"/>
      <c r="U990" s="89"/>
    </row>
    <row r="991">
      <c r="A991" s="40"/>
      <c r="B991" s="67" t="str">
        <f t="shared" si="1"/>
        <v>983</v>
      </c>
      <c r="C991" s="81"/>
      <c r="D991" s="82"/>
      <c r="E991" s="64" t="str">
        <f>IFERROR(VLOOKUP(MID(C991,7,300),'Cenários'!C:E,3,0),"")</f>
        <v/>
      </c>
      <c r="F991" s="61"/>
      <c r="G991" s="83"/>
      <c r="H991" s="83"/>
      <c r="I991" s="83"/>
      <c r="J991" s="82"/>
      <c r="K991" s="85" t="str">
        <f t="shared" si="3"/>
        <v/>
      </c>
      <c r="L991" s="62"/>
      <c r="M991" s="62"/>
      <c r="N991" s="63"/>
      <c r="O991" s="63"/>
      <c r="P991" s="63"/>
      <c r="Q991" s="86" t="str">
        <f t="shared" si="2"/>
        <v/>
      </c>
      <c r="R991" s="87">
        <f>COUNTIF(Ocorrencias!$B$8:$B$1003,(CONCATENATE(B991," - ",F991)))</f>
        <v>0</v>
      </c>
      <c r="S991" s="88" t="str">
        <f>IF(R991&lt;&gt;0,IF(R991=(COUNTIFS(Ocorrencias!$B$8:$B$1003,(CONCATENATE(B991," - ",(MID(Roteiro!C991,7,300)))),Ocorrencias!$N$8:$N$1003,"Concluído")),"Concluído","Em andamento"),"")</f>
        <v/>
      </c>
      <c r="T991" s="63"/>
      <c r="U991" s="89"/>
    </row>
    <row r="992">
      <c r="A992" s="40"/>
      <c r="B992" s="67" t="str">
        <f t="shared" si="1"/>
        <v>984</v>
      </c>
      <c r="C992" s="81"/>
      <c r="D992" s="82"/>
      <c r="E992" s="64" t="str">
        <f>IFERROR(VLOOKUP(MID(C992,7,300),'Cenários'!C:E,3,0),"")</f>
        <v/>
      </c>
      <c r="F992" s="61"/>
      <c r="G992" s="83"/>
      <c r="H992" s="83"/>
      <c r="I992" s="83"/>
      <c r="J992" s="82"/>
      <c r="K992" s="85" t="str">
        <f t="shared" si="3"/>
        <v/>
      </c>
      <c r="L992" s="62"/>
      <c r="M992" s="62"/>
      <c r="N992" s="63"/>
      <c r="O992" s="63"/>
      <c r="P992" s="63"/>
      <c r="Q992" s="86" t="str">
        <f t="shared" si="2"/>
        <v/>
      </c>
      <c r="R992" s="87">
        <f>COUNTIF(Ocorrencias!$B$8:$B$1003,(CONCATENATE(B992," - ",F992)))</f>
        <v>0</v>
      </c>
      <c r="S992" s="88" t="str">
        <f>IF(R992&lt;&gt;0,IF(R992=(COUNTIFS(Ocorrencias!$B$8:$B$1003,(CONCATENATE(B992," - ",(MID(Roteiro!C992,7,300)))),Ocorrencias!$N$8:$N$1003,"Concluído")),"Concluído","Em andamento"),"")</f>
        <v/>
      </c>
      <c r="T992" s="63"/>
      <c r="U992" s="89"/>
    </row>
    <row r="993">
      <c r="A993" s="40"/>
      <c r="B993" s="67" t="str">
        <f t="shared" si="1"/>
        <v>985</v>
      </c>
      <c r="C993" s="81"/>
      <c r="D993" s="82"/>
      <c r="E993" s="64" t="str">
        <f>IFERROR(VLOOKUP(MID(C993,7,300),'Cenários'!C:E,3,0),"")</f>
        <v/>
      </c>
      <c r="F993" s="61"/>
      <c r="G993" s="83"/>
      <c r="H993" s="83"/>
      <c r="I993" s="83"/>
      <c r="J993" s="82"/>
      <c r="K993" s="85" t="str">
        <f t="shared" si="3"/>
        <v/>
      </c>
      <c r="L993" s="62"/>
      <c r="M993" s="62"/>
      <c r="N993" s="63"/>
      <c r="O993" s="63"/>
      <c r="P993" s="63"/>
      <c r="Q993" s="86" t="str">
        <f t="shared" si="2"/>
        <v/>
      </c>
      <c r="R993" s="87">
        <f>COUNTIF(Ocorrencias!$B$8:$B$1003,(CONCATENATE(B993," - ",F993)))</f>
        <v>0</v>
      </c>
      <c r="S993" s="88" t="str">
        <f>IF(R993&lt;&gt;0,IF(R993=(COUNTIFS(Ocorrencias!$B$8:$B$1003,(CONCATENATE(B993," - ",(MID(Roteiro!C993,7,300)))),Ocorrencias!$N$8:$N$1003,"Concluído")),"Concluído","Em andamento"),"")</f>
        <v/>
      </c>
      <c r="T993" s="63"/>
      <c r="U993" s="89"/>
    </row>
    <row r="994">
      <c r="A994" s="40"/>
      <c r="B994" s="67" t="str">
        <f t="shared" si="1"/>
        <v>986</v>
      </c>
      <c r="C994" s="81"/>
      <c r="D994" s="82"/>
      <c r="E994" s="64" t="str">
        <f>IFERROR(VLOOKUP(MID(C994,7,300),'Cenários'!C:E,3,0),"")</f>
        <v/>
      </c>
      <c r="F994" s="61"/>
      <c r="G994" s="83"/>
      <c r="H994" s="83"/>
      <c r="I994" s="83"/>
      <c r="J994" s="82"/>
      <c r="K994" s="85" t="str">
        <f t="shared" si="3"/>
        <v/>
      </c>
      <c r="L994" s="62"/>
      <c r="M994" s="62"/>
      <c r="N994" s="63"/>
      <c r="O994" s="63"/>
      <c r="P994" s="63"/>
      <c r="Q994" s="86" t="str">
        <f t="shared" si="2"/>
        <v/>
      </c>
      <c r="R994" s="87">
        <f>COUNTIF(Ocorrencias!$B$8:$B$1003,(CONCATENATE(B994," - ",F994)))</f>
        <v>0</v>
      </c>
      <c r="S994" s="88" t="str">
        <f>IF(R994&lt;&gt;0,IF(R994=(COUNTIFS(Ocorrencias!$B$8:$B$1003,(CONCATENATE(B994," - ",(MID(Roteiro!C994,7,300)))),Ocorrencias!$N$8:$N$1003,"Concluído")),"Concluído","Em andamento"),"")</f>
        <v/>
      </c>
      <c r="T994" s="63"/>
      <c r="U994" s="89"/>
    </row>
    <row r="995">
      <c r="A995" s="40"/>
      <c r="B995" s="67" t="str">
        <f t="shared" si="1"/>
        <v>987</v>
      </c>
      <c r="C995" s="81"/>
      <c r="D995" s="82"/>
      <c r="E995" s="64" t="str">
        <f>IFERROR(VLOOKUP(MID(C995,7,300),'Cenários'!C:E,3,0),"")</f>
        <v/>
      </c>
      <c r="F995" s="61"/>
      <c r="G995" s="83"/>
      <c r="H995" s="83"/>
      <c r="I995" s="83"/>
      <c r="J995" s="82"/>
      <c r="K995" s="85" t="str">
        <f t="shared" si="3"/>
        <v/>
      </c>
      <c r="L995" s="62"/>
      <c r="M995" s="62"/>
      <c r="N995" s="63"/>
      <c r="O995" s="63"/>
      <c r="P995" s="63"/>
      <c r="Q995" s="86" t="str">
        <f t="shared" si="2"/>
        <v/>
      </c>
      <c r="R995" s="87">
        <f>COUNTIF(Ocorrencias!$B$8:$B$1003,(CONCATENATE(B995," - ",F995)))</f>
        <v>0</v>
      </c>
      <c r="S995" s="88" t="str">
        <f>IF(R995&lt;&gt;0,IF(R995=(COUNTIFS(Ocorrencias!$B$8:$B$1003,(CONCATENATE(B995," - ",(MID(Roteiro!C995,7,300)))),Ocorrencias!$N$8:$N$1003,"Concluído")),"Concluído","Em andamento"),"")</f>
        <v/>
      </c>
      <c r="T995" s="63"/>
      <c r="U995" s="89"/>
    </row>
    <row r="996">
      <c r="A996" s="40"/>
      <c r="B996" s="67" t="str">
        <f t="shared" si="1"/>
        <v>988</v>
      </c>
      <c r="C996" s="81"/>
      <c r="D996" s="82"/>
      <c r="E996" s="64" t="str">
        <f>IFERROR(VLOOKUP(MID(C996,7,300),'Cenários'!C:E,3,0),"")</f>
        <v/>
      </c>
      <c r="F996" s="61"/>
      <c r="G996" s="83"/>
      <c r="H996" s="83"/>
      <c r="I996" s="83"/>
      <c r="J996" s="82"/>
      <c r="K996" s="85" t="str">
        <f t="shared" si="3"/>
        <v/>
      </c>
      <c r="L996" s="62"/>
      <c r="M996" s="62"/>
      <c r="N996" s="63"/>
      <c r="O996" s="63"/>
      <c r="P996" s="63"/>
      <c r="Q996" s="86" t="str">
        <f t="shared" si="2"/>
        <v/>
      </c>
      <c r="R996" s="87">
        <f>COUNTIF(Ocorrencias!$B$8:$B$1003,(CONCATENATE(B996," - ",F996)))</f>
        <v>0</v>
      </c>
      <c r="S996" s="88" t="str">
        <f>IF(R996&lt;&gt;0,IF(R996=(COUNTIFS(Ocorrencias!$B$8:$B$1003,(CONCATENATE(B996," - ",(MID(Roteiro!C996,7,300)))),Ocorrencias!$N$8:$N$1003,"Concluído")),"Concluído","Em andamento"),"")</f>
        <v/>
      </c>
      <c r="T996" s="63"/>
      <c r="U996" s="89"/>
    </row>
    <row r="997">
      <c r="A997" s="40"/>
      <c r="B997" s="67" t="str">
        <f t="shared" si="1"/>
        <v>989</v>
      </c>
      <c r="C997" s="81"/>
      <c r="D997" s="82"/>
      <c r="E997" s="64" t="str">
        <f>IFERROR(VLOOKUP(MID(C997,7,300),'Cenários'!C:E,3,0),"")</f>
        <v/>
      </c>
      <c r="F997" s="61"/>
      <c r="G997" s="83"/>
      <c r="H997" s="83"/>
      <c r="I997" s="83"/>
      <c r="J997" s="82"/>
      <c r="K997" s="85" t="str">
        <f t="shared" si="3"/>
        <v/>
      </c>
      <c r="L997" s="62"/>
      <c r="M997" s="62"/>
      <c r="N997" s="63"/>
      <c r="O997" s="63"/>
      <c r="P997" s="63"/>
      <c r="Q997" s="86" t="str">
        <f t="shared" si="2"/>
        <v/>
      </c>
      <c r="R997" s="87">
        <f>COUNTIF(Ocorrencias!$B$8:$B$1003,(CONCATENATE(B997," - ",F997)))</f>
        <v>0</v>
      </c>
      <c r="S997" s="88" t="str">
        <f>IF(R997&lt;&gt;0,IF(R997=(COUNTIFS(Ocorrencias!$B$8:$B$1003,(CONCATENATE(B997," - ",(MID(Roteiro!C997,7,300)))),Ocorrencias!$N$8:$N$1003,"Concluído")),"Concluído","Em andamento"),"")</f>
        <v/>
      </c>
      <c r="T997" s="63"/>
      <c r="U997" s="89"/>
    </row>
    <row r="998">
      <c r="A998" s="40"/>
      <c r="B998" s="67" t="str">
        <f t="shared" si="1"/>
        <v>990</v>
      </c>
      <c r="C998" s="81"/>
      <c r="D998" s="82"/>
      <c r="E998" s="64" t="str">
        <f>IFERROR(VLOOKUP(MID(C998,7,300),'Cenários'!C:E,3,0),"")</f>
        <v/>
      </c>
      <c r="F998" s="61"/>
      <c r="G998" s="83"/>
      <c r="H998" s="83"/>
      <c r="I998" s="83"/>
      <c r="J998" s="82"/>
      <c r="K998" s="85" t="str">
        <f t="shared" si="3"/>
        <v/>
      </c>
      <c r="L998" s="62"/>
      <c r="M998" s="62"/>
      <c r="N998" s="63"/>
      <c r="O998" s="63"/>
      <c r="P998" s="63"/>
      <c r="Q998" s="86" t="str">
        <f t="shared" si="2"/>
        <v/>
      </c>
      <c r="R998" s="87">
        <f>COUNTIF(Ocorrencias!$B$8:$B$1003,(CONCATENATE(B998," - ",F998)))</f>
        <v>0</v>
      </c>
      <c r="S998" s="88" t="str">
        <f>IF(R998&lt;&gt;0,IF(R998=(COUNTIFS(Ocorrencias!$B$8:$B$1003,(CONCATENATE(B998," - ",(MID(Roteiro!C998,7,300)))),Ocorrencias!$N$8:$N$1003,"Concluído")),"Concluído","Em andamento"),"")</f>
        <v/>
      </c>
      <c r="T998" s="63"/>
      <c r="U998" s="89"/>
    </row>
    <row r="999">
      <c r="A999" s="40"/>
      <c r="B999" s="67" t="str">
        <f t="shared" si="1"/>
        <v>991</v>
      </c>
      <c r="C999" s="81"/>
      <c r="D999" s="82"/>
      <c r="E999" s="64" t="str">
        <f>IFERROR(VLOOKUP(MID(C999,7,300),'Cenários'!C:E,3,0),"")</f>
        <v/>
      </c>
      <c r="F999" s="61"/>
      <c r="G999" s="83"/>
      <c r="H999" s="83"/>
      <c r="I999" s="83"/>
      <c r="J999" s="82"/>
      <c r="K999" s="85" t="str">
        <f t="shared" si="3"/>
        <v/>
      </c>
      <c r="L999" s="62"/>
      <c r="M999" s="62"/>
      <c r="N999" s="63"/>
      <c r="O999" s="63"/>
      <c r="P999" s="63"/>
      <c r="Q999" s="86" t="str">
        <f t="shared" si="2"/>
        <v/>
      </c>
      <c r="R999" s="87">
        <f>COUNTIF(Ocorrencias!$B$8:$B$1003,(CONCATENATE(B999," - ",F999)))</f>
        <v>0</v>
      </c>
      <c r="S999" s="88" t="str">
        <f>IF(R999&lt;&gt;0,IF(R999=(COUNTIFS(Ocorrencias!$B$8:$B$1003,(CONCATENATE(B999," - ",(MID(Roteiro!C999,7,300)))),Ocorrencias!$N$8:$N$1003,"Concluído")),"Concluído","Em andamento"),"")</f>
        <v/>
      </c>
      <c r="T999" s="63"/>
      <c r="U999" s="89"/>
    </row>
    <row r="1000">
      <c r="A1000" s="40"/>
      <c r="B1000" s="67" t="str">
        <f t="shared" si="1"/>
        <v>992</v>
      </c>
      <c r="C1000" s="81"/>
      <c r="D1000" s="82"/>
      <c r="E1000" s="64" t="str">
        <f>IFERROR(VLOOKUP(MID(C1000,7,300),'Cenários'!C:E,3,0),"")</f>
        <v/>
      </c>
      <c r="F1000" s="61"/>
      <c r="G1000" s="83"/>
      <c r="H1000" s="83"/>
      <c r="I1000" s="83"/>
      <c r="J1000" s="82"/>
      <c r="K1000" s="85" t="str">
        <f t="shared" si="3"/>
        <v/>
      </c>
      <c r="L1000" s="62"/>
      <c r="M1000" s="62"/>
      <c r="N1000" s="63"/>
      <c r="O1000" s="63"/>
      <c r="P1000" s="63"/>
      <c r="Q1000" s="86" t="str">
        <f t="shared" si="2"/>
        <v/>
      </c>
      <c r="R1000" s="87">
        <f>COUNTIF(Ocorrencias!$B$8:$B$1003,(CONCATENATE(B1000," - ",F1000)))</f>
        <v>0</v>
      </c>
      <c r="S1000" s="88" t="str">
        <f>IF(R1000&lt;&gt;0,IF(R1000=(COUNTIFS(Ocorrencias!$B$8:$B$1003,(CONCATENATE(B1000," - ",(MID(Roteiro!C1000,7,300)))),Ocorrencias!$N$8:$N$1003,"Concluído")),"Concluído","Em andamento"),"")</f>
        <v/>
      </c>
      <c r="T1000" s="63"/>
      <c r="U1000" s="89"/>
    </row>
    <row r="1001">
      <c r="A1001" s="40"/>
      <c r="B1001" s="67" t="str">
        <f t="shared" si="1"/>
        <v>993</v>
      </c>
      <c r="C1001" s="81"/>
      <c r="D1001" s="82"/>
      <c r="E1001" s="64" t="str">
        <f>IFERROR(VLOOKUP(MID(C1001,7,300),'Cenários'!C:E,3,0),"")</f>
        <v/>
      </c>
      <c r="F1001" s="61"/>
      <c r="G1001" s="83"/>
      <c r="H1001" s="83"/>
      <c r="I1001" s="83"/>
      <c r="J1001" s="82"/>
      <c r="K1001" s="85" t="str">
        <f t="shared" si="3"/>
        <v/>
      </c>
      <c r="L1001" s="62"/>
      <c r="M1001" s="62"/>
      <c r="N1001" s="63"/>
      <c r="O1001" s="63"/>
      <c r="P1001" s="63"/>
      <c r="Q1001" s="86" t="str">
        <f t="shared" si="2"/>
        <v/>
      </c>
      <c r="R1001" s="87">
        <f>COUNTIF(Ocorrencias!$B$8:$B$1003,(CONCATENATE(B1001," - ",F1001)))</f>
        <v>0</v>
      </c>
      <c r="S1001" s="88" t="str">
        <f>IF(R1001&lt;&gt;0,IF(R1001=(COUNTIFS(Ocorrencias!$B$8:$B$1003,(CONCATENATE(B1001," - ",(MID(Roteiro!C1001,7,300)))),Ocorrencias!$N$8:$N$1003,"Concluído")),"Concluído","Em andamento"),"")</f>
        <v/>
      </c>
      <c r="T1001" s="63"/>
      <c r="U1001" s="89"/>
    </row>
    <row r="1002">
      <c r="A1002" s="40"/>
      <c r="B1002" s="67" t="str">
        <f t="shared" si="1"/>
        <v>994</v>
      </c>
      <c r="C1002" s="81"/>
      <c r="D1002" s="82"/>
      <c r="E1002" s="64" t="str">
        <f>IFERROR(VLOOKUP(MID(C1002,7,300),'Cenários'!C:E,3,0),"")</f>
        <v/>
      </c>
      <c r="F1002" s="61"/>
      <c r="G1002" s="83"/>
      <c r="H1002" s="83"/>
      <c r="I1002" s="83"/>
      <c r="J1002" s="82"/>
      <c r="K1002" s="85" t="str">
        <f t="shared" si="3"/>
        <v/>
      </c>
      <c r="L1002" s="62"/>
      <c r="M1002" s="62"/>
      <c r="N1002" s="63"/>
      <c r="O1002" s="63"/>
      <c r="P1002" s="63"/>
      <c r="Q1002" s="86" t="str">
        <f t="shared" si="2"/>
        <v/>
      </c>
      <c r="R1002" s="87">
        <f>COUNTIF(Ocorrencias!$B$8:$B$1003,(CONCATENATE(B1002," - ",F1002)))</f>
        <v>0</v>
      </c>
      <c r="S1002" s="88" t="str">
        <f>IF(R1002&lt;&gt;0,IF(R1002=(COUNTIFS(Ocorrencias!$B$8:$B$1003,(CONCATENATE(B1002," - ",(MID(Roteiro!C1002,7,300)))),Ocorrencias!$N$8:$N$1003,"Concluído")),"Concluído","Em andamento"),"")</f>
        <v/>
      </c>
      <c r="T1002" s="63"/>
      <c r="U1002" s="89"/>
    </row>
    <row r="1003">
      <c r="A1003" s="40"/>
      <c r="B1003" s="67" t="str">
        <f t="shared" si="1"/>
        <v>995</v>
      </c>
      <c r="C1003" s="81"/>
      <c r="D1003" s="82"/>
      <c r="E1003" s="64" t="str">
        <f>IFERROR(VLOOKUP(MID(C1003,7,300),'Cenários'!C:E,3,0),"")</f>
        <v/>
      </c>
      <c r="F1003" s="61"/>
      <c r="G1003" s="83"/>
      <c r="H1003" s="83"/>
      <c r="I1003" s="83"/>
      <c r="J1003" s="82"/>
      <c r="K1003" s="85" t="str">
        <f t="shared" si="3"/>
        <v/>
      </c>
      <c r="L1003" s="62"/>
      <c r="M1003" s="62"/>
      <c r="N1003" s="63"/>
      <c r="O1003" s="63"/>
      <c r="P1003" s="63"/>
      <c r="Q1003" s="86" t="str">
        <f t="shared" si="2"/>
        <v/>
      </c>
      <c r="R1003" s="87">
        <f>COUNTIF(Ocorrencias!$B$8:$B$1003,(CONCATENATE(B1003," - ",F1003)))</f>
        <v>0</v>
      </c>
      <c r="S1003" s="88" t="str">
        <f>IF(R1003&lt;&gt;0,IF(R1003=(COUNTIFS(Ocorrencias!$B$8:$B$1003,(CONCATENATE(B1003," - ",(MID(Roteiro!C1003,7,300)))),Ocorrencias!$N$8:$N$1003,"Concluído")),"Concluído","Em andamento"),"")</f>
        <v/>
      </c>
      <c r="T1003" s="63"/>
      <c r="U1003" s="89"/>
    </row>
    <row r="1004">
      <c r="A1004" s="40"/>
      <c r="B1004" s="67" t="str">
        <f t="shared" si="1"/>
        <v>996</v>
      </c>
      <c r="C1004" s="81"/>
      <c r="D1004" s="82"/>
      <c r="E1004" s="64" t="str">
        <f>IFERROR(VLOOKUP(MID(C1004,7,300),'Cenários'!C:E,3,0),"")</f>
        <v/>
      </c>
      <c r="F1004" s="61"/>
      <c r="G1004" s="83"/>
      <c r="H1004" s="83"/>
      <c r="I1004" s="83"/>
      <c r="J1004" s="82"/>
      <c r="K1004" s="85" t="str">
        <f t="shared" si="3"/>
        <v/>
      </c>
      <c r="L1004" s="62"/>
      <c r="M1004" s="62"/>
      <c r="N1004" s="63"/>
      <c r="O1004" s="63"/>
      <c r="P1004" s="63"/>
      <c r="Q1004" s="86" t="str">
        <f t="shared" si="2"/>
        <v/>
      </c>
      <c r="R1004" s="87">
        <f>COUNTIF(Ocorrencias!$B$8:$B$1003,(CONCATENATE(B1004," - ",F1004)))</f>
        <v>0</v>
      </c>
      <c r="S1004" s="88" t="str">
        <f>IF(R1004&lt;&gt;0,IF(R1004=(COUNTIFS(Ocorrencias!$B$8:$B$1003,(CONCATENATE(B1004," - ",(MID(Roteiro!C1004,7,300)))),Ocorrencias!$N$8:$N$1003,"Concluído")),"Concluído","Em andamento"),"")</f>
        <v/>
      </c>
      <c r="T1004" s="63"/>
      <c r="U1004" s="89"/>
    </row>
    <row r="1005">
      <c r="A1005" s="40"/>
      <c r="B1005" s="67" t="str">
        <f t="shared" si="1"/>
        <v>997</v>
      </c>
      <c r="C1005" s="81"/>
      <c r="D1005" s="82"/>
      <c r="E1005" s="64" t="str">
        <f>IFERROR(VLOOKUP(MID(C1005,7,300),'Cenários'!C:E,3,0),"")</f>
        <v/>
      </c>
      <c r="F1005" s="61"/>
      <c r="G1005" s="83"/>
      <c r="H1005" s="83"/>
      <c r="I1005" s="83"/>
      <c r="J1005" s="82"/>
      <c r="K1005" s="85" t="str">
        <f t="shared" si="3"/>
        <v/>
      </c>
      <c r="L1005" s="62"/>
      <c r="M1005" s="62"/>
      <c r="N1005" s="63"/>
      <c r="O1005" s="63"/>
      <c r="P1005" s="63"/>
      <c r="Q1005" s="86" t="str">
        <f t="shared" si="2"/>
        <v/>
      </c>
      <c r="R1005" s="87">
        <f>COUNTIF(Ocorrencias!$B$8:$B$1003,(CONCATENATE(B1005," - ",F1005)))</f>
        <v>0</v>
      </c>
      <c r="S1005" s="88" t="str">
        <f>IF(R1005&lt;&gt;0,IF(R1005=(COUNTIFS(Ocorrencias!$B$8:$B$1003,(CONCATENATE(B1005," - ",(MID(Roteiro!C1005,7,300)))),Ocorrencias!$N$8:$N$1003,"Concluído")),"Concluído","Em andamento"),"")</f>
        <v/>
      </c>
      <c r="T1005" s="63"/>
      <c r="U1005" s="89"/>
    </row>
    <row r="1006">
      <c r="A1006" s="40"/>
      <c r="B1006" s="67" t="str">
        <f t="shared" si="1"/>
        <v>998</v>
      </c>
      <c r="C1006" s="81"/>
      <c r="D1006" s="82"/>
      <c r="E1006" s="64" t="str">
        <f>IFERROR(VLOOKUP(MID(C1006,7,300),'Cenários'!C:E,3,0),"")</f>
        <v/>
      </c>
      <c r="F1006" s="61"/>
      <c r="G1006" s="83"/>
      <c r="H1006" s="83"/>
      <c r="I1006" s="83"/>
      <c r="J1006" s="82"/>
      <c r="K1006" s="85" t="str">
        <f t="shared" si="3"/>
        <v/>
      </c>
      <c r="L1006" s="62"/>
      <c r="M1006" s="62"/>
      <c r="N1006" s="63"/>
      <c r="O1006" s="63"/>
      <c r="P1006" s="63"/>
      <c r="Q1006" s="86" t="str">
        <f t="shared" si="2"/>
        <v/>
      </c>
      <c r="R1006" s="87">
        <f>COUNTIF(Ocorrencias!$B$8:$B$1003,(CONCATENATE(B1006," - ",F1006)))</f>
        <v>0</v>
      </c>
      <c r="S1006" s="88" t="str">
        <f>IF(R1006&lt;&gt;0,IF(R1006=(COUNTIFS(Ocorrencias!$B$8:$B$1003,(CONCATENATE(B1006," - ",(MID(Roteiro!C1006,7,300)))),Ocorrencias!$N$8:$N$1003,"Concluído")),"Concluído","Em andamento"),"")</f>
        <v/>
      </c>
      <c r="T1006" s="63"/>
      <c r="U1006" s="89"/>
    </row>
    <row r="1007">
      <c r="A1007" s="40"/>
      <c r="B1007" s="67" t="str">
        <f t="shared" si="1"/>
        <v>999</v>
      </c>
      <c r="C1007" s="81"/>
      <c r="D1007" s="82"/>
      <c r="E1007" s="64" t="str">
        <f>IFERROR(VLOOKUP(MID(C1007,7,300),'Cenários'!C:E,3,0),"")</f>
        <v/>
      </c>
      <c r="F1007" s="61"/>
      <c r="G1007" s="83"/>
      <c r="H1007" s="83"/>
      <c r="I1007" s="83"/>
      <c r="J1007" s="82"/>
      <c r="K1007" s="85" t="str">
        <f t="shared" si="3"/>
        <v/>
      </c>
      <c r="L1007" s="62"/>
      <c r="M1007" s="62"/>
      <c r="N1007" s="63"/>
      <c r="O1007" s="63"/>
      <c r="P1007" s="63"/>
      <c r="Q1007" s="86" t="str">
        <f t="shared" si="2"/>
        <v/>
      </c>
      <c r="R1007" s="87">
        <f>COUNTIF(Ocorrencias!$B$8:$B$1003,(CONCATENATE(B1007," - ",F1007)))</f>
        <v>0</v>
      </c>
      <c r="S1007" s="88" t="str">
        <f>IF(R1007&lt;&gt;0,IF(R1007=(COUNTIFS(Ocorrencias!$B$8:$B$1003,(CONCATENATE(B1007," - ",(MID(Roteiro!C1007,7,300)))),Ocorrencias!$N$8:$N$1003,"Concluído")),"Concluído","Em andamento"),"")</f>
        <v/>
      </c>
      <c r="T1007" s="63"/>
      <c r="U1007" s="89"/>
    </row>
    <row r="1008">
      <c r="A1008" s="40"/>
      <c r="B1008" s="67" t="str">
        <f t="shared" si="1"/>
        <v>1000</v>
      </c>
      <c r="C1008" s="81"/>
      <c r="D1008" s="82"/>
      <c r="E1008" s="64" t="str">
        <f>IFERROR(VLOOKUP(MID(C1008,7,300),'Cenários'!C:E,3,0),"")</f>
        <v/>
      </c>
      <c r="F1008" s="61"/>
      <c r="G1008" s="83"/>
      <c r="H1008" s="83"/>
      <c r="I1008" s="83"/>
      <c r="J1008" s="82"/>
      <c r="K1008" s="85" t="str">
        <f t="shared" si="3"/>
        <v/>
      </c>
      <c r="L1008" s="62"/>
      <c r="M1008" s="62"/>
      <c r="N1008" s="63"/>
      <c r="O1008" s="63"/>
      <c r="P1008" s="63"/>
      <c r="Q1008" s="86" t="str">
        <f t="shared" si="2"/>
        <v/>
      </c>
      <c r="R1008" s="87">
        <f>COUNTIF(Ocorrencias!$B$8:$B$1003,(CONCATENATE(B1008," - ",F1008)))</f>
        <v>0</v>
      </c>
      <c r="S1008" s="88" t="str">
        <f>IF(R1008&lt;&gt;0,IF(R1008=(COUNTIFS(Ocorrencias!$B$8:$B$1003,(CONCATENATE(B1008," - ",(MID(Roteiro!C1008,7,300)))),Ocorrencias!$N$8:$N$1003,"Concluído")),"Concluído","Em andamento"),"")</f>
        <v/>
      </c>
      <c r="T1008" s="63"/>
      <c r="U1008" s="89"/>
    </row>
    <row r="1009">
      <c r="A1009" s="40"/>
      <c r="B1009" s="67" t="str">
        <f t="shared" si="1"/>
        <v>1001</v>
      </c>
      <c r="C1009" s="81"/>
      <c r="D1009" s="82"/>
      <c r="E1009" s="64" t="str">
        <f>IFERROR(VLOOKUP(MID(C1009,7,300),'Cenários'!C:E,3,0),"")</f>
        <v/>
      </c>
      <c r="F1009" s="61"/>
      <c r="G1009" s="83"/>
      <c r="H1009" s="83"/>
      <c r="I1009" s="83"/>
      <c r="J1009" s="82"/>
      <c r="K1009" s="85" t="str">
        <f t="shared" si="3"/>
        <v/>
      </c>
      <c r="L1009" s="62"/>
      <c r="M1009" s="62"/>
      <c r="N1009" s="63"/>
      <c r="O1009" s="63"/>
      <c r="P1009" s="63"/>
      <c r="Q1009" s="86" t="str">
        <f t="shared" si="2"/>
        <v/>
      </c>
      <c r="R1009" s="87">
        <f>COUNTIF(Ocorrencias!$B$8:$B$1003,(CONCATENATE(B1009," - ",F1009)))</f>
        <v>0</v>
      </c>
      <c r="S1009" s="88" t="str">
        <f>IF(R1009&lt;&gt;0,IF(R1009=(COUNTIFS(Ocorrencias!$B$8:$B$1003,(CONCATENATE(B1009," - ",(MID(Roteiro!C1009,7,300)))),Ocorrencias!$N$8:$N$1003,"Concluído")),"Concluído","Em andamento"),"")</f>
        <v/>
      </c>
      <c r="T1009" s="63"/>
      <c r="U1009" s="89"/>
    </row>
    <row r="1010">
      <c r="A1010" s="40"/>
      <c r="B1010" s="67" t="str">
        <f t="shared" si="1"/>
        <v>1002</v>
      </c>
      <c r="C1010" s="81"/>
      <c r="D1010" s="82"/>
      <c r="E1010" s="64" t="str">
        <f>IFERROR(VLOOKUP(MID(C1010,7,300),'Cenários'!C:E,3,0),"")</f>
        <v/>
      </c>
      <c r="F1010" s="61"/>
      <c r="G1010" s="83"/>
      <c r="H1010" s="83"/>
      <c r="I1010" s="83"/>
      <c r="J1010" s="82"/>
      <c r="K1010" s="85" t="str">
        <f t="shared" si="3"/>
        <v/>
      </c>
      <c r="L1010" s="62"/>
      <c r="M1010" s="62"/>
      <c r="N1010" s="63"/>
      <c r="O1010" s="63"/>
      <c r="P1010" s="63"/>
      <c r="Q1010" s="86" t="str">
        <f t="shared" si="2"/>
        <v/>
      </c>
      <c r="R1010" s="87">
        <f>COUNTIF(Ocorrencias!$B$8:$B$1003,(CONCATENATE(B1010," - ",F1010)))</f>
        <v>0</v>
      </c>
      <c r="S1010" s="88" t="str">
        <f>IF(R1010&lt;&gt;0,IF(R1010=(COUNTIFS(Ocorrencias!$B$8:$B$1003,(CONCATENATE(B1010," - ",(MID(Roteiro!C1010,7,300)))),Ocorrencias!$N$8:$N$1003,"Concluído")),"Concluído","Em andamento"),"")</f>
        <v/>
      </c>
      <c r="T1010" s="63"/>
      <c r="U1010" s="89"/>
    </row>
    <row r="1011">
      <c r="A1011" s="40"/>
      <c r="B1011" s="67" t="str">
        <f t="shared" si="1"/>
        <v>1003</v>
      </c>
      <c r="C1011" s="81"/>
      <c r="D1011" s="82"/>
      <c r="E1011" s="64" t="str">
        <f>IFERROR(VLOOKUP(MID(C1011,7,300),'Cenários'!C:E,3,0),"")</f>
        <v/>
      </c>
      <c r="F1011" s="61"/>
      <c r="G1011" s="83"/>
      <c r="H1011" s="83"/>
      <c r="I1011" s="83"/>
      <c r="J1011" s="82"/>
      <c r="K1011" s="85" t="str">
        <f t="shared" si="3"/>
        <v/>
      </c>
      <c r="L1011" s="62"/>
      <c r="M1011" s="62"/>
      <c r="N1011" s="63"/>
      <c r="O1011" s="63"/>
      <c r="P1011" s="63"/>
      <c r="Q1011" s="86" t="str">
        <f t="shared" si="2"/>
        <v/>
      </c>
      <c r="R1011" s="87">
        <f>COUNTIF(Ocorrencias!$B$8:$B$1003,(CONCATENATE(B1011," - ",F1011)))</f>
        <v>0</v>
      </c>
      <c r="S1011" s="88" t="str">
        <f>IF(R1011&lt;&gt;0,IF(R1011=(COUNTIFS(Ocorrencias!$B$8:$B$1003,(CONCATENATE(B1011," - ",(MID(Roteiro!C1011,7,300)))),Ocorrencias!$N$8:$N$1003,"Concluído")),"Concluído","Em andamento"),"")</f>
        <v/>
      </c>
      <c r="T1011" s="63"/>
      <c r="U1011" s="89"/>
    </row>
    <row r="1012">
      <c r="A1012" s="40"/>
      <c r="B1012" s="67" t="str">
        <f t="shared" si="1"/>
        <v>1004</v>
      </c>
      <c r="C1012" s="81"/>
      <c r="D1012" s="82"/>
      <c r="E1012" s="64" t="str">
        <f>IFERROR(VLOOKUP(MID(C1012,7,300),'Cenários'!C:E,3,0),"")</f>
        <v/>
      </c>
      <c r="F1012" s="61"/>
      <c r="G1012" s="83"/>
      <c r="H1012" s="83"/>
      <c r="I1012" s="83"/>
      <c r="J1012" s="82"/>
      <c r="K1012" s="85" t="str">
        <f t="shared" si="3"/>
        <v/>
      </c>
      <c r="L1012" s="62"/>
      <c r="M1012" s="62"/>
      <c r="N1012" s="63"/>
      <c r="O1012" s="63"/>
      <c r="P1012" s="63"/>
      <c r="Q1012" s="86" t="str">
        <f t="shared" si="2"/>
        <v/>
      </c>
      <c r="R1012" s="87">
        <f>COUNTIF(Ocorrencias!$B$8:$B$1003,(CONCATENATE(B1012," - ",F1012)))</f>
        <v>0</v>
      </c>
      <c r="S1012" s="88" t="str">
        <f>IF(R1012&lt;&gt;0,IF(R1012=(COUNTIFS(Ocorrencias!$B$8:$B$1003,(CONCATENATE(B1012," - ",(MID(Roteiro!C1012,7,300)))),Ocorrencias!$N$8:$N$1003,"Concluído")),"Concluído","Em andamento"),"")</f>
        <v/>
      </c>
      <c r="T1012" s="63"/>
      <c r="U1012" s="89"/>
    </row>
    <row r="1013">
      <c r="A1013" s="40"/>
      <c r="B1013" s="67" t="str">
        <f t="shared" si="1"/>
        <v>1005</v>
      </c>
      <c r="C1013" s="81"/>
      <c r="D1013" s="82"/>
      <c r="E1013" s="64" t="str">
        <f>IFERROR(VLOOKUP(MID(C1013,7,300),'Cenários'!C:E,3,0),"")</f>
        <v/>
      </c>
      <c r="F1013" s="61"/>
      <c r="G1013" s="83"/>
      <c r="H1013" s="83"/>
      <c r="I1013" s="83"/>
      <c r="J1013" s="82"/>
      <c r="K1013" s="85" t="str">
        <f t="shared" si="3"/>
        <v/>
      </c>
      <c r="L1013" s="62"/>
      <c r="M1013" s="62"/>
      <c r="N1013" s="63"/>
      <c r="O1013" s="63"/>
      <c r="P1013" s="63"/>
      <c r="Q1013" s="86" t="str">
        <f t="shared" si="2"/>
        <v/>
      </c>
      <c r="R1013" s="87">
        <f>COUNTIF(Ocorrencias!$B$8:$B$1003,(CONCATENATE(B1013," - ",F1013)))</f>
        <v>0</v>
      </c>
      <c r="S1013" s="88" t="str">
        <f>IF(R1013&lt;&gt;0,IF(R1013=(COUNTIFS(Ocorrencias!$B$8:$B$1003,(CONCATENATE(B1013," - ",(MID(Roteiro!C1013,7,300)))),Ocorrencias!$N$8:$N$1003,"Concluído")),"Concluído","Em andamento"),"")</f>
        <v/>
      </c>
      <c r="T1013" s="63"/>
      <c r="U1013" s="89"/>
    </row>
    <row r="1014">
      <c r="A1014" s="40"/>
      <c r="B1014" s="67" t="str">
        <f t="shared" si="1"/>
        <v>1006</v>
      </c>
      <c r="C1014" s="81"/>
      <c r="D1014" s="82"/>
      <c r="E1014" s="64" t="str">
        <f>IFERROR(VLOOKUP(MID(C1014,7,300),'Cenários'!C:E,3,0),"")</f>
        <v/>
      </c>
      <c r="F1014" s="61"/>
      <c r="G1014" s="83"/>
      <c r="H1014" s="83"/>
      <c r="I1014" s="83"/>
      <c r="J1014" s="82"/>
      <c r="K1014" s="85" t="str">
        <f t="shared" si="3"/>
        <v/>
      </c>
      <c r="L1014" s="62"/>
      <c r="M1014" s="62"/>
      <c r="N1014" s="63"/>
      <c r="O1014" s="63"/>
      <c r="P1014" s="63"/>
      <c r="Q1014" s="86" t="str">
        <f t="shared" si="2"/>
        <v/>
      </c>
      <c r="R1014" s="87">
        <f>COUNTIF(Ocorrencias!$B$8:$B$1003,(CONCATENATE(B1014," - ",F1014)))</f>
        <v>0</v>
      </c>
      <c r="S1014" s="88" t="str">
        <f>IF(R1014&lt;&gt;0,IF(R1014=(COUNTIFS(Ocorrencias!$B$8:$B$1003,(CONCATENATE(B1014," - ",(MID(Roteiro!C1014,7,300)))),Ocorrencias!$N$8:$N$1003,"Concluído")),"Concluído","Em andamento"),"")</f>
        <v/>
      </c>
      <c r="T1014" s="63"/>
      <c r="U1014" s="89"/>
    </row>
    <row r="1015">
      <c r="A1015" s="40"/>
      <c r="B1015" s="67" t="str">
        <f t="shared" si="1"/>
        <v>1007</v>
      </c>
      <c r="C1015" s="81"/>
      <c r="D1015" s="82"/>
      <c r="E1015" s="64" t="str">
        <f>IFERROR(VLOOKUP(MID(C1015,7,300),'Cenários'!C:E,3,0),"")</f>
        <v/>
      </c>
      <c r="F1015" s="61"/>
      <c r="G1015" s="83"/>
      <c r="H1015" s="83"/>
      <c r="I1015" s="83"/>
      <c r="J1015" s="82"/>
      <c r="K1015" s="85" t="str">
        <f t="shared" si="3"/>
        <v/>
      </c>
      <c r="L1015" s="62"/>
      <c r="M1015" s="62"/>
      <c r="N1015" s="63"/>
      <c r="O1015" s="63"/>
      <c r="P1015" s="63"/>
      <c r="Q1015" s="86" t="str">
        <f t="shared" si="2"/>
        <v/>
      </c>
      <c r="R1015" s="87">
        <f>COUNTIF(Ocorrencias!$B$8:$B$1003,(CONCATENATE(B1015," - ",F1015)))</f>
        <v>0</v>
      </c>
      <c r="S1015" s="88" t="str">
        <f>IF(R1015&lt;&gt;0,IF(R1015=(COUNTIFS(Ocorrencias!$B$8:$B$1003,(CONCATENATE(B1015," - ",(MID(Roteiro!C1015,7,300)))),Ocorrencias!$N$8:$N$1003,"Concluído")),"Concluído","Em andamento"),"")</f>
        <v/>
      </c>
      <c r="T1015" s="63"/>
      <c r="U1015" s="89"/>
    </row>
    <row r="1016">
      <c r="A1016" s="40"/>
      <c r="B1016" s="67" t="str">
        <f t="shared" si="1"/>
        <v>1008</v>
      </c>
      <c r="C1016" s="81"/>
      <c r="D1016" s="82"/>
      <c r="E1016" s="64" t="str">
        <f>IFERROR(VLOOKUP(MID(C1016,7,300),'Cenários'!C:E,3,0),"")</f>
        <v/>
      </c>
      <c r="F1016" s="61"/>
      <c r="G1016" s="83"/>
      <c r="H1016" s="83"/>
      <c r="I1016" s="83"/>
      <c r="J1016" s="82"/>
      <c r="K1016" s="85" t="str">
        <f t="shared" si="3"/>
        <v/>
      </c>
      <c r="L1016" s="62"/>
      <c r="M1016" s="62"/>
      <c r="N1016" s="63"/>
      <c r="O1016" s="63"/>
      <c r="P1016" s="63"/>
      <c r="Q1016" s="86" t="str">
        <f t="shared" si="2"/>
        <v/>
      </c>
      <c r="R1016" s="87">
        <f>COUNTIF(Ocorrencias!$B$8:$B$1003,(CONCATENATE(B1016," - ",F1016)))</f>
        <v>0</v>
      </c>
      <c r="S1016" s="88" t="str">
        <f>IF(R1016&lt;&gt;0,IF(R1016=(COUNTIFS(Ocorrencias!$B$8:$B$1003,(CONCATENATE(B1016," - ",(MID(Roteiro!C1016,7,300)))),Ocorrencias!$N$8:$N$1003,"Concluído")),"Concluído","Em andamento"),"")</f>
        <v/>
      </c>
      <c r="T1016" s="63"/>
      <c r="U1016" s="89"/>
    </row>
  </sheetData>
  <mergeCells count="5">
    <mergeCell ref="E2:F2"/>
    <mergeCell ref="B4:C4"/>
    <mergeCell ref="D4:E6"/>
    <mergeCell ref="B5:C5"/>
    <mergeCell ref="B6:C6"/>
  </mergeCells>
  <conditionalFormatting sqref="C3 B7 C7 D7:E7">
    <cfRule type="notContainsBlanks" dxfId="1" priority="1">
      <formula>LEN(TRIM(C3))&gt;0</formula>
    </cfRule>
  </conditionalFormatting>
  <conditionalFormatting sqref="C3 B7 C7 D7:E7">
    <cfRule type="notContainsBlanks" dxfId="2" priority="2">
      <formula>LEN(TRIM(C3))&gt;0</formula>
    </cfRule>
  </conditionalFormatting>
  <conditionalFormatting sqref="Q9:Q1016">
    <cfRule type="cellIs" dxfId="3" priority="3" operator="equal">
      <formula>"Concluído"</formula>
    </cfRule>
  </conditionalFormatting>
  <conditionalFormatting sqref="Q9:Q1016">
    <cfRule type="cellIs" dxfId="4" priority="4" operator="equal">
      <formula>"Em Execução"</formula>
    </cfRule>
  </conditionalFormatting>
  <conditionalFormatting sqref="Q9:Q1016">
    <cfRule type="cellIs" dxfId="5" priority="5" operator="equal">
      <formula>"Aguardando Ocorrência"</formula>
    </cfRule>
  </conditionalFormatting>
  <conditionalFormatting sqref="Q9:Q1016">
    <cfRule type="cellIs" dxfId="5" priority="6" operator="equal">
      <formula>"Aguardando Predecessora"</formula>
    </cfRule>
  </conditionalFormatting>
  <conditionalFormatting sqref="Q9:Q1016">
    <cfRule type="cellIs" dxfId="0" priority="7" operator="equal">
      <formula>"Pendente"</formula>
    </cfRule>
  </conditionalFormatting>
  <conditionalFormatting sqref="K10:K1003">
    <cfRule type="cellIs" dxfId="3" priority="8" operator="equal">
      <formula>"Liberada"</formula>
    </cfRule>
  </conditionalFormatting>
  <conditionalFormatting sqref="K10:K1003">
    <cfRule type="cellIs" dxfId="6" priority="9" operator="equal">
      <formula>"Aguardando predecessora"</formula>
    </cfRule>
  </conditionalFormatting>
  <conditionalFormatting sqref="K10:K1003">
    <cfRule type="cellIs" dxfId="7" priority="10" operator="equal">
      <formula>"Pendente"</formula>
    </cfRule>
  </conditionalFormatting>
  <conditionalFormatting sqref="S9:S1003">
    <cfRule type="cellIs" dxfId="3" priority="11" operator="equal">
      <formula>"Concluído"</formula>
    </cfRule>
  </conditionalFormatting>
  <conditionalFormatting sqref="S9:S1003">
    <cfRule type="cellIs" dxfId="4" priority="12" operator="equal">
      <formula>"Em andamento"</formula>
    </cfRule>
  </conditionalFormatting>
  <conditionalFormatting sqref="Q9:Q1016">
    <cfRule type="cellIs" dxfId="8" priority="13" operator="equal">
      <formula>"Não iniciado"</formula>
    </cfRule>
  </conditionalFormatting>
  <dataValidations>
    <dataValidation type="list" allowBlank="1" sqref="C9:C1016">
      <formula1>'Base de dados'!$C$2:$C$1000</formula1>
    </dataValidation>
    <dataValidation type="list" allowBlank="1" sqref="J10:J1016">
      <formula1>$B$9:$B$17</formula1>
    </dataValidation>
    <dataValidation type="list" allowBlank="1" showErrorMessage="1" sqref="U9:U1016">
      <formula1>'Base de dados'!$M2:$M1016</formula1>
    </dataValidation>
  </dataValidations>
  <hyperlinks>
    <hyperlink display="Início" location="Menu!A1" ref="G5"/>
  </hyperlin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8B35"/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 outlineLevelRow="1"/>
  <cols>
    <col customWidth="1" min="1" max="1" width="1.38"/>
    <col customWidth="1" min="2" max="2" width="53.25"/>
    <col customWidth="1" min="3" max="3" width="17.25"/>
    <col customWidth="1" min="4" max="4" width="25.75"/>
    <col customWidth="1" min="5" max="5" width="17.25"/>
    <col customWidth="1" min="6" max="6" width="25.38"/>
    <col customWidth="1" min="7" max="7" width="24.38"/>
    <col customWidth="1" min="8" max="8" width="17.38"/>
    <col customWidth="1" min="9" max="10" width="15.88"/>
    <col customWidth="1" min="11" max="11" width="15.63"/>
    <col customWidth="1" min="13" max="13" width="14.13"/>
    <col customWidth="1" min="14" max="14" width="14.63"/>
  </cols>
  <sheetData>
    <row r="1" ht="7.5" customHeight="1">
      <c r="A1" s="92"/>
      <c r="B1" s="37"/>
      <c r="C1" s="93"/>
      <c r="D1" s="35"/>
      <c r="E1" s="37"/>
      <c r="F1" s="37"/>
      <c r="G1" s="37"/>
      <c r="H1" s="37"/>
      <c r="I1" s="94"/>
      <c r="J1" s="94"/>
      <c r="K1" s="94"/>
      <c r="L1" s="94"/>
      <c r="M1" s="94"/>
      <c r="N1" s="94"/>
    </row>
    <row r="2" ht="35.25" customHeight="1">
      <c r="A2" s="92"/>
      <c r="B2" s="95" t="s">
        <v>1133</v>
      </c>
      <c r="C2" s="96"/>
      <c r="D2" s="96"/>
      <c r="E2" s="96"/>
      <c r="F2" s="47"/>
      <c r="G2" s="94"/>
      <c r="M2" s="94"/>
      <c r="N2" s="94"/>
    </row>
    <row r="3" ht="7.5" customHeight="1">
      <c r="A3" s="92"/>
      <c r="B3" s="97"/>
      <c r="C3" s="93"/>
      <c r="D3" s="35"/>
      <c r="E3" s="37"/>
      <c r="F3" s="37"/>
      <c r="G3" s="44"/>
      <c r="H3" s="37"/>
      <c r="I3" s="94"/>
      <c r="J3" s="94"/>
      <c r="K3" s="94"/>
      <c r="L3" s="94"/>
      <c r="M3" s="94"/>
      <c r="N3" s="94"/>
    </row>
    <row r="4" ht="18.75" customHeight="1" outlineLevel="1">
      <c r="A4" s="92"/>
      <c r="B4" s="46" t="s">
        <v>30</v>
      </c>
      <c r="C4" s="47"/>
      <c r="D4" s="48"/>
      <c r="E4" s="37"/>
      <c r="F4" s="37"/>
      <c r="G4" s="44"/>
      <c r="H4" s="37"/>
      <c r="I4" s="94"/>
      <c r="J4" s="94"/>
      <c r="K4" s="94"/>
      <c r="L4" s="94"/>
      <c r="M4" s="94"/>
      <c r="N4" s="94"/>
    </row>
    <row r="5" ht="15.0" customHeight="1" outlineLevel="1">
      <c r="A5" s="92"/>
      <c r="B5" s="49" t="s">
        <v>1134</v>
      </c>
      <c r="C5" s="47"/>
      <c r="E5" s="37"/>
      <c r="F5" s="44" t="s">
        <v>33</v>
      </c>
      <c r="H5" s="37"/>
      <c r="I5" s="94"/>
      <c r="J5" s="94"/>
      <c r="K5" s="94"/>
      <c r="L5" s="94"/>
      <c r="M5" s="94"/>
      <c r="N5" s="94"/>
    </row>
    <row r="6" ht="15.0" customHeight="1" outlineLevel="1">
      <c r="A6" s="92"/>
      <c r="B6" s="51" t="s">
        <v>1135</v>
      </c>
      <c r="C6" s="47"/>
      <c r="E6" s="37"/>
      <c r="F6" s="53" t="s">
        <v>35</v>
      </c>
      <c r="H6" s="37"/>
      <c r="I6" s="94"/>
      <c r="J6" s="94"/>
      <c r="K6" s="94"/>
      <c r="L6" s="94"/>
      <c r="M6" s="94"/>
      <c r="N6" s="94"/>
    </row>
    <row r="7" ht="7.5" customHeight="1" outlineLevel="1">
      <c r="A7" s="92"/>
      <c r="B7" s="37"/>
      <c r="C7" s="93"/>
      <c r="D7" s="35"/>
      <c r="E7" s="37"/>
      <c r="F7" s="37"/>
      <c r="H7" s="37"/>
      <c r="I7" s="94"/>
      <c r="J7" s="94"/>
      <c r="K7" s="94"/>
      <c r="L7" s="94"/>
      <c r="M7" s="94"/>
      <c r="N7" s="94"/>
    </row>
    <row r="8" ht="32.25" customHeight="1">
      <c r="A8" s="98"/>
      <c r="B8" s="99" t="s">
        <v>1136</v>
      </c>
      <c r="C8" s="100" t="s">
        <v>1137</v>
      </c>
      <c r="D8" s="101" t="s">
        <v>1138</v>
      </c>
      <c r="E8" s="99" t="s">
        <v>1139</v>
      </c>
      <c r="F8" s="99" t="s">
        <v>1140</v>
      </c>
      <c r="G8" s="99" t="s">
        <v>1141</v>
      </c>
      <c r="H8" s="99" t="s">
        <v>1142</v>
      </c>
      <c r="I8" s="99" t="s">
        <v>1143</v>
      </c>
      <c r="J8" s="99" t="s">
        <v>1116</v>
      </c>
      <c r="K8" s="99" t="s">
        <v>1144</v>
      </c>
      <c r="L8" s="99" t="s">
        <v>1145</v>
      </c>
      <c r="M8" s="99" t="s">
        <v>1120</v>
      </c>
      <c r="N8" s="100" t="s">
        <v>1146</v>
      </c>
      <c r="O8" s="102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>
      <c r="A9" s="104" t="str">
        <f t="shared" ref="A9:A1018" si="1">C9</f>
        <v/>
      </c>
      <c r="B9" s="105"/>
      <c r="C9" s="106" t="str">
        <f t="shared" ref="C9:C1018" si="2">IF(AND(ISNUMBER(C8),B9&lt;&gt;""),C8+1,IF(B9="","",1))</f>
        <v/>
      </c>
      <c r="D9" s="107"/>
      <c r="E9" s="108"/>
      <c r="F9" s="109"/>
      <c r="G9" s="109"/>
      <c r="H9" s="110"/>
      <c r="I9" s="110"/>
      <c r="J9" s="110"/>
      <c r="K9" s="110"/>
      <c r="L9" s="109"/>
      <c r="M9" s="109"/>
      <c r="N9" s="111" t="str">
        <f t="shared" ref="N9:N1018" si="3">IF(AND(H9&lt;&gt;"",H9&lt;=TODAY(),I9=""),"Não Iniciado",IF(AND(H9&lt;&gt;"",I9&lt;&gt;"",H9&lt;=TODAY(),I9&lt;=TODAY(),J9="",TODAY()&lt;=K9,),"Em andamento",IF(AND(H9&lt;&gt;"",I9&lt;&gt;"",H9&lt;=TODAY(),I9&lt;=TODAY(),J9="",TODAY()&gt;K9),"Em atraso",IF(AND(H9&lt;&gt;"",I9&lt;&gt;"",H9&lt;=TODAY(),I9&lt;=TODAY(),J9&lt;&gt;""),"Concluído",IF(AND(H9&lt;&gt;"",I9&lt;&gt;"",I9&gt;TODAY()),"Não iniciado","")))))</f>
        <v/>
      </c>
    </row>
    <row r="10">
      <c r="A10" s="104" t="str">
        <f t="shared" si="1"/>
        <v/>
      </c>
      <c r="B10" s="105"/>
      <c r="C10" s="106" t="str">
        <f t="shared" si="2"/>
        <v/>
      </c>
      <c r="D10" s="107"/>
      <c r="E10" s="108"/>
      <c r="F10" s="109"/>
      <c r="G10" s="109"/>
      <c r="H10" s="110"/>
      <c r="I10" s="110"/>
      <c r="J10" s="110"/>
      <c r="K10" s="110"/>
      <c r="L10" s="109"/>
      <c r="M10" s="109"/>
      <c r="N10" s="111" t="str">
        <f t="shared" si="3"/>
        <v/>
      </c>
    </row>
    <row r="11">
      <c r="A11" s="104" t="str">
        <f t="shared" si="1"/>
        <v/>
      </c>
      <c r="B11" s="105"/>
      <c r="C11" s="106" t="str">
        <f t="shared" si="2"/>
        <v/>
      </c>
      <c r="D11" s="107"/>
      <c r="E11" s="108"/>
      <c r="F11" s="109"/>
      <c r="G11" s="109"/>
      <c r="H11" s="110"/>
      <c r="I11" s="110"/>
      <c r="J11" s="110"/>
      <c r="K11" s="110"/>
      <c r="L11" s="109"/>
      <c r="M11" s="109"/>
      <c r="N11" s="111" t="str">
        <f t="shared" si="3"/>
        <v/>
      </c>
    </row>
    <row r="12">
      <c r="A12" s="104" t="str">
        <f t="shared" si="1"/>
        <v/>
      </c>
      <c r="B12" s="105"/>
      <c r="C12" s="106" t="str">
        <f t="shared" si="2"/>
        <v/>
      </c>
      <c r="D12" s="107"/>
      <c r="E12" s="108"/>
      <c r="F12" s="109"/>
      <c r="G12" s="109"/>
      <c r="H12" s="110"/>
      <c r="I12" s="110"/>
      <c r="J12" s="110"/>
      <c r="K12" s="110"/>
      <c r="L12" s="109"/>
      <c r="M12" s="109"/>
      <c r="N12" s="111" t="str">
        <f t="shared" si="3"/>
        <v/>
      </c>
    </row>
    <row r="13">
      <c r="A13" s="104" t="str">
        <f t="shared" si="1"/>
        <v/>
      </c>
      <c r="B13" s="105"/>
      <c r="C13" s="106" t="str">
        <f t="shared" si="2"/>
        <v/>
      </c>
      <c r="D13" s="107"/>
      <c r="E13" s="108"/>
      <c r="F13" s="109"/>
      <c r="G13" s="109"/>
      <c r="H13" s="110"/>
      <c r="I13" s="110"/>
      <c r="J13" s="110"/>
      <c r="K13" s="110"/>
      <c r="L13" s="109"/>
      <c r="M13" s="109"/>
      <c r="N13" s="111" t="str">
        <f t="shared" si="3"/>
        <v/>
      </c>
    </row>
    <row r="14">
      <c r="A14" s="104" t="str">
        <f t="shared" si="1"/>
        <v/>
      </c>
      <c r="B14" s="105"/>
      <c r="C14" s="106" t="str">
        <f t="shared" si="2"/>
        <v/>
      </c>
      <c r="D14" s="107"/>
      <c r="E14" s="108"/>
      <c r="F14" s="109"/>
      <c r="G14" s="109"/>
      <c r="H14" s="110"/>
      <c r="I14" s="110"/>
      <c r="J14" s="110"/>
      <c r="K14" s="110"/>
      <c r="L14" s="109"/>
      <c r="M14" s="109"/>
      <c r="N14" s="111" t="str">
        <f t="shared" si="3"/>
        <v/>
      </c>
    </row>
    <row r="15">
      <c r="A15" s="104" t="str">
        <f t="shared" si="1"/>
        <v/>
      </c>
      <c r="B15" s="105"/>
      <c r="C15" s="106" t="str">
        <f t="shared" si="2"/>
        <v/>
      </c>
      <c r="D15" s="107"/>
      <c r="E15" s="108"/>
      <c r="F15" s="109"/>
      <c r="G15" s="109"/>
      <c r="H15" s="110"/>
      <c r="I15" s="110"/>
      <c r="J15" s="110"/>
      <c r="K15" s="110"/>
      <c r="L15" s="109"/>
      <c r="M15" s="109"/>
      <c r="N15" s="111" t="str">
        <f t="shared" si="3"/>
        <v/>
      </c>
    </row>
    <row r="16">
      <c r="A16" s="104" t="str">
        <f t="shared" si="1"/>
        <v/>
      </c>
      <c r="B16" s="105"/>
      <c r="C16" s="106" t="str">
        <f t="shared" si="2"/>
        <v/>
      </c>
      <c r="D16" s="107"/>
      <c r="E16" s="108"/>
      <c r="F16" s="109"/>
      <c r="G16" s="109"/>
      <c r="H16" s="110"/>
      <c r="I16" s="110"/>
      <c r="J16" s="110"/>
      <c r="K16" s="110"/>
      <c r="L16" s="109"/>
      <c r="M16" s="109"/>
      <c r="N16" s="111" t="str">
        <f t="shared" si="3"/>
        <v/>
      </c>
    </row>
    <row r="17">
      <c r="A17" s="104" t="str">
        <f t="shared" si="1"/>
        <v/>
      </c>
      <c r="B17" s="105"/>
      <c r="C17" s="106" t="str">
        <f t="shared" si="2"/>
        <v/>
      </c>
      <c r="D17" s="107"/>
      <c r="E17" s="108"/>
      <c r="F17" s="109"/>
      <c r="G17" s="109"/>
      <c r="H17" s="110"/>
      <c r="I17" s="110"/>
      <c r="J17" s="110"/>
      <c r="K17" s="110"/>
      <c r="L17" s="109"/>
      <c r="M17" s="109"/>
      <c r="N17" s="111" t="str">
        <f t="shared" si="3"/>
        <v/>
      </c>
    </row>
    <row r="18">
      <c r="A18" s="104" t="str">
        <f t="shared" si="1"/>
        <v/>
      </c>
      <c r="B18" s="105"/>
      <c r="C18" s="106" t="str">
        <f t="shared" si="2"/>
        <v/>
      </c>
      <c r="D18" s="107"/>
      <c r="E18" s="108"/>
      <c r="F18" s="109"/>
      <c r="G18" s="109"/>
      <c r="H18" s="110"/>
      <c r="I18" s="110"/>
      <c r="J18" s="110"/>
      <c r="K18" s="110"/>
      <c r="L18" s="109"/>
      <c r="M18" s="109"/>
      <c r="N18" s="111" t="str">
        <f t="shared" si="3"/>
        <v/>
      </c>
    </row>
    <row r="19">
      <c r="A19" s="104" t="str">
        <f t="shared" si="1"/>
        <v/>
      </c>
      <c r="B19" s="105"/>
      <c r="C19" s="106" t="str">
        <f t="shared" si="2"/>
        <v/>
      </c>
      <c r="D19" s="107"/>
      <c r="E19" s="108"/>
      <c r="F19" s="109"/>
      <c r="G19" s="109"/>
      <c r="H19" s="110"/>
      <c r="I19" s="110"/>
      <c r="J19" s="110"/>
      <c r="K19" s="110"/>
      <c r="L19" s="109"/>
      <c r="M19" s="109"/>
      <c r="N19" s="111" t="str">
        <f t="shared" si="3"/>
        <v/>
      </c>
    </row>
    <row r="20">
      <c r="A20" s="104" t="str">
        <f t="shared" si="1"/>
        <v/>
      </c>
      <c r="B20" s="105"/>
      <c r="C20" s="106" t="str">
        <f t="shared" si="2"/>
        <v/>
      </c>
      <c r="D20" s="107"/>
      <c r="E20" s="108"/>
      <c r="F20" s="109"/>
      <c r="G20" s="109"/>
      <c r="H20" s="110"/>
      <c r="I20" s="110"/>
      <c r="J20" s="110"/>
      <c r="K20" s="110"/>
      <c r="L20" s="109"/>
      <c r="M20" s="109"/>
      <c r="N20" s="111" t="str">
        <f t="shared" si="3"/>
        <v/>
      </c>
    </row>
    <row r="21">
      <c r="A21" s="104" t="str">
        <f t="shared" si="1"/>
        <v/>
      </c>
      <c r="B21" s="105"/>
      <c r="C21" s="106" t="str">
        <f t="shared" si="2"/>
        <v/>
      </c>
      <c r="D21" s="107"/>
      <c r="E21" s="108"/>
      <c r="F21" s="109"/>
      <c r="G21" s="109"/>
      <c r="H21" s="110"/>
      <c r="I21" s="110"/>
      <c r="J21" s="110"/>
      <c r="K21" s="110"/>
      <c r="L21" s="109"/>
      <c r="M21" s="109"/>
      <c r="N21" s="111" t="str">
        <f t="shared" si="3"/>
        <v/>
      </c>
    </row>
    <row r="22">
      <c r="A22" s="104" t="str">
        <f t="shared" si="1"/>
        <v/>
      </c>
      <c r="B22" s="105"/>
      <c r="C22" s="106" t="str">
        <f t="shared" si="2"/>
        <v/>
      </c>
      <c r="D22" s="107"/>
      <c r="E22" s="108"/>
      <c r="F22" s="109"/>
      <c r="G22" s="109"/>
      <c r="H22" s="110"/>
      <c r="I22" s="110"/>
      <c r="J22" s="110"/>
      <c r="K22" s="110"/>
      <c r="L22" s="109"/>
      <c r="M22" s="109"/>
      <c r="N22" s="111" t="str">
        <f t="shared" si="3"/>
        <v/>
      </c>
    </row>
    <row r="23">
      <c r="A23" s="104" t="str">
        <f t="shared" si="1"/>
        <v/>
      </c>
      <c r="B23" s="105"/>
      <c r="C23" s="106" t="str">
        <f t="shared" si="2"/>
        <v/>
      </c>
      <c r="D23" s="107"/>
      <c r="E23" s="108"/>
      <c r="F23" s="109"/>
      <c r="G23" s="109"/>
      <c r="H23" s="110"/>
      <c r="I23" s="110"/>
      <c r="J23" s="110"/>
      <c r="K23" s="110"/>
      <c r="L23" s="109"/>
      <c r="M23" s="109"/>
      <c r="N23" s="111" t="str">
        <f t="shared" si="3"/>
        <v/>
      </c>
    </row>
    <row r="24">
      <c r="A24" s="104" t="str">
        <f t="shared" si="1"/>
        <v/>
      </c>
      <c r="B24" s="105"/>
      <c r="C24" s="106" t="str">
        <f t="shared" si="2"/>
        <v/>
      </c>
      <c r="D24" s="107"/>
      <c r="E24" s="108"/>
      <c r="F24" s="109"/>
      <c r="G24" s="109"/>
      <c r="H24" s="110"/>
      <c r="I24" s="110"/>
      <c r="J24" s="110"/>
      <c r="K24" s="110"/>
      <c r="L24" s="109"/>
      <c r="M24" s="109"/>
      <c r="N24" s="111" t="str">
        <f t="shared" si="3"/>
        <v/>
      </c>
    </row>
    <row r="25">
      <c r="A25" s="104" t="str">
        <f t="shared" si="1"/>
        <v/>
      </c>
      <c r="B25" s="105"/>
      <c r="C25" s="106" t="str">
        <f t="shared" si="2"/>
        <v/>
      </c>
      <c r="D25" s="107"/>
      <c r="E25" s="108"/>
      <c r="F25" s="109"/>
      <c r="G25" s="109"/>
      <c r="H25" s="110"/>
      <c r="I25" s="110"/>
      <c r="J25" s="110"/>
      <c r="K25" s="110"/>
      <c r="L25" s="109"/>
      <c r="M25" s="109"/>
      <c r="N25" s="111" t="str">
        <f t="shared" si="3"/>
        <v/>
      </c>
    </row>
    <row r="26">
      <c r="A26" s="104" t="str">
        <f t="shared" si="1"/>
        <v/>
      </c>
      <c r="B26" s="105"/>
      <c r="C26" s="106" t="str">
        <f t="shared" si="2"/>
        <v/>
      </c>
      <c r="D26" s="107"/>
      <c r="E26" s="108"/>
      <c r="F26" s="109"/>
      <c r="G26" s="109"/>
      <c r="H26" s="110"/>
      <c r="I26" s="110"/>
      <c r="J26" s="110"/>
      <c r="K26" s="110"/>
      <c r="L26" s="109"/>
      <c r="M26" s="109"/>
      <c r="N26" s="111" t="str">
        <f t="shared" si="3"/>
        <v/>
      </c>
    </row>
    <row r="27">
      <c r="A27" s="104" t="str">
        <f t="shared" si="1"/>
        <v/>
      </c>
      <c r="B27" s="105"/>
      <c r="C27" s="106" t="str">
        <f t="shared" si="2"/>
        <v/>
      </c>
      <c r="D27" s="107"/>
      <c r="E27" s="108"/>
      <c r="F27" s="109"/>
      <c r="G27" s="109"/>
      <c r="H27" s="110"/>
      <c r="I27" s="110"/>
      <c r="J27" s="110"/>
      <c r="K27" s="110"/>
      <c r="L27" s="109"/>
      <c r="M27" s="109"/>
      <c r="N27" s="111" t="str">
        <f t="shared" si="3"/>
        <v/>
      </c>
    </row>
    <row r="28">
      <c r="A28" s="104" t="str">
        <f t="shared" si="1"/>
        <v/>
      </c>
      <c r="B28" s="105"/>
      <c r="C28" s="106" t="str">
        <f t="shared" si="2"/>
        <v/>
      </c>
      <c r="D28" s="107"/>
      <c r="E28" s="108"/>
      <c r="F28" s="109"/>
      <c r="G28" s="109"/>
      <c r="H28" s="110"/>
      <c r="I28" s="110"/>
      <c r="J28" s="110"/>
      <c r="K28" s="110"/>
      <c r="L28" s="109"/>
      <c r="M28" s="109"/>
      <c r="N28" s="111" t="str">
        <f t="shared" si="3"/>
        <v/>
      </c>
    </row>
    <row r="29">
      <c r="A29" s="104" t="str">
        <f t="shared" si="1"/>
        <v/>
      </c>
      <c r="B29" s="105"/>
      <c r="C29" s="106" t="str">
        <f t="shared" si="2"/>
        <v/>
      </c>
      <c r="D29" s="107"/>
      <c r="E29" s="108"/>
      <c r="F29" s="109"/>
      <c r="G29" s="109"/>
      <c r="H29" s="110"/>
      <c r="I29" s="110"/>
      <c r="J29" s="110"/>
      <c r="K29" s="110"/>
      <c r="L29" s="109"/>
      <c r="M29" s="109"/>
      <c r="N29" s="111" t="str">
        <f t="shared" si="3"/>
        <v/>
      </c>
    </row>
    <row r="30">
      <c r="A30" s="104" t="str">
        <f t="shared" si="1"/>
        <v/>
      </c>
      <c r="B30" s="105"/>
      <c r="C30" s="106" t="str">
        <f t="shared" si="2"/>
        <v/>
      </c>
      <c r="D30" s="107"/>
      <c r="E30" s="108"/>
      <c r="F30" s="109"/>
      <c r="G30" s="109"/>
      <c r="H30" s="110"/>
      <c r="I30" s="110"/>
      <c r="J30" s="110"/>
      <c r="K30" s="110"/>
      <c r="L30" s="109"/>
      <c r="M30" s="109"/>
      <c r="N30" s="111" t="str">
        <f t="shared" si="3"/>
        <v/>
      </c>
    </row>
    <row r="31">
      <c r="A31" s="104" t="str">
        <f t="shared" si="1"/>
        <v/>
      </c>
      <c r="B31" s="105"/>
      <c r="C31" s="106" t="str">
        <f t="shared" si="2"/>
        <v/>
      </c>
      <c r="D31" s="107"/>
      <c r="E31" s="108"/>
      <c r="F31" s="109"/>
      <c r="G31" s="109"/>
      <c r="H31" s="110"/>
      <c r="I31" s="110"/>
      <c r="J31" s="110"/>
      <c r="K31" s="110"/>
      <c r="L31" s="109"/>
      <c r="M31" s="109"/>
      <c r="N31" s="111" t="str">
        <f t="shared" si="3"/>
        <v/>
      </c>
    </row>
    <row r="32">
      <c r="A32" s="104" t="str">
        <f t="shared" si="1"/>
        <v/>
      </c>
      <c r="B32" s="105"/>
      <c r="C32" s="106" t="str">
        <f t="shared" si="2"/>
        <v/>
      </c>
      <c r="D32" s="107"/>
      <c r="E32" s="108"/>
      <c r="F32" s="109"/>
      <c r="G32" s="109"/>
      <c r="H32" s="110"/>
      <c r="I32" s="110"/>
      <c r="J32" s="110"/>
      <c r="K32" s="110"/>
      <c r="L32" s="109"/>
      <c r="M32" s="109"/>
      <c r="N32" s="111" t="str">
        <f t="shared" si="3"/>
        <v/>
      </c>
    </row>
    <row r="33">
      <c r="A33" s="104" t="str">
        <f t="shared" si="1"/>
        <v/>
      </c>
      <c r="B33" s="105"/>
      <c r="C33" s="106" t="str">
        <f t="shared" si="2"/>
        <v/>
      </c>
      <c r="D33" s="107"/>
      <c r="E33" s="108"/>
      <c r="F33" s="109"/>
      <c r="G33" s="109"/>
      <c r="H33" s="110"/>
      <c r="I33" s="110"/>
      <c r="J33" s="110"/>
      <c r="K33" s="110"/>
      <c r="L33" s="109"/>
      <c r="M33" s="109"/>
      <c r="N33" s="111" t="str">
        <f t="shared" si="3"/>
        <v/>
      </c>
    </row>
    <row r="34">
      <c r="A34" s="104" t="str">
        <f t="shared" si="1"/>
        <v/>
      </c>
      <c r="B34" s="105"/>
      <c r="C34" s="106" t="str">
        <f t="shared" si="2"/>
        <v/>
      </c>
      <c r="D34" s="107"/>
      <c r="E34" s="108"/>
      <c r="F34" s="109"/>
      <c r="G34" s="109"/>
      <c r="H34" s="110"/>
      <c r="I34" s="110"/>
      <c r="J34" s="110"/>
      <c r="K34" s="110"/>
      <c r="L34" s="109"/>
      <c r="M34" s="109"/>
      <c r="N34" s="111" t="str">
        <f t="shared" si="3"/>
        <v/>
      </c>
    </row>
    <row r="35">
      <c r="A35" s="104" t="str">
        <f t="shared" si="1"/>
        <v/>
      </c>
      <c r="B35" s="105"/>
      <c r="C35" s="106" t="str">
        <f t="shared" si="2"/>
        <v/>
      </c>
      <c r="D35" s="107"/>
      <c r="E35" s="108"/>
      <c r="F35" s="109"/>
      <c r="G35" s="109"/>
      <c r="H35" s="110"/>
      <c r="I35" s="110"/>
      <c r="J35" s="110"/>
      <c r="K35" s="110"/>
      <c r="L35" s="109"/>
      <c r="M35" s="109"/>
      <c r="N35" s="111" t="str">
        <f t="shared" si="3"/>
        <v/>
      </c>
    </row>
    <row r="36">
      <c r="A36" s="104" t="str">
        <f t="shared" si="1"/>
        <v/>
      </c>
      <c r="B36" s="105"/>
      <c r="C36" s="106" t="str">
        <f t="shared" si="2"/>
        <v/>
      </c>
      <c r="D36" s="107"/>
      <c r="E36" s="108"/>
      <c r="F36" s="109"/>
      <c r="G36" s="109"/>
      <c r="H36" s="110"/>
      <c r="I36" s="110"/>
      <c r="J36" s="110"/>
      <c r="K36" s="110"/>
      <c r="L36" s="109"/>
      <c r="M36" s="109"/>
      <c r="N36" s="111" t="str">
        <f t="shared" si="3"/>
        <v/>
      </c>
    </row>
    <row r="37">
      <c r="A37" s="104" t="str">
        <f t="shared" si="1"/>
        <v/>
      </c>
      <c r="B37" s="105"/>
      <c r="C37" s="106" t="str">
        <f t="shared" si="2"/>
        <v/>
      </c>
      <c r="D37" s="107"/>
      <c r="E37" s="108"/>
      <c r="F37" s="109"/>
      <c r="G37" s="109"/>
      <c r="H37" s="110"/>
      <c r="I37" s="110"/>
      <c r="J37" s="110"/>
      <c r="K37" s="110"/>
      <c r="L37" s="109"/>
      <c r="M37" s="109"/>
      <c r="N37" s="111" t="str">
        <f t="shared" si="3"/>
        <v/>
      </c>
    </row>
    <row r="38">
      <c r="A38" s="104" t="str">
        <f t="shared" si="1"/>
        <v/>
      </c>
      <c r="B38" s="105"/>
      <c r="C38" s="106" t="str">
        <f t="shared" si="2"/>
        <v/>
      </c>
      <c r="D38" s="107"/>
      <c r="E38" s="108"/>
      <c r="F38" s="109"/>
      <c r="G38" s="109"/>
      <c r="H38" s="110"/>
      <c r="I38" s="110"/>
      <c r="J38" s="110"/>
      <c r="K38" s="110"/>
      <c r="L38" s="109"/>
      <c r="M38" s="109"/>
      <c r="N38" s="111" t="str">
        <f t="shared" si="3"/>
        <v/>
      </c>
    </row>
    <row r="39">
      <c r="A39" s="104" t="str">
        <f t="shared" si="1"/>
        <v/>
      </c>
      <c r="B39" s="105"/>
      <c r="C39" s="106" t="str">
        <f t="shared" si="2"/>
        <v/>
      </c>
      <c r="D39" s="107"/>
      <c r="E39" s="108"/>
      <c r="F39" s="109"/>
      <c r="G39" s="109"/>
      <c r="H39" s="110"/>
      <c r="I39" s="110"/>
      <c r="J39" s="110"/>
      <c r="K39" s="110"/>
      <c r="L39" s="109"/>
      <c r="M39" s="109"/>
      <c r="N39" s="111" t="str">
        <f t="shared" si="3"/>
        <v/>
      </c>
    </row>
    <row r="40">
      <c r="A40" s="104" t="str">
        <f t="shared" si="1"/>
        <v/>
      </c>
      <c r="B40" s="105"/>
      <c r="C40" s="106" t="str">
        <f t="shared" si="2"/>
        <v/>
      </c>
      <c r="D40" s="107"/>
      <c r="E40" s="108"/>
      <c r="F40" s="109"/>
      <c r="G40" s="109"/>
      <c r="H40" s="110"/>
      <c r="I40" s="110"/>
      <c r="J40" s="110"/>
      <c r="K40" s="110"/>
      <c r="L40" s="109"/>
      <c r="M40" s="109"/>
      <c r="N40" s="111" t="str">
        <f t="shared" si="3"/>
        <v/>
      </c>
    </row>
    <row r="41">
      <c r="A41" s="104" t="str">
        <f t="shared" si="1"/>
        <v/>
      </c>
      <c r="B41" s="105"/>
      <c r="C41" s="106" t="str">
        <f t="shared" si="2"/>
        <v/>
      </c>
      <c r="D41" s="107"/>
      <c r="E41" s="108"/>
      <c r="F41" s="109"/>
      <c r="G41" s="109"/>
      <c r="H41" s="110"/>
      <c r="I41" s="110"/>
      <c r="J41" s="110"/>
      <c r="K41" s="110"/>
      <c r="L41" s="109"/>
      <c r="M41" s="109"/>
      <c r="N41" s="111" t="str">
        <f t="shared" si="3"/>
        <v/>
      </c>
    </row>
    <row r="42">
      <c r="A42" s="104" t="str">
        <f t="shared" si="1"/>
        <v/>
      </c>
      <c r="B42" s="105"/>
      <c r="C42" s="106" t="str">
        <f t="shared" si="2"/>
        <v/>
      </c>
      <c r="D42" s="107"/>
      <c r="E42" s="108"/>
      <c r="F42" s="109"/>
      <c r="G42" s="109"/>
      <c r="H42" s="110"/>
      <c r="I42" s="110"/>
      <c r="J42" s="110"/>
      <c r="K42" s="110"/>
      <c r="L42" s="109"/>
      <c r="M42" s="109"/>
      <c r="N42" s="111" t="str">
        <f t="shared" si="3"/>
        <v/>
      </c>
    </row>
    <row r="43">
      <c r="A43" s="104" t="str">
        <f t="shared" si="1"/>
        <v/>
      </c>
      <c r="B43" s="105"/>
      <c r="C43" s="106" t="str">
        <f t="shared" si="2"/>
        <v/>
      </c>
      <c r="D43" s="107"/>
      <c r="E43" s="108"/>
      <c r="F43" s="109"/>
      <c r="G43" s="109"/>
      <c r="H43" s="110"/>
      <c r="I43" s="110"/>
      <c r="J43" s="110"/>
      <c r="K43" s="110"/>
      <c r="L43" s="109"/>
      <c r="M43" s="109"/>
      <c r="N43" s="111" t="str">
        <f t="shared" si="3"/>
        <v/>
      </c>
    </row>
    <row r="44">
      <c r="A44" s="104" t="str">
        <f t="shared" si="1"/>
        <v/>
      </c>
      <c r="B44" s="105"/>
      <c r="C44" s="106" t="str">
        <f t="shared" si="2"/>
        <v/>
      </c>
      <c r="D44" s="107"/>
      <c r="E44" s="108"/>
      <c r="F44" s="109"/>
      <c r="G44" s="109"/>
      <c r="H44" s="110"/>
      <c r="I44" s="110"/>
      <c r="J44" s="110"/>
      <c r="K44" s="110"/>
      <c r="L44" s="109"/>
      <c r="M44" s="109"/>
      <c r="N44" s="111" t="str">
        <f t="shared" si="3"/>
        <v/>
      </c>
    </row>
    <row r="45">
      <c r="A45" s="104" t="str">
        <f t="shared" si="1"/>
        <v/>
      </c>
      <c r="B45" s="105"/>
      <c r="C45" s="106" t="str">
        <f t="shared" si="2"/>
        <v/>
      </c>
      <c r="D45" s="107"/>
      <c r="E45" s="108"/>
      <c r="F45" s="109"/>
      <c r="G45" s="109"/>
      <c r="H45" s="110"/>
      <c r="I45" s="110"/>
      <c r="J45" s="110"/>
      <c r="K45" s="110"/>
      <c r="L45" s="109"/>
      <c r="M45" s="109"/>
      <c r="N45" s="111" t="str">
        <f t="shared" si="3"/>
        <v/>
      </c>
    </row>
    <row r="46">
      <c r="A46" s="104" t="str">
        <f t="shared" si="1"/>
        <v/>
      </c>
      <c r="B46" s="105"/>
      <c r="C46" s="106" t="str">
        <f t="shared" si="2"/>
        <v/>
      </c>
      <c r="D46" s="107"/>
      <c r="E46" s="108"/>
      <c r="F46" s="109"/>
      <c r="G46" s="109"/>
      <c r="H46" s="110"/>
      <c r="I46" s="110"/>
      <c r="J46" s="110"/>
      <c r="K46" s="110"/>
      <c r="L46" s="109"/>
      <c r="M46" s="109"/>
      <c r="N46" s="111" t="str">
        <f t="shared" si="3"/>
        <v/>
      </c>
    </row>
    <row r="47">
      <c r="A47" s="104" t="str">
        <f t="shared" si="1"/>
        <v/>
      </c>
      <c r="B47" s="105"/>
      <c r="C47" s="106" t="str">
        <f t="shared" si="2"/>
        <v/>
      </c>
      <c r="D47" s="107"/>
      <c r="E47" s="108"/>
      <c r="F47" s="109"/>
      <c r="G47" s="109"/>
      <c r="H47" s="110"/>
      <c r="I47" s="110"/>
      <c r="J47" s="110"/>
      <c r="K47" s="110"/>
      <c r="L47" s="109"/>
      <c r="M47" s="109"/>
      <c r="N47" s="111" t="str">
        <f t="shared" si="3"/>
        <v/>
      </c>
    </row>
    <row r="48">
      <c r="A48" s="104" t="str">
        <f t="shared" si="1"/>
        <v/>
      </c>
      <c r="B48" s="105"/>
      <c r="C48" s="106" t="str">
        <f t="shared" si="2"/>
        <v/>
      </c>
      <c r="D48" s="107"/>
      <c r="E48" s="108"/>
      <c r="F48" s="109"/>
      <c r="G48" s="109"/>
      <c r="H48" s="110"/>
      <c r="I48" s="110"/>
      <c r="J48" s="110"/>
      <c r="K48" s="110"/>
      <c r="L48" s="109"/>
      <c r="M48" s="109"/>
      <c r="N48" s="111" t="str">
        <f t="shared" si="3"/>
        <v/>
      </c>
    </row>
    <row r="49">
      <c r="A49" s="104" t="str">
        <f t="shared" si="1"/>
        <v/>
      </c>
      <c r="B49" s="105"/>
      <c r="C49" s="106" t="str">
        <f t="shared" si="2"/>
        <v/>
      </c>
      <c r="D49" s="107"/>
      <c r="E49" s="108"/>
      <c r="F49" s="109"/>
      <c r="G49" s="109"/>
      <c r="H49" s="110"/>
      <c r="I49" s="110"/>
      <c r="J49" s="110"/>
      <c r="K49" s="110"/>
      <c r="L49" s="109"/>
      <c r="M49" s="109"/>
      <c r="N49" s="111" t="str">
        <f t="shared" si="3"/>
        <v/>
      </c>
    </row>
    <row r="50">
      <c r="A50" s="104" t="str">
        <f t="shared" si="1"/>
        <v/>
      </c>
      <c r="B50" s="105"/>
      <c r="C50" s="106" t="str">
        <f t="shared" si="2"/>
        <v/>
      </c>
      <c r="D50" s="107"/>
      <c r="E50" s="108"/>
      <c r="F50" s="109"/>
      <c r="G50" s="109"/>
      <c r="H50" s="110"/>
      <c r="I50" s="110"/>
      <c r="J50" s="110"/>
      <c r="K50" s="110"/>
      <c r="L50" s="109"/>
      <c r="M50" s="109"/>
      <c r="N50" s="111" t="str">
        <f t="shared" si="3"/>
        <v/>
      </c>
    </row>
    <row r="51">
      <c r="A51" s="104" t="str">
        <f t="shared" si="1"/>
        <v/>
      </c>
      <c r="B51" s="105"/>
      <c r="C51" s="106" t="str">
        <f t="shared" si="2"/>
        <v/>
      </c>
      <c r="D51" s="107"/>
      <c r="E51" s="108"/>
      <c r="F51" s="109"/>
      <c r="G51" s="109"/>
      <c r="H51" s="110"/>
      <c r="I51" s="110"/>
      <c r="J51" s="110"/>
      <c r="K51" s="110"/>
      <c r="L51" s="109"/>
      <c r="M51" s="109"/>
      <c r="N51" s="111" t="str">
        <f t="shared" si="3"/>
        <v/>
      </c>
    </row>
    <row r="52">
      <c r="A52" s="104" t="str">
        <f t="shared" si="1"/>
        <v/>
      </c>
      <c r="B52" s="105"/>
      <c r="C52" s="106" t="str">
        <f t="shared" si="2"/>
        <v/>
      </c>
      <c r="D52" s="107"/>
      <c r="E52" s="108"/>
      <c r="F52" s="109"/>
      <c r="G52" s="109"/>
      <c r="H52" s="110"/>
      <c r="I52" s="110"/>
      <c r="J52" s="110"/>
      <c r="K52" s="110"/>
      <c r="L52" s="109"/>
      <c r="M52" s="109"/>
      <c r="N52" s="111" t="str">
        <f t="shared" si="3"/>
        <v/>
      </c>
    </row>
    <row r="53">
      <c r="A53" s="104" t="str">
        <f t="shared" si="1"/>
        <v/>
      </c>
      <c r="B53" s="105"/>
      <c r="C53" s="106" t="str">
        <f t="shared" si="2"/>
        <v/>
      </c>
      <c r="D53" s="107"/>
      <c r="E53" s="108"/>
      <c r="F53" s="109"/>
      <c r="G53" s="109"/>
      <c r="H53" s="110"/>
      <c r="I53" s="110"/>
      <c r="J53" s="110"/>
      <c r="K53" s="110"/>
      <c r="L53" s="109"/>
      <c r="M53" s="109"/>
      <c r="N53" s="111" t="str">
        <f t="shared" si="3"/>
        <v/>
      </c>
    </row>
    <row r="54">
      <c r="A54" s="104" t="str">
        <f t="shared" si="1"/>
        <v/>
      </c>
      <c r="B54" s="105"/>
      <c r="C54" s="106" t="str">
        <f t="shared" si="2"/>
        <v/>
      </c>
      <c r="D54" s="107"/>
      <c r="E54" s="108"/>
      <c r="F54" s="109"/>
      <c r="G54" s="109"/>
      <c r="H54" s="110"/>
      <c r="I54" s="110"/>
      <c r="J54" s="110"/>
      <c r="K54" s="110"/>
      <c r="L54" s="109"/>
      <c r="M54" s="109"/>
      <c r="N54" s="111" t="str">
        <f t="shared" si="3"/>
        <v/>
      </c>
    </row>
    <row r="55">
      <c r="A55" s="104" t="str">
        <f t="shared" si="1"/>
        <v/>
      </c>
      <c r="B55" s="105"/>
      <c r="C55" s="106" t="str">
        <f t="shared" si="2"/>
        <v/>
      </c>
      <c r="D55" s="107"/>
      <c r="E55" s="108"/>
      <c r="F55" s="109"/>
      <c r="G55" s="109"/>
      <c r="H55" s="110"/>
      <c r="I55" s="110"/>
      <c r="J55" s="110"/>
      <c r="K55" s="110"/>
      <c r="L55" s="109"/>
      <c r="M55" s="109"/>
      <c r="N55" s="111" t="str">
        <f t="shared" si="3"/>
        <v/>
      </c>
    </row>
    <row r="56">
      <c r="A56" s="104" t="str">
        <f t="shared" si="1"/>
        <v/>
      </c>
      <c r="B56" s="105"/>
      <c r="C56" s="106" t="str">
        <f t="shared" si="2"/>
        <v/>
      </c>
      <c r="D56" s="107"/>
      <c r="E56" s="108"/>
      <c r="F56" s="109"/>
      <c r="G56" s="109"/>
      <c r="H56" s="110"/>
      <c r="I56" s="110"/>
      <c r="J56" s="110"/>
      <c r="K56" s="110"/>
      <c r="L56" s="109"/>
      <c r="M56" s="109"/>
      <c r="N56" s="111" t="str">
        <f t="shared" si="3"/>
        <v/>
      </c>
    </row>
    <row r="57">
      <c r="A57" s="104" t="str">
        <f t="shared" si="1"/>
        <v/>
      </c>
      <c r="B57" s="105"/>
      <c r="C57" s="106" t="str">
        <f t="shared" si="2"/>
        <v/>
      </c>
      <c r="D57" s="107"/>
      <c r="E57" s="108"/>
      <c r="F57" s="109"/>
      <c r="G57" s="109"/>
      <c r="H57" s="110"/>
      <c r="I57" s="110"/>
      <c r="J57" s="110"/>
      <c r="K57" s="110"/>
      <c r="L57" s="109"/>
      <c r="M57" s="109"/>
      <c r="N57" s="111" t="str">
        <f t="shared" si="3"/>
        <v/>
      </c>
    </row>
    <row r="58">
      <c r="A58" s="104" t="str">
        <f t="shared" si="1"/>
        <v/>
      </c>
      <c r="B58" s="105"/>
      <c r="C58" s="106" t="str">
        <f t="shared" si="2"/>
        <v/>
      </c>
      <c r="D58" s="107"/>
      <c r="E58" s="108"/>
      <c r="F58" s="109"/>
      <c r="G58" s="109"/>
      <c r="H58" s="110"/>
      <c r="I58" s="110"/>
      <c r="J58" s="110"/>
      <c r="K58" s="110"/>
      <c r="L58" s="109"/>
      <c r="M58" s="109"/>
      <c r="N58" s="111" t="str">
        <f t="shared" si="3"/>
        <v/>
      </c>
    </row>
    <row r="59">
      <c r="A59" s="104" t="str">
        <f t="shared" si="1"/>
        <v/>
      </c>
      <c r="B59" s="105"/>
      <c r="C59" s="106" t="str">
        <f t="shared" si="2"/>
        <v/>
      </c>
      <c r="D59" s="107"/>
      <c r="E59" s="108"/>
      <c r="F59" s="109"/>
      <c r="G59" s="109"/>
      <c r="H59" s="110"/>
      <c r="I59" s="110"/>
      <c r="J59" s="110"/>
      <c r="K59" s="110"/>
      <c r="L59" s="109"/>
      <c r="M59" s="109"/>
      <c r="N59" s="111" t="str">
        <f t="shared" si="3"/>
        <v/>
      </c>
    </row>
    <row r="60">
      <c r="A60" s="104" t="str">
        <f t="shared" si="1"/>
        <v/>
      </c>
      <c r="B60" s="105"/>
      <c r="C60" s="106" t="str">
        <f t="shared" si="2"/>
        <v/>
      </c>
      <c r="D60" s="107"/>
      <c r="E60" s="108"/>
      <c r="F60" s="109"/>
      <c r="G60" s="109"/>
      <c r="H60" s="110"/>
      <c r="I60" s="110"/>
      <c r="J60" s="110"/>
      <c r="K60" s="110"/>
      <c r="L60" s="109"/>
      <c r="M60" s="109"/>
      <c r="N60" s="111" t="str">
        <f t="shared" si="3"/>
        <v/>
      </c>
    </row>
    <row r="61">
      <c r="A61" s="104" t="str">
        <f t="shared" si="1"/>
        <v/>
      </c>
      <c r="B61" s="105"/>
      <c r="C61" s="106" t="str">
        <f t="shared" si="2"/>
        <v/>
      </c>
      <c r="D61" s="107"/>
      <c r="E61" s="108"/>
      <c r="F61" s="109"/>
      <c r="G61" s="109"/>
      <c r="H61" s="110"/>
      <c r="I61" s="110"/>
      <c r="J61" s="110"/>
      <c r="K61" s="110"/>
      <c r="L61" s="109"/>
      <c r="M61" s="109"/>
      <c r="N61" s="111" t="str">
        <f t="shared" si="3"/>
        <v/>
      </c>
    </row>
    <row r="62">
      <c r="A62" s="104" t="str">
        <f t="shared" si="1"/>
        <v/>
      </c>
      <c r="B62" s="105"/>
      <c r="C62" s="106" t="str">
        <f t="shared" si="2"/>
        <v/>
      </c>
      <c r="D62" s="107"/>
      <c r="E62" s="108"/>
      <c r="F62" s="109"/>
      <c r="G62" s="109"/>
      <c r="H62" s="110"/>
      <c r="I62" s="110"/>
      <c r="J62" s="110"/>
      <c r="K62" s="110"/>
      <c r="L62" s="109"/>
      <c r="M62" s="109"/>
      <c r="N62" s="111" t="str">
        <f t="shared" si="3"/>
        <v/>
      </c>
    </row>
    <row r="63">
      <c r="A63" s="104" t="str">
        <f t="shared" si="1"/>
        <v/>
      </c>
      <c r="B63" s="105"/>
      <c r="C63" s="106" t="str">
        <f t="shared" si="2"/>
        <v/>
      </c>
      <c r="D63" s="107"/>
      <c r="E63" s="108"/>
      <c r="F63" s="109"/>
      <c r="G63" s="109"/>
      <c r="H63" s="110"/>
      <c r="I63" s="110"/>
      <c r="J63" s="110"/>
      <c r="K63" s="110"/>
      <c r="L63" s="109"/>
      <c r="M63" s="109"/>
      <c r="N63" s="111" t="str">
        <f t="shared" si="3"/>
        <v/>
      </c>
    </row>
    <row r="64">
      <c r="A64" s="104" t="str">
        <f t="shared" si="1"/>
        <v/>
      </c>
      <c r="B64" s="105"/>
      <c r="C64" s="106" t="str">
        <f t="shared" si="2"/>
        <v/>
      </c>
      <c r="D64" s="107"/>
      <c r="E64" s="108"/>
      <c r="F64" s="109"/>
      <c r="G64" s="109"/>
      <c r="H64" s="110"/>
      <c r="I64" s="110"/>
      <c r="J64" s="110"/>
      <c r="K64" s="110"/>
      <c r="L64" s="109"/>
      <c r="M64" s="109"/>
      <c r="N64" s="111" t="str">
        <f t="shared" si="3"/>
        <v/>
      </c>
    </row>
    <row r="65">
      <c r="A65" s="104" t="str">
        <f t="shared" si="1"/>
        <v/>
      </c>
      <c r="B65" s="105"/>
      <c r="C65" s="106" t="str">
        <f t="shared" si="2"/>
        <v/>
      </c>
      <c r="D65" s="107"/>
      <c r="E65" s="108"/>
      <c r="F65" s="109"/>
      <c r="G65" s="109"/>
      <c r="H65" s="110"/>
      <c r="I65" s="110"/>
      <c r="J65" s="110"/>
      <c r="K65" s="110"/>
      <c r="L65" s="109"/>
      <c r="M65" s="109"/>
      <c r="N65" s="111" t="str">
        <f t="shared" si="3"/>
        <v/>
      </c>
    </row>
    <row r="66">
      <c r="A66" s="104" t="str">
        <f t="shared" si="1"/>
        <v/>
      </c>
      <c r="B66" s="105"/>
      <c r="C66" s="106" t="str">
        <f t="shared" si="2"/>
        <v/>
      </c>
      <c r="D66" s="107"/>
      <c r="E66" s="108"/>
      <c r="F66" s="109"/>
      <c r="G66" s="109"/>
      <c r="H66" s="110"/>
      <c r="I66" s="110"/>
      <c r="J66" s="110"/>
      <c r="K66" s="110"/>
      <c r="L66" s="109"/>
      <c r="M66" s="109"/>
      <c r="N66" s="111" t="str">
        <f t="shared" si="3"/>
        <v/>
      </c>
    </row>
    <row r="67">
      <c r="A67" s="104" t="str">
        <f t="shared" si="1"/>
        <v/>
      </c>
      <c r="B67" s="105"/>
      <c r="C67" s="106" t="str">
        <f t="shared" si="2"/>
        <v/>
      </c>
      <c r="D67" s="107"/>
      <c r="E67" s="108"/>
      <c r="F67" s="109"/>
      <c r="G67" s="109"/>
      <c r="H67" s="110"/>
      <c r="I67" s="110"/>
      <c r="J67" s="110"/>
      <c r="K67" s="110"/>
      <c r="L67" s="109"/>
      <c r="M67" s="109"/>
      <c r="N67" s="111" t="str">
        <f t="shared" si="3"/>
        <v/>
      </c>
    </row>
    <row r="68">
      <c r="A68" s="104" t="str">
        <f t="shared" si="1"/>
        <v/>
      </c>
      <c r="B68" s="105"/>
      <c r="C68" s="106" t="str">
        <f t="shared" si="2"/>
        <v/>
      </c>
      <c r="D68" s="107"/>
      <c r="E68" s="108"/>
      <c r="F68" s="109"/>
      <c r="G68" s="109"/>
      <c r="H68" s="110"/>
      <c r="I68" s="110"/>
      <c r="J68" s="110"/>
      <c r="K68" s="110"/>
      <c r="L68" s="109"/>
      <c r="M68" s="109"/>
      <c r="N68" s="111" t="str">
        <f t="shared" si="3"/>
        <v/>
      </c>
    </row>
    <row r="69">
      <c r="A69" s="104" t="str">
        <f t="shared" si="1"/>
        <v/>
      </c>
      <c r="B69" s="105"/>
      <c r="C69" s="106" t="str">
        <f t="shared" si="2"/>
        <v/>
      </c>
      <c r="D69" s="107"/>
      <c r="E69" s="108"/>
      <c r="F69" s="109"/>
      <c r="G69" s="109"/>
      <c r="H69" s="110"/>
      <c r="I69" s="110"/>
      <c r="J69" s="110"/>
      <c r="K69" s="110"/>
      <c r="L69" s="109"/>
      <c r="M69" s="109"/>
      <c r="N69" s="111" t="str">
        <f t="shared" si="3"/>
        <v/>
      </c>
    </row>
    <row r="70">
      <c r="A70" s="104" t="str">
        <f t="shared" si="1"/>
        <v/>
      </c>
      <c r="B70" s="105"/>
      <c r="C70" s="106" t="str">
        <f t="shared" si="2"/>
        <v/>
      </c>
      <c r="D70" s="107"/>
      <c r="E70" s="108"/>
      <c r="F70" s="109"/>
      <c r="G70" s="109"/>
      <c r="H70" s="110"/>
      <c r="I70" s="110"/>
      <c r="J70" s="110"/>
      <c r="K70" s="110"/>
      <c r="L70" s="109"/>
      <c r="M70" s="109"/>
      <c r="N70" s="111" t="str">
        <f t="shared" si="3"/>
        <v/>
      </c>
    </row>
    <row r="71">
      <c r="A71" s="104" t="str">
        <f t="shared" si="1"/>
        <v/>
      </c>
      <c r="B71" s="105"/>
      <c r="C71" s="106" t="str">
        <f t="shared" si="2"/>
        <v/>
      </c>
      <c r="D71" s="107"/>
      <c r="E71" s="108"/>
      <c r="F71" s="109"/>
      <c r="G71" s="109"/>
      <c r="H71" s="110"/>
      <c r="I71" s="110"/>
      <c r="J71" s="110"/>
      <c r="K71" s="110"/>
      <c r="L71" s="109"/>
      <c r="M71" s="109"/>
      <c r="N71" s="111" t="str">
        <f t="shared" si="3"/>
        <v/>
      </c>
    </row>
    <row r="72">
      <c r="A72" s="104" t="str">
        <f t="shared" si="1"/>
        <v/>
      </c>
      <c r="B72" s="105"/>
      <c r="C72" s="106" t="str">
        <f t="shared" si="2"/>
        <v/>
      </c>
      <c r="D72" s="107"/>
      <c r="E72" s="108"/>
      <c r="F72" s="109"/>
      <c r="G72" s="109"/>
      <c r="H72" s="110"/>
      <c r="I72" s="110"/>
      <c r="J72" s="110"/>
      <c r="K72" s="110"/>
      <c r="L72" s="109"/>
      <c r="M72" s="109"/>
      <c r="N72" s="111" t="str">
        <f t="shared" si="3"/>
        <v/>
      </c>
    </row>
    <row r="73">
      <c r="A73" s="104" t="str">
        <f t="shared" si="1"/>
        <v/>
      </c>
      <c r="B73" s="105"/>
      <c r="C73" s="106" t="str">
        <f t="shared" si="2"/>
        <v/>
      </c>
      <c r="D73" s="107"/>
      <c r="E73" s="108"/>
      <c r="F73" s="109"/>
      <c r="G73" s="109"/>
      <c r="H73" s="110"/>
      <c r="I73" s="110"/>
      <c r="J73" s="110"/>
      <c r="K73" s="110"/>
      <c r="L73" s="109"/>
      <c r="M73" s="109"/>
      <c r="N73" s="111" t="str">
        <f t="shared" si="3"/>
        <v/>
      </c>
    </row>
    <row r="74">
      <c r="A74" s="104" t="str">
        <f t="shared" si="1"/>
        <v/>
      </c>
      <c r="B74" s="105"/>
      <c r="C74" s="106" t="str">
        <f t="shared" si="2"/>
        <v/>
      </c>
      <c r="D74" s="107"/>
      <c r="E74" s="108"/>
      <c r="F74" s="109"/>
      <c r="G74" s="109"/>
      <c r="H74" s="110"/>
      <c r="I74" s="110"/>
      <c r="J74" s="110"/>
      <c r="K74" s="110"/>
      <c r="L74" s="109"/>
      <c r="M74" s="109"/>
      <c r="N74" s="111" t="str">
        <f t="shared" si="3"/>
        <v/>
      </c>
    </row>
    <row r="75">
      <c r="A75" s="104" t="str">
        <f t="shared" si="1"/>
        <v/>
      </c>
      <c r="B75" s="105"/>
      <c r="C75" s="106" t="str">
        <f t="shared" si="2"/>
        <v/>
      </c>
      <c r="D75" s="107"/>
      <c r="E75" s="108"/>
      <c r="F75" s="109"/>
      <c r="G75" s="109"/>
      <c r="H75" s="110"/>
      <c r="I75" s="110"/>
      <c r="J75" s="110"/>
      <c r="K75" s="110"/>
      <c r="L75" s="109"/>
      <c r="M75" s="109"/>
      <c r="N75" s="111" t="str">
        <f t="shared" si="3"/>
        <v/>
      </c>
    </row>
    <row r="76">
      <c r="A76" s="104" t="str">
        <f t="shared" si="1"/>
        <v/>
      </c>
      <c r="B76" s="105"/>
      <c r="C76" s="106" t="str">
        <f t="shared" si="2"/>
        <v/>
      </c>
      <c r="D76" s="107"/>
      <c r="E76" s="108"/>
      <c r="F76" s="109"/>
      <c r="G76" s="109"/>
      <c r="H76" s="110"/>
      <c r="I76" s="110"/>
      <c r="J76" s="110"/>
      <c r="K76" s="110"/>
      <c r="L76" s="109"/>
      <c r="M76" s="109"/>
      <c r="N76" s="111" t="str">
        <f t="shared" si="3"/>
        <v/>
      </c>
    </row>
    <row r="77">
      <c r="A77" s="104" t="str">
        <f t="shared" si="1"/>
        <v/>
      </c>
      <c r="B77" s="105"/>
      <c r="C77" s="106" t="str">
        <f t="shared" si="2"/>
        <v/>
      </c>
      <c r="D77" s="107"/>
      <c r="E77" s="108"/>
      <c r="F77" s="109"/>
      <c r="G77" s="109"/>
      <c r="H77" s="110"/>
      <c r="I77" s="110"/>
      <c r="J77" s="110"/>
      <c r="K77" s="110"/>
      <c r="L77" s="109"/>
      <c r="M77" s="109"/>
      <c r="N77" s="111" t="str">
        <f t="shared" si="3"/>
        <v/>
      </c>
    </row>
    <row r="78">
      <c r="A78" s="104" t="str">
        <f t="shared" si="1"/>
        <v/>
      </c>
      <c r="B78" s="105"/>
      <c r="C78" s="106" t="str">
        <f t="shared" si="2"/>
        <v/>
      </c>
      <c r="D78" s="107"/>
      <c r="E78" s="108"/>
      <c r="F78" s="109"/>
      <c r="G78" s="109"/>
      <c r="H78" s="110"/>
      <c r="I78" s="110"/>
      <c r="J78" s="110"/>
      <c r="K78" s="110"/>
      <c r="L78" s="109"/>
      <c r="M78" s="109"/>
      <c r="N78" s="111" t="str">
        <f t="shared" si="3"/>
        <v/>
      </c>
    </row>
    <row r="79">
      <c r="A79" s="104" t="str">
        <f t="shared" si="1"/>
        <v/>
      </c>
      <c r="B79" s="105"/>
      <c r="C79" s="106" t="str">
        <f t="shared" si="2"/>
        <v/>
      </c>
      <c r="D79" s="107"/>
      <c r="E79" s="108"/>
      <c r="F79" s="109"/>
      <c r="G79" s="109"/>
      <c r="H79" s="110"/>
      <c r="I79" s="110"/>
      <c r="J79" s="110"/>
      <c r="K79" s="110"/>
      <c r="L79" s="109"/>
      <c r="M79" s="109"/>
      <c r="N79" s="111" t="str">
        <f t="shared" si="3"/>
        <v/>
      </c>
    </row>
    <row r="80">
      <c r="A80" s="104" t="str">
        <f t="shared" si="1"/>
        <v/>
      </c>
      <c r="B80" s="105"/>
      <c r="C80" s="106" t="str">
        <f t="shared" si="2"/>
        <v/>
      </c>
      <c r="D80" s="107"/>
      <c r="E80" s="108"/>
      <c r="F80" s="109"/>
      <c r="G80" s="109"/>
      <c r="H80" s="110"/>
      <c r="I80" s="110"/>
      <c r="J80" s="110"/>
      <c r="K80" s="110"/>
      <c r="L80" s="109"/>
      <c r="M80" s="109"/>
      <c r="N80" s="111" t="str">
        <f t="shared" si="3"/>
        <v/>
      </c>
    </row>
    <row r="81">
      <c r="A81" s="104" t="str">
        <f t="shared" si="1"/>
        <v/>
      </c>
      <c r="B81" s="105"/>
      <c r="C81" s="106" t="str">
        <f t="shared" si="2"/>
        <v/>
      </c>
      <c r="D81" s="107"/>
      <c r="E81" s="108"/>
      <c r="F81" s="109"/>
      <c r="G81" s="109"/>
      <c r="H81" s="110"/>
      <c r="I81" s="110"/>
      <c r="J81" s="110"/>
      <c r="K81" s="110"/>
      <c r="L81" s="109"/>
      <c r="M81" s="109"/>
      <c r="N81" s="111" t="str">
        <f t="shared" si="3"/>
        <v/>
      </c>
    </row>
    <row r="82">
      <c r="A82" s="104" t="str">
        <f t="shared" si="1"/>
        <v/>
      </c>
      <c r="B82" s="105"/>
      <c r="C82" s="106" t="str">
        <f t="shared" si="2"/>
        <v/>
      </c>
      <c r="D82" s="107"/>
      <c r="E82" s="108"/>
      <c r="F82" s="109"/>
      <c r="G82" s="109"/>
      <c r="H82" s="110"/>
      <c r="I82" s="110"/>
      <c r="J82" s="110"/>
      <c r="K82" s="110"/>
      <c r="L82" s="109"/>
      <c r="M82" s="109"/>
      <c r="N82" s="111" t="str">
        <f t="shared" si="3"/>
        <v/>
      </c>
    </row>
    <row r="83">
      <c r="A83" s="104" t="str">
        <f t="shared" si="1"/>
        <v/>
      </c>
      <c r="B83" s="105"/>
      <c r="C83" s="106" t="str">
        <f t="shared" si="2"/>
        <v/>
      </c>
      <c r="D83" s="107"/>
      <c r="E83" s="108"/>
      <c r="F83" s="109"/>
      <c r="G83" s="109"/>
      <c r="H83" s="110"/>
      <c r="I83" s="110"/>
      <c r="J83" s="110"/>
      <c r="K83" s="110"/>
      <c r="L83" s="109"/>
      <c r="M83" s="109"/>
      <c r="N83" s="111" t="str">
        <f t="shared" si="3"/>
        <v/>
      </c>
    </row>
    <row r="84">
      <c r="A84" s="104" t="str">
        <f t="shared" si="1"/>
        <v/>
      </c>
      <c r="B84" s="105"/>
      <c r="C84" s="106" t="str">
        <f t="shared" si="2"/>
        <v/>
      </c>
      <c r="D84" s="107"/>
      <c r="E84" s="108"/>
      <c r="F84" s="109"/>
      <c r="G84" s="109"/>
      <c r="H84" s="110"/>
      <c r="I84" s="110"/>
      <c r="J84" s="110"/>
      <c r="K84" s="110"/>
      <c r="L84" s="109"/>
      <c r="M84" s="109"/>
      <c r="N84" s="111" t="str">
        <f t="shared" si="3"/>
        <v/>
      </c>
    </row>
    <row r="85">
      <c r="A85" s="104" t="str">
        <f t="shared" si="1"/>
        <v/>
      </c>
      <c r="B85" s="105"/>
      <c r="C85" s="106" t="str">
        <f t="shared" si="2"/>
        <v/>
      </c>
      <c r="D85" s="107"/>
      <c r="E85" s="108"/>
      <c r="F85" s="109"/>
      <c r="G85" s="109"/>
      <c r="H85" s="110"/>
      <c r="I85" s="110"/>
      <c r="J85" s="110"/>
      <c r="K85" s="110"/>
      <c r="L85" s="109"/>
      <c r="M85" s="109"/>
      <c r="N85" s="111" t="str">
        <f t="shared" si="3"/>
        <v/>
      </c>
    </row>
    <row r="86">
      <c r="A86" s="104" t="str">
        <f t="shared" si="1"/>
        <v/>
      </c>
      <c r="B86" s="105"/>
      <c r="C86" s="106" t="str">
        <f t="shared" si="2"/>
        <v/>
      </c>
      <c r="D86" s="107"/>
      <c r="E86" s="108"/>
      <c r="F86" s="109"/>
      <c r="G86" s="109"/>
      <c r="H86" s="110"/>
      <c r="I86" s="110"/>
      <c r="J86" s="110"/>
      <c r="K86" s="110"/>
      <c r="L86" s="109"/>
      <c r="M86" s="109"/>
      <c r="N86" s="111" t="str">
        <f t="shared" si="3"/>
        <v/>
      </c>
    </row>
    <row r="87">
      <c r="A87" s="104" t="str">
        <f t="shared" si="1"/>
        <v/>
      </c>
      <c r="B87" s="105"/>
      <c r="C87" s="106" t="str">
        <f t="shared" si="2"/>
        <v/>
      </c>
      <c r="D87" s="107"/>
      <c r="E87" s="108"/>
      <c r="F87" s="109"/>
      <c r="G87" s="109"/>
      <c r="H87" s="110"/>
      <c r="I87" s="110"/>
      <c r="J87" s="110"/>
      <c r="K87" s="110"/>
      <c r="L87" s="109"/>
      <c r="M87" s="109"/>
      <c r="N87" s="111" t="str">
        <f t="shared" si="3"/>
        <v/>
      </c>
    </row>
    <row r="88">
      <c r="A88" s="104" t="str">
        <f t="shared" si="1"/>
        <v/>
      </c>
      <c r="B88" s="105"/>
      <c r="C88" s="106" t="str">
        <f t="shared" si="2"/>
        <v/>
      </c>
      <c r="D88" s="107"/>
      <c r="E88" s="108"/>
      <c r="F88" s="109"/>
      <c r="G88" s="109"/>
      <c r="H88" s="110"/>
      <c r="I88" s="110"/>
      <c r="J88" s="110"/>
      <c r="K88" s="110"/>
      <c r="L88" s="109"/>
      <c r="M88" s="109"/>
      <c r="N88" s="111" t="str">
        <f t="shared" si="3"/>
        <v/>
      </c>
    </row>
    <row r="89">
      <c r="A89" s="104" t="str">
        <f t="shared" si="1"/>
        <v/>
      </c>
      <c r="B89" s="105"/>
      <c r="C89" s="106" t="str">
        <f t="shared" si="2"/>
        <v/>
      </c>
      <c r="D89" s="107"/>
      <c r="E89" s="108"/>
      <c r="F89" s="109"/>
      <c r="G89" s="109"/>
      <c r="H89" s="110"/>
      <c r="I89" s="110"/>
      <c r="J89" s="110"/>
      <c r="K89" s="110"/>
      <c r="L89" s="109"/>
      <c r="M89" s="109"/>
      <c r="N89" s="111" t="str">
        <f t="shared" si="3"/>
        <v/>
      </c>
    </row>
    <row r="90">
      <c r="A90" s="104" t="str">
        <f t="shared" si="1"/>
        <v/>
      </c>
      <c r="B90" s="105"/>
      <c r="C90" s="106" t="str">
        <f t="shared" si="2"/>
        <v/>
      </c>
      <c r="D90" s="107"/>
      <c r="E90" s="108"/>
      <c r="F90" s="109"/>
      <c r="G90" s="109"/>
      <c r="H90" s="110"/>
      <c r="I90" s="110"/>
      <c r="J90" s="110"/>
      <c r="K90" s="110"/>
      <c r="L90" s="109"/>
      <c r="M90" s="109"/>
      <c r="N90" s="111" t="str">
        <f t="shared" si="3"/>
        <v/>
      </c>
    </row>
    <row r="91">
      <c r="A91" s="104" t="str">
        <f t="shared" si="1"/>
        <v/>
      </c>
      <c r="B91" s="105"/>
      <c r="C91" s="106" t="str">
        <f t="shared" si="2"/>
        <v/>
      </c>
      <c r="D91" s="107"/>
      <c r="E91" s="108"/>
      <c r="F91" s="109"/>
      <c r="G91" s="109"/>
      <c r="H91" s="110"/>
      <c r="I91" s="110"/>
      <c r="J91" s="110"/>
      <c r="K91" s="110"/>
      <c r="L91" s="109"/>
      <c r="M91" s="109"/>
      <c r="N91" s="111" t="str">
        <f t="shared" si="3"/>
        <v/>
      </c>
    </row>
    <row r="92">
      <c r="A92" s="104" t="str">
        <f t="shared" si="1"/>
        <v/>
      </c>
      <c r="B92" s="105"/>
      <c r="C92" s="106" t="str">
        <f t="shared" si="2"/>
        <v/>
      </c>
      <c r="D92" s="107"/>
      <c r="E92" s="108"/>
      <c r="F92" s="109"/>
      <c r="G92" s="109"/>
      <c r="H92" s="110"/>
      <c r="I92" s="110"/>
      <c r="J92" s="110"/>
      <c r="K92" s="110"/>
      <c r="L92" s="109"/>
      <c r="M92" s="109"/>
      <c r="N92" s="111" t="str">
        <f t="shared" si="3"/>
        <v/>
      </c>
    </row>
    <row r="93">
      <c r="A93" s="104" t="str">
        <f t="shared" si="1"/>
        <v/>
      </c>
      <c r="B93" s="105"/>
      <c r="C93" s="106" t="str">
        <f t="shared" si="2"/>
        <v/>
      </c>
      <c r="D93" s="107"/>
      <c r="E93" s="108"/>
      <c r="F93" s="109"/>
      <c r="G93" s="109"/>
      <c r="H93" s="110"/>
      <c r="I93" s="110"/>
      <c r="J93" s="110"/>
      <c r="K93" s="110"/>
      <c r="L93" s="109"/>
      <c r="M93" s="109"/>
      <c r="N93" s="111" t="str">
        <f t="shared" si="3"/>
        <v/>
      </c>
    </row>
    <row r="94">
      <c r="A94" s="104" t="str">
        <f t="shared" si="1"/>
        <v/>
      </c>
      <c r="B94" s="105"/>
      <c r="C94" s="106" t="str">
        <f t="shared" si="2"/>
        <v/>
      </c>
      <c r="D94" s="107"/>
      <c r="E94" s="108"/>
      <c r="F94" s="109"/>
      <c r="G94" s="109"/>
      <c r="H94" s="110"/>
      <c r="I94" s="110"/>
      <c r="J94" s="110"/>
      <c r="K94" s="110"/>
      <c r="L94" s="109"/>
      <c r="M94" s="109"/>
      <c r="N94" s="111" t="str">
        <f t="shared" si="3"/>
        <v/>
      </c>
    </row>
    <row r="95">
      <c r="A95" s="104" t="str">
        <f t="shared" si="1"/>
        <v/>
      </c>
      <c r="B95" s="105"/>
      <c r="C95" s="106" t="str">
        <f t="shared" si="2"/>
        <v/>
      </c>
      <c r="D95" s="107"/>
      <c r="E95" s="108"/>
      <c r="F95" s="109"/>
      <c r="G95" s="109"/>
      <c r="H95" s="110"/>
      <c r="I95" s="110"/>
      <c r="J95" s="110"/>
      <c r="K95" s="110"/>
      <c r="L95" s="109"/>
      <c r="M95" s="109"/>
      <c r="N95" s="111" t="str">
        <f t="shared" si="3"/>
        <v/>
      </c>
    </row>
    <row r="96">
      <c r="A96" s="104" t="str">
        <f t="shared" si="1"/>
        <v/>
      </c>
      <c r="B96" s="105"/>
      <c r="C96" s="106" t="str">
        <f t="shared" si="2"/>
        <v/>
      </c>
      <c r="D96" s="107"/>
      <c r="E96" s="108"/>
      <c r="F96" s="109"/>
      <c r="G96" s="109"/>
      <c r="H96" s="110"/>
      <c r="I96" s="110"/>
      <c r="J96" s="110"/>
      <c r="K96" s="110"/>
      <c r="L96" s="109"/>
      <c r="M96" s="109"/>
      <c r="N96" s="111" t="str">
        <f t="shared" si="3"/>
        <v/>
      </c>
    </row>
    <row r="97">
      <c r="A97" s="104" t="str">
        <f t="shared" si="1"/>
        <v/>
      </c>
      <c r="B97" s="105"/>
      <c r="C97" s="106" t="str">
        <f t="shared" si="2"/>
        <v/>
      </c>
      <c r="D97" s="107"/>
      <c r="E97" s="108"/>
      <c r="F97" s="109"/>
      <c r="G97" s="109"/>
      <c r="H97" s="110"/>
      <c r="I97" s="110"/>
      <c r="J97" s="110"/>
      <c r="K97" s="110"/>
      <c r="L97" s="109"/>
      <c r="M97" s="109"/>
      <c r="N97" s="111" t="str">
        <f t="shared" si="3"/>
        <v/>
      </c>
    </row>
    <row r="98">
      <c r="A98" s="104" t="str">
        <f t="shared" si="1"/>
        <v/>
      </c>
      <c r="B98" s="105"/>
      <c r="C98" s="106" t="str">
        <f t="shared" si="2"/>
        <v/>
      </c>
      <c r="D98" s="107"/>
      <c r="E98" s="108"/>
      <c r="F98" s="109"/>
      <c r="G98" s="109"/>
      <c r="H98" s="110"/>
      <c r="I98" s="110"/>
      <c r="J98" s="110"/>
      <c r="K98" s="110"/>
      <c r="L98" s="109"/>
      <c r="M98" s="109"/>
      <c r="N98" s="111" t="str">
        <f t="shared" si="3"/>
        <v/>
      </c>
    </row>
    <row r="99">
      <c r="A99" s="104" t="str">
        <f t="shared" si="1"/>
        <v/>
      </c>
      <c r="B99" s="105"/>
      <c r="C99" s="106" t="str">
        <f t="shared" si="2"/>
        <v/>
      </c>
      <c r="D99" s="107"/>
      <c r="E99" s="108"/>
      <c r="F99" s="109"/>
      <c r="G99" s="109"/>
      <c r="H99" s="110"/>
      <c r="I99" s="110"/>
      <c r="J99" s="110"/>
      <c r="K99" s="110"/>
      <c r="L99" s="109"/>
      <c r="M99" s="109"/>
      <c r="N99" s="111" t="str">
        <f t="shared" si="3"/>
        <v/>
      </c>
    </row>
    <row r="100">
      <c r="A100" s="104" t="str">
        <f t="shared" si="1"/>
        <v/>
      </c>
      <c r="B100" s="105"/>
      <c r="C100" s="106" t="str">
        <f t="shared" si="2"/>
        <v/>
      </c>
      <c r="D100" s="107"/>
      <c r="E100" s="108"/>
      <c r="F100" s="109"/>
      <c r="G100" s="109"/>
      <c r="H100" s="110"/>
      <c r="I100" s="110"/>
      <c r="J100" s="110"/>
      <c r="K100" s="110"/>
      <c r="L100" s="109"/>
      <c r="M100" s="109"/>
      <c r="N100" s="111" t="str">
        <f t="shared" si="3"/>
        <v/>
      </c>
    </row>
    <row r="101">
      <c r="A101" s="104" t="str">
        <f t="shared" si="1"/>
        <v/>
      </c>
      <c r="B101" s="105"/>
      <c r="C101" s="106" t="str">
        <f t="shared" si="2"/>
        <v/>
      </c>
      <c r="D101" s="107"/>
      <c r="E101" s="108"/>
      <c r="F101" s="109"/>
      <c r="G101" s="109"/>
      <c r="H101" s="110"/>
      <c r="I101" s="110"/>
      <c r="J101" s="110"/>
      <c r="K101" s="110"/>
      <c r="L101" s="109"/>
      <c r="M101" s="109"/>
      <c r="N101" s="111" t="str">
        <f t="shared" si="3"/>
        <v/>
      </c>
    </row>
    <row r="102">
      <c r="A102" s="104" t="str">
        <f t="shared" si="1"/>
        <v/>
      </c>
      <c r="B102" s="105"/>
      <c r="C102" s="106" t="str">
        <f t="shared" si="2"/>
        <v/>
      </c>
      <c r="D102" s="107"/>
      <c r="E102" s="108"/>
      <c r="F102" s="109"/>
      <c r="G102" s="109"/>
      <c r="H102" s="110"/>
      <c r="I102" s="110"/>
      <c r="J102" s="110"/>
      <c r="K102" s="110"/>
      <c r="L102" s="109"/>
      <c r="M102" s="109"/>
      <c r="N102" s="111" t="str">
        <f t="shared" si="3"/>
        <v/>
      </c>
    </row>
    <row r="103">
      <c r="A103" s="104" t="str">
        <f t="shared" si="1"/>
        <v/>
      </c>
      <c r="B103" s="105"/>
      <c r="C103" s="106" t="str">
        <f t="shared" si="2"/>
        <v/>
      </c>
      <c r="D103" s="107"/>
      <c r="E103" s="108"/>
      <c r="F103" s="109"/>
      <c r="G103" s="109"/>
      <c r="H103" s="110"/>
      <c r="I103" s="110"/>
      <c r="J103" s="110"/>
      <c r="K103" s="110"/>
      <c r="L103" s="109"/>
      <c r="M103" s="109"/>
      <c r="N103" s="111" t="str">
        <f t="shared" si="3"/>
        <v/>
      </c>
    </row>
    <row r="104">
      <c r="A104" s="104" t="str">
        <f t="shared" si="1"/>
        <v/>
      </c>
      <c r="B104" s="105"/>
      <c r="C104" s="106" t="str">
        <f t="shared" si="2"/>
        <v/>
      </c>
      <c r="D104" s="107"/>
      <c r="E104" s="108"/>
      <c r="F104" s="109"/>
      <c r="G104" s="109"/>
      <c r="H104" s="110"/>
      <c r="I104" s="110"/>
      <c r="J104" s="110"/>
      <c r="K104" s="110"/>
      <c r="L104" s="109"/>
      <c r="M104" s="109"/>
      <c r="N104" s="111" t="str">
        <f t="shared" si="3"/>
        <v/>
      </c>
    </row>
    <row r="105">
      <c r="A105" s="104" t="str">
        <f t="shared" si="1"/>
        <v/>
      </c>
      <c r="B105" s="105"/>
      <c r="C105" s="106" t="str">
        <f t="shared" si="2"/>
        <v/>
      </c>
      <c r="D105" s="107"/>
      <c r="E105" s="108"/>
      <c r="F105" s="109"/>
      <c r="G105" s="109"/>
      <c r="H105" s="110"/>
      <c r="I105" s="110"/>
      <c r="J105" s="110"/>
      <c r="K105" s="110"/>
      <c r="L105" s="109"/>
      <c r="M105" s="109"/>
      <c r="N105" s="111" t="str">
        <f t="shared" si="3"/>
        <v/>
      </c>
    </row>
    <row r="106">
      <c r="A106" s="104" t="str">
        <f t="shared" si="1"/>
        <v/>
      </c>
      <c r="B106" s="105"/>
      <c r="C106" s="106" t="str">
        <f t="shared" si="2"/>
        <v/>
      </c>
      <c r="D106" s="107"/>
      <c r="E106" s="108"/>
      <c r="F106" s="109"/>
      <c r="G106" s="109"/>
      <c r="H106" s="110"/>
      <c r="I106" s="110"/>
      <c r="J106" s="110"/>
      <c r="K106" s="110"/>
      <c r="L106" s="109"/>
      <c r="M106" s="109"/>
      <c r="N106" s="111" t="str">
        <f t="shared" si="3"/>
        <v/>
      </c>
    </row>
    <row r="107">
      <c r="A107" s="104" t="str">
        <f t="shared" si="1"/>
        <v/>
      </c>
      <c r="B107" s="105"/>
      <c r="C107" s="106" t="str">
        <f t="shared" si="2"/>
        <v/>
      </c>
      <c r="D107" s="107"/>
      <c r="E107" s="108"/>
      <c r="F107" s="109"/>
      <c r="G107" s="109"/>
      <c r="H107" s="110"/>
      <c r="I107" s="110"/>
      <c r="J107" s="110"/>
      <c r="K107" s="110"/>
      <c r="L107" s="109"/>
      <c r="M107" s="109"/>
      <c r="N107" s="111" t="str">
        <f t="shared" si="3"/>
        <v/>
      </c>
    </row>
    <row r="108">
      <c r="A108" s="104" t="str">
        <f t="shared" si="1"/>
        <v/>
      </c>
      <c r="B108" s="105"/>
      <c r="C108" s="106" t="str">
        <f t="shared" si="2"/>
        <v/>
      </c>
      <c r="D108" s="107"/>
      <c r="E108" s="108"/>
      <c r="F108" s="109"/>
      <c r="G108" s="109"/>
      <c r="H108" s="110"/>
      <c r="I108" s="110"/>
      <c r="J108" s="110"/>
      <c r="K108" s="110"/>
      <c r="L108" s="109"/>
      <c r="M108" s="109"/>
      <c r="N108" s="111" t="str">
        <f t="shared" si="3"/>
        <v/>
      </c>
    </row>
    <row r="109">
      <c r="A109" s="104" t="str">
        <f t="shared" si="1"/>
        <v/>
      </c>
      <c r="B109" s="105"/>
      <c r="C109" s="106" t="str">
        <f t="shared" si="2"/>
        <v/>
      </c>
      <c r="D109" s="107"/>
      <c r="E109" s="108"/>
      <c r="F109" s="109"/>
      <c r="G109" s="109"/>
      <c r="H109" s="110"/>
      <c r="I109" s="110"/>
      <c r="J109" s="110"/>
      <c r="K109" s="110"/>
      <c r="L109" s="109"/>
      <c r="M109" s="109"/>
      <c r="N109" s="111" t="str">
        <f t="shared" si="3"/>
        <v/>
      </c>
    </row>
    <row r="110">
      <c r="A110" s="104" t="str">
        <f t="shared" si="1"/>
        <v/>
      </c>
      <c r="B110" s="105"/>
      <c r="C110" s="106" t="str">
        <f t="shared" si="2"/>
        <v/>
      </c>
      <c r="D110" s="107"/>
      <c r="E110" s="108"/>
      <c r="F110" s="109"/>
      <c r="G110" s="109"/>
      <c r="H110" s="110"/>
      <c r="I110" s="110"/>
      <c r="J110" s="110"/>
      <c r="K110" s="110"/>
      <c r="L110" s="109"/>
      <c r="M110" s="109"/>
      <c r="N110" s="111" t="str">
        <f t="shared" si="3"/>
        <v/>
      </c>
    </row>
    <row r="111">
      <c r="A111" s="104" t="str">
        <f t="shared" si="1"/>
        <v/>
      </c>
      <c r="B111" s="105"/>
      <c r="C111" s="106" t="str">
        <f t="shared" si="2"/>
        <v/>
      </c>
      <c r="D111" s="107"/>
      <c r="E111" s="108"/>
      <c r="F111" s="109"/>
      <c r="G111" s="109"/>
      <c r="H111" s="110"/>
      <c r="I111" s="110"/>
      <c r="J111" s="110"/>
      <c r="K111" s="110"/>
      <c r="L111" s="109"/>
      <c r="M111" s="109"/>
      <c r="N111" s="111" t="str">
        <f t="shared" si="3"/>
        <v/>
      </c>
    </row>
    <row r="112">
      <c r="A112" s="104" t="str">
        <f t="shared" si="1"/>
        <v/>
      </c>
      <c r="B112" s="105"/>
      <c r="C112" s="106" t="str">
        <f t="shared" si="2"/>
        <v/>
      </c>
      <c r="D112" s="107"/>
      <c r="E112" s="108"/>
      <c r="F112" s="109"/>
      <c r="G112" s="109"/>
      <c r="H112" s="110"/>
      <c r="I112" s="110"/>
      <c r="J112" s="110"/>
      <c r="K112" s="110"/>
      <c r="L112" s="109"/>
      <c r="M112" s="109"/>
      <c r="N112" s="111" t="str">
        <f t="shared" si="3"/>
        <v/>
      </c>
    </row>
    <row r="113">
      <c r="A113" s="104" t="str">
        <f t="shared" si="1"/>
        <v/>
      </c>
      <c r="B113" s="105"/>
      <c r="C113" s="106" t="str">
        <f t="shared" si="2"/>
        <v/>
      </c>
      <c r="D113" s="107"/>
      <c r="E113" s="108"/>
      <c r="F113" s="109"/>
      <c r="G113" s="109"/>
      <c r="H113" s="110"/>
      <c r="I113" s="110"/>
      <c r="J113" s="110"/>
      <c r="K113" s="110"/>
      <c r="L113" s="109"/>
      <c r="M113" s="109"/>
      <c r="N113" s="111" t="str">
        <f t="shared" si="3"/>
        <v/>
      </c>
    </row>
    <row r="114">
      <c r="A114" s="104" t="str">
        <f t="shared" si="1"/>
        <v/>
      </c>
      <c r="B114" s="105"/>
      <c r="C114" s="106" t="str">
        <f t="shared" si="2"/>
        <v/>
      </c>
      <c r="D114" s="107"/>
      <c r="E114" s="108"/>
      <c r="F114" s="109"/>
      <c r="G114" s="109"/>
      <c r="H114" s="110"/>
      <c r="I114" s="110"/>
      <c r="J114" s="110"/>
      <c r="K114" s="110"/>
      <c r="L114" s="109"/>
      <c r="M114" s="109"/>
      <c r="N114" s="111" t="str">
        <f t="shared" si="3"/>
        <v/>
      </c>
    </row>
    <row r="115">
      <c r="A115" s="104" t="str">
        <f t="shared" si="1"/>
        <v/>
      </c>
      <c r="B115" s="105"/>
      <c r="C115" s="106" t="str">
        <f t="shared" si="2"/>
        <v/>
      </c>
      <c r="D115" s="107"/>
      <c r="E115" s="108"/>
      <c r="F115" s="109"/>
      <c r="G115" s="109"/>
      <c r="H115" s="110"/>
      <c r="I115" s="110"/>
      <c r="J115" s="110"/>
      <c r="K115" s="110"/>
      <c r="L115" s="109"/>
      <c r="M115" s="109"/>
      <c r="N115" s="111" t="str">
        <f t="shared" si="3"/>
        <v/>
      </c>
    </row>
    <row r="116">
      <c r="A116" s="104" t="str">
        <f t="shared" si="1"/>
        <v/>
      </c>
      <c r="B116" s="105"/>
      <c r="C116" s="106" t="str">
        <f t="shared" si="2"/>
        <v/>
      </c>
      <c r="D116" s="107"/>
      <c r="E116" s="108"/>
      <c r="F116" s="109"/>
      <c r="G116" s="109"/>
      <c r="H116" s="110"/>
      <c r="I116" s="110"/>
      <c r="J116" s="110"/>
      <c r="K116" s="110"/>
      <c r="L116" s="109"/>
      <c r="M116" s="109"/>
      <c r="N116" s="111" t="str">
        <f t="shared" si="3"/>
        <v/>
      </c>
    </row>
    <row r="117">
      <c r="A117" s="104" t="str">
        <f t="shared" si="1"/>
        <v/>
      </c>
      <c r="B117" s="105"/>
      <c r="C117" s="106" t="str">
        <f t="shared" si="2"/>
        <v/>
      </c>
      <c r="D117" s="107"/>
      <c r="E117" s="108"/>
      <c r="F117" s="109"/>
      <c r="G117" s="109"/>
      <c r="H117" s="110"/>
      <c r="I117" s="110"/>
      <c r="J117" s="110"/>
      <c r="K117" s="110"/>
      <c r="L117" s="109"/>
      <c r="M117" s="109"/>
      <c r="N117" s="111" t="str">
        <f t="shared" si="3"/>
        <v/>
      </c>
    </row>
    <row r="118">
      <c r="A118" s="104" t="str">
        <f t="shared" si="1"/>
        <v/>
      </c>
      <c r="B118" s="105"/>
      <c r="C118" s="106" t="str">
        <f t="shared" si="2"/>
        <v/>
      </c>
      <c r="D118" s="107"/>
      <c r="E118" s="108"/>
      <c r="F118" s="109"/>
      <c r="G118" s="109"/>
      <c r="H118" s="110"/>
      <c r="I118" s="110"/>
      <c r="J118" s="110"/>
      <c r="K118" s="110"/>
      <c r="L118" s="109"/>
      <c r="M118" s="109"/>
      <c r="N118" s="111" t="str">
        <f t="shared" si="3"/>
        <v/>
      </c>
    </row>
    <row r="119">
      <c r="A119" s="104" t="str">
        <f t="shared" si="1"/>
        <v/>
      </c>
      <c r="B119" s="105"/>
      <c r="C119" s="106" t="str">
        <f t="shared" si="2"/>
        <v/>
      </c>
      <c r="D119" s="107"/>
      <c r="E119" s="108"/>
      <c r="F119" s="109"/>
      <c r="G119" s="109"/>
      <c r="H119" s="110"/>
      <c r="I119" s="110"/>
      <c r="J119" s="110"/>
      <c r="K119" s="110"/>
      <c r="L119" s="109"/>
      <c r="M119" s="109"/>
      <c r="N119" s="111" t="str">
        <f t="shared" si="3"/>
        <v/>
      </c>
    </row>
    <row r="120">
      <c r="A120" s="104" t="str">
        <f t="shared" si="1"/>
        <v/>
      </c>
      <c r="B120" s="105"/>
      <c r="C120" s="106" t="str">
        <f t="shared" si="2"/>
        <v/>
      </c>
      <c r="D120" s="107"/>
      <c r="E120" s="108"/>
      <c r="F120" s="109"/>
      <c r="G120" s="109"/>
      <c r="H120" s="110"/>
      <c r="I120" s="110"/>
      <c r="J120" s="110"/>
      <c r="K120" s="110"/>
      <c r="L120" s="109"/>
      <c r="M120" s="109"/>
      <c r="N120" s="111" t="str">
        <f t="shared" si="3"/>
        <v/>
      </c>
    </row>
    <row r="121">
      <c r="A121" s="104" t="str">
        <f t="shared" si="1"/>
        <v/>
      </c>
      <c r="B121" s="105"/>
      <c r="C121" s="106" t="str">
        <f t="shared" si="2"/>
        <v/>
      </c>
      <c r="D121" s="107"/>
      <c r="E121" s="108"/>
      <c r="F121" s="109"/>
      <c r="G121" s="109"/>
      <c r="H121" s="110"/>
      <c r="I121" s="110"/>
      <c r="J121" s="110"/>
      <c r="K121" s="110"/>
      <c r="L121" s="109"/>
      <c r="M121" s="109"/>
      <c r="N121" s="111" t="str">
        <f t="shared" si="3"/>
        <v/>
      </c>
    </row>
    <row r="122">
      <c r="A122" s="104" t="str">
        <f t="shared" si="1"/>
        <v/>
      </c>
      <c r="B122" s="105"/>
      <c r="C122" s="106" t="str">
        <f t="shared" si="2"/>
        <v/>
      </c>
      <c r="D122" s="107"/>
      <c r="E122" s="108"/>
      <c r="F122" s="109"/>
      <c r="G122" s="109"/>
      <c r="H122" s="110"/>
      <c r="I122" s="110"/>
      <c r="J122" s="110"/>
      <c r="K122" s="110"/>
      <c r="L122" s="109"/>
      <c r="M122" s="109"/>
      <c r="N122" s="111" t="str">
        <f t="shared" si="3"/>
        <v/>
      </c>
    </row>
    <row r="123">
      <c r="A123" s="104" t="str">
        <f t="shared" si="1"/>
        <v/>
      </c>
      <c r="B123" s="105"/>
      <c r="C123" s="106" t="str">
        <f t="shared" si="2"/>
        <v/>
      </c>
      <c r="D123" s="107"/>
      <c r="E123" s="108"/>
      <c r="F123" s="109"/>
      <c r="G123" s="109"/>
      <c r="H123" s="110"/>
      <c r="I123" s="110"/>
      <c r="J123" s="110"/>
      <c r="K123" s="110"/>
      <c r="L123" s="109"/>
      <c r="M123" s="109"/>
      <c r="N123" s="111" t="str">
        <f t="shared" si="3"/>
        <v/>
      </c>
    </row>
    <row r="124">
      <c r="A124" s="104" t="str">
        <f t="shared" si="1"/>
        <v/>
      </c>
      <c r="B124" s="105"/>
      <c r="C124" s="106" t="str">
        <f t="shared" si="2"/>
        <v/>
      </c>
      <c r="D124" s="107"/>
      <c r="E124" s="108"/>
      <c r="F124" s="109"/>
      <c r="G124" s="109"/>
      <c r="H124" s="110"/>
      <c r="I124" s="110"/>
      <c r="J124" s="110"/>
      <c r="K124" s="110"/>
      <c r="L124" s="109"/>
      <c r="M124" s="109"/>
      <c r="N124" s="111" t="str">
        <f t="shared" si="3"/>
        <v/>
      </c>
    </row>
    <row r="125">
      <c r="A125" s="104" t="str">
        <f t="shared" si="1"/>
        <v/>
      </c>
      <c r="B125" s="105"/>
      <c r="C125" s="106" t="str">
        <f t="shared" si="2"/>
        <v/>
      </c>
      <c r="D125" s="107"/>
      <c r="E125" s="108"/>
      <c r="F125" s="109"/>
      <c r="G125" s="109"/>
      <c r="H125" s="110"/>
      <c r="I125" s="110"/>
      <c r="J125" s="110"/>
      <c r="K125" s="110"/>
      <c r="L125" s="109"/>
      <c r="M125" s="109"/>
      <c r="N125" s="111" t="str">
        <f t="shared" si="3"/>
        <v/>
      </c>
    </row>
    <row r="126">
      <c r="A126" s="104" t="str">
        <f t="shared" si="1"/>
        <v/>
      </c>
      <c r="B126" s="105"/>
      <c r="C126" s="106" t="str">
        <f t="shared" si="2"/>
        <v/>
      </c>
      <c r="D126" s="107"/>
      <c r="E126" s="108"/>
      <c r="F126" s="109"/>
      <c r="G126" s="109"/>
      <c r="H126" s="110"/>
      <c r="I126" s="110"/>
      <c r="J126" s="110"/>
      <c r="K126" s="110"/>
      <c r="L126" s="109"/>
      <c r="M126" s="109"/>
      <c r="N126" s="111" t="str">
        <f t="shared" si="3"/>
        <v/>
      </c>
    </row>
    <row r="127">
      <c r="A127" s="104" t="str">
        <f t="shared" si="1"/>
        <v/>
      </c>
      <c r="B127" s="105"/>
      <c r="C127" s="106" t="str">
        <f t="shared" si="2"/>
        <v/>
      </c>
      <c r="D127" s="107"/>
      <c r="E127" s="108"/>
      <c r="F127" s="109"/>
      <c r="G127" s="109"/>
      <c r="H127" s="110"/>
      <c r="I127" s="110"/>
      <c r="J127" s="110"/>
      <c r="K127" s="110"/>
      <c r="L127" s="109"/>
      <c r="M127" s="109"/>
      <c r="N127" s="111" t="str">
        <f t="shared" si="3"/>
        <v/>
      </c>
    </row>
    <row r="128">
      <c r="A128" s="104" t="str">
        <f t="shared" si="1"/>
        <v/>
      </c>
      <c r="B128" s="105"/>
      <c r="C128" s="106" t="str">
        <f t="shared" si="2"/>
        <v/>
      </c>
      <c r="D128" s="107"/>
      <c r="E128" s="108"/>
      <c r="F128" s="109"/>
      <c r="G128" s="109"/>
      <c r="H128" s="110"/>
      <c r="I128" s="110"/>
      <c r="J128" s="110"/>
      <c r="K128" s="110"/>
      <c r="L128" s="109"/>
      <c r="M128" s="109"/>
      <c r="N128" s="111" t="str">
        <f t="shared" si="3"/>
        <v/>
      </c>
    </row>
    <row r="129">
      <c r="A129" s="104" t="str">
        <f t="shared" si="1"/>
        <v/>
      </c>
      <c r="B129" s="105"/>
      <c r="C129" s="106" t="str">
        <f t="shared" si="2"/>
        <v/>
      </c>
      <c r="D129" s="107"/>
      <c r="E129" s="108"/>
      <c r="F129" s="109"/>
      <c r="G129" s="109"/>
      <c r="H129" s="110"/>
      <c r="I129" s="110"/>
      <c r="J129" s="110"/>
      <c r="K129" s="110"/>
      <c r="L129" s="109"/>
      <c r="M129" s="109"/>
      <c r="N129" s="111" t="str">
        <f t="shared" si="3"/>
        <v/>
      </c>
    </row>
    <row r="130">
      <c r="A130" s="104" t="str">
        <f t="shared" si="1"/>
        <v/>
      </c>
      <c r="B130" s="105"/>
      <c r="C130" s="106" t="str">
        <f t="shared" si="2"/>
        <v/>
      </c>
      <c r="D130" s="107"/>
      <c r="E130" s="108"/>
      <c r="F130" s="109"/>
      <c r="G130" s="109"/>
      <c r="H130" s="110"/>
      <c r="I130" s="110"/>
      <c r="J130" s="110"/>
      <c r="K130" s="110"/>
      <c r="L130" s="109"/>
      <c r="M130" s="109"/>
      <c r="N130" s="111" t="str">
        <f t="shared" si="3"/>
        <v/>
      </c>
    </row>
    <row r="131">
      <c r="A131" s="104" t="str">
        <f t="shared" si="1"/>
        <v/>
      </c>
      <c r="B131" s="105"/>
      <c r="C131" s="106" t="str">
        <f t="shared" si="2"/>
        <v/>
      </c>
      <c r="D131" s="107"/>
      <c r="E131" s="108"/>
      <c r="F131" s="109"/>
      <c r="G131" s="109"/>
      <c r="H131" s="110"/>
      <c r="I131" s="110"/>
      <c r="J131" s="110"/>
      <c r="K131" s="110"/>
      <c r="L131" s="109"/>
      <c r="M131" s="109"/>
      <c r="N131" s="111" t="str">
        <f t="shared" si="3"/>
        <v/>
      </c>
    </row>
    <row r="132">
      <c r="A132" s="104" t="str">
        <f t="shared" si="1"/>
        <v/>
      </c>
      <c r="B132" s="105"/>
      <c r="C132" s="106" t="str">
        <f t="shared" si="2"/>
        <v/>
      </c>
      <c r="D132" s="107"/>
      <c r="E132" s="108"/>
      <c r="F132" s="109"/>
      <c r="G132" s="109"/>
      <c r="H132" s="110"/>
      <c r="I132" s="110"/>
      <c r="J132" s="110"/>
      <c r="K132" s="110"/>
      <c r="L132" s="109"/>
      <c r="M132" s="109"/>
      <c r="N132" s="111" t="str">
        <f t="shared" si="3"/>
        <v/>
      </c>
    </row>
    <row r="133">
      <c r="A133" s="104" t="str">
        <f t="shared" si="1"/>
        <v/>
      </c>
      <c r="B133" s="105"/>
      <c r="C133" s="106" t="str">
        <f t="shared" si="2"/>
        <v/>
      </c>
      <c r="D133" s="107"/>
      <c r="E133" s="108"/>
      <c r="F133" s="109"/>
      <c r="G133" s="109"/>
      <c r="H133" s="110"/>
      <c r="I133" s="110"/>
      <c r="J133" s="110"/>
      <c r="K133" s="110"/>
      <c r="L133" s="109"/>
      <c r="M133" s="109"/>
      <c r="N133" s="111" t="str">
        <f t="shared" si="3"/>
        <v/>
      </c>
    </row>
    <row r="134">
      <c r="A134" s="104" t="str">
        <f t="shared" si="1"/>
        <v/>
      </c>
      <c r="B134" s="105"/>
      <c r="C134" s="106" t="str">
        <f t="shared" si="2"/>
        <v/>
      </c>
      <c r="D134" s="107"/>
      <c r="E134" s="108"/>
      <c r="F134" s="109"/>
      <c r="G134" s="109"/>
      <c r="H134" s="110"/>
      <c r="I134" s="110"/>
      <c r="J134" s="110"/>
      <c r="K134" s="110"/>
      <c r="L134" s="109"/>
      <c r="M134" s="109"/>
      <c r="N134" s="111" t="str">
        <f t="shared" si="3"/>
        <v/>
      </c>
    </row>
    <row r="135">
      <c r="A135" s="104" t="str">
        <f t="shared" si="1"/>
        <v/>
      </c>
      <c r="B135" s="105"/>
      <c r="C135" s="106" t="str">
        <f t="shared" si="2"/>
        <v/>
      </c>
      <c r="D135" s="107"/>
      <c r="E135" s="108"/>
      <c r="F135" s="109"/>
      <c r="G135" s="109"/>
      <c r="H135" s="110"/>
      <c r="I135" s="110"/>
      <c r="J135" s="110"/>
      <c r="K135" s="110"/>
      <c r="L135" s="109"/>
      <c r="M135" s="109"/>
      <c r="N135" s="111" t="str">
        <f t="shared" si="3"/>
        <v/>
      </c>
    </row>
    <row r="136">
      <c r="A136" s="104" t="str">
        <f t="shared" si="1"/>
        <v/>
      </c>
      <c r="B136" s="105"/>
      <c r="C136" s="106" t="str">
        <f t="shared" si="2"/>
        <v/>
      </c>
      <c r="D136" s="107"/>
      <c r="E136" s="108"/>
      <c r="F136" s="109"/>
      <c r="G136" s="109"/>
      <c r="H136" s="110"/>
      <c r="I136" s="110"/>
      <c r="J136" s="110"/>
      <c r="K136" s="110"/>
      <c r="L136" s="109"/>
      <c r="M136" s="109"/>
      <c r="N136" s="111" t="str">
        <f t="shared" si="3"/>
        <v/>
      </c>
    </row>
    <row r="137">
      <c r="A137" s="104" t="str">
        <f t="shared" si="1"/>
        <v/>
      </c>
      <c r="B137" s="105"/>
      <c r="C137" s="106" t="str">
        <f t="shared" si="2"/>
        <v/>
      </c>
      <c r="D137" s="107"/>
      <c r="E137" s="108"/>
      <c r="F137" s="109"/>
      <c r="G137" s="109"/>
      <c r="H137" s="110"/>
      <c r="I137" s="110"/>
      <c r="J137" s="110"/>
      <c r="K137" s="110"/>
      <c r="L137" s="109"/>
      <c r="M137" s="109"/>
      <c r="N137" s="111" t="str">
        <f t="shared" si="3"/>
        <v/>
      </c>
    </row>
    <row r="138">
      <c r="A138" s="104" t="str">
        <f t="shared" si="1"/>
        <v/>
      </c>
      <c r="B138" s="105"/>
      <c r="C138" s="106" t="str">
        <f t="shared" si="2"/>
        <v/>
      </c>
      <c r="D138" s="107"/>
      <c r="E138" s="108"/>
      <c r="F138" s="109"/>
      <c r="G138" s="109"/>
      <c r="H138" s="110"/>
      <c r="I138" s="110"/>
      <c r="J138" s="110"/>
      <c r="K138" s="110"/>
      <c r="L138" s="109"/>
      <c r="M138" s="109"/>
      <c r="N138" s="111" t="str">
        <f t="shared" si="3"/>
        <v/>
      </c>
    </row>
    <row r="139">
      <c r="A139" s="104" t="str">
        <f t="shared" si="1"/>
        <v/>
      </c>
      <c r="B139" s="105"/>
      <c r="C139" s="106" t="str">
        <f t="shared" si="2"/>
        <v/>
      </c>
      <c r="D139" s="107"/>
      <c r="E139" s="108"/>
      <c r="F139" s="109"/>
      <c r="G139" s="109"/>
      <c r="H139" s="110"/>
      <c r="I139" s="110"/>
      <c r="J139" s="110"/>
      <c r="K139" s="110"/>
      <c r="L139" s="109"/>
      <c r="M139" s="109"/>
      <c r="N139" s="111" t="str">
        <f t="shared" si="3"/>
        <v/>
      </c>
    </row>
    <row r="140">
      <c r="A140" s="104" t="str">
        <f t="shared" si="1"/>
        <v/>
      </c>
      <c r="B140" s="105"/>
      <c r="C140" s="106" t="str">
        <f t="shared" si="2"/>
        <v/>
      </c>
      <c r="D140" s="107"/>
      <c r="E140" s="108"/>
      <c r="F140" s="109"/>
      <c r="G140" s="109"/>
      <c r="H140" s="110"/>
      <c r="I140" s="110"/>
      <c r="J140" s="110"/>
      <c r="K140" s="110"/>
      <c r="L140" s="109"/>
      <c r="M140" s="109"/>
      <c r="N140" s="111" t="str">
        <f t="shared" si="3"/>
        <v/>
      </c>
    </row>
    <row r="141">
      <c r="A141" s="104" t="str">
        <f t="shared" si="1"/>
        <v/>
      </c>
      <c r="B141" s="105"/>
      <c r="C141" s="106" t="str">
        <f t="shared" si="2"/>
        <v/>
      </c>
      <c r="D141" s="107"/>
      <c r="E141" s="108"/>
      <c r="F141" s="109"/>
      <c r="G141" s="109"/>
      <c r="H141" s="110"/>
      <c r="I141" s="110"/>
      <c r="J141" s="110"/>
      <c r="K141" s="110"/>
      <c r="L141" s="109"/>
      <c r="M141" s="109"/>
      <c r="N141" s="111" t="str">
        <f t="shared" si="3"/>
        <v/>
      </c>
    </row>
    <row r="142">
      <c r="A142" s="104" t="str">
        <f t="shared" si="1"/>
        <v/>
      </c>
      <c r="B142" s="105"/>
      <c r="C142" s="106" t="str">
        <f t="shared" si="2"/>
        <v/>
      </c>
      <c r="D142" s="107"/>
      <c r="E142" s="108"/>
      <c r="F142" s="109"/>
      <c r="G142" s="109"/>
      <c r="H142" s="110"/>
      <c r="I142" s="110"/>
      <c r="J142" s="110"/>
      <c r="K142" s="110"/>
      <c r="L142" s="109"/>
      <c r="M142" s="109"/>
      <c r="N142" s="111" t="str">
        <f t="shared" si="3"/>
        <v/>
      </c>
    </row>
    <row r="143">
      <c r="A143" s="104" t="str">
        <f t="shared" si="1"/>
        <v/>
      </c>
      <c r="B143" s="105"/>
      <c r="C143" s="106" t="str">
        <f t="shared" si="2"/>
        <v/>
      </c>
      <c r="D143" s="107"/>
      <c r="E143" s="108"/>
      <c r="F143" s="109"/>
      <c r="G143" s="109"/>
      <c r="H143" s="110"/>
      <c r="I143" s="110"/>
      <c r="J143" s="110"/>
      <c r="K143" s="110"/>
      <c r="L143" s="109"/>
      <c r="M143" s="109"/>
      <c r="N143" s="111" t="str">
        <f t="shared" si="3"/>
        <v/>
      </c>
    </row>
    <row r="144">
      <c r="A144" s="104" t="str">
        <f t="shared" si="1"/>
        <v/>
      </c>
      <c r="B144" s="105"/>
      <c r="C144" s="106" t="str">
        <f t="shared" si="2"/>
        <v/>
      </c>
      <c r="D144" s="107"/>
      <c r="E144" s="108"/>
      <c r="F144" s="109"/>
      <c r="G144" s="109"/>
      <c r="H144" s="110"/>
      <c r="I144" s="110"/>
      <c r="J144" s="110"/>
      <c r="K144" s="110"/>
      <c r="L144" s="109"/>
      <c r="M144" s="109"/>
      <c r="N144" s="111" t="str">
        <f t="shared" si="3"/>
        <v/>
      </c>
    </row>
    <row r="145">
      <c r="A145" s="104" t="str">
        <f t="shared" si="1"/>
        <v/>
      </c>
      <c r="B145" s="105"/>
      <c r="C145" s="106" t="str">
        <f t="shared" si="2"/>
        <v/>
      </c>
      <c r="D145" s="107"/>
      <c r="E145" s="108"/>
      <c r="F145" s="109"/>
      <c r="G145" s="109"/>
      <c r="H145" s="110"/>
      <c r="I145" s="110"/>
      <c r="J145" s="110"/>
      <c r="K145" s="110"/>
      <c r="L145" s="109"/>
      <c r="M145" s="109"/>
      <c r="N145" s="111" t="str">
        <f t="shared" si="3"/>
        <v/>
      </c>
    </row>
    <row r="146">
      <c r="A146" s="104" t="str">
        <f t="shared" si="1"/>
        <v/>
      </c>
      <c r="B146" s="105"/>
      <c r="C146" s="106" t="str">
        <f t="shared" si="2"/>
        <v/>
      </c>
      <c r="D146" s="107"/>
      <c r="E146" s="108"/>
      <c r="F146" s="109"/>
      <c r="G146" s="109"/>
      <c r="H146" s="110"/>
      <c r="I146" s="110"/>
      <c r="J146" s="110"/>
      <c r="K146" s="110"/>
      <c r="L146" s="109"/>
      <c r="M146" s="109"/>
      <c r="N146" s="111" t="str">
        <f t="shared" si="3"/>
        <v/>
      </c>
    </row>
    <row r="147">
      <c r="A147" s="104" t="str">
        <f t="shared" si="1"/>
        <v/>
      </c>
      <c r="B147" s="105"/>
      <c r="C147" s="106" t="str">
        <f t="shared" si="2"/>
        <v/>
      </c>
      <c r="D147" s="107"/>
      <c r="E147" s="108"/>
      <c r="F147" s="109"/>
      <c r="G147" s="109"/>
      <c r="H147" s="110"/>
      <c r="I147" s="110"/>
      <c r="J147" s="110"/>
      <c r="K147" s="110"/>
      <c r="L147" s="109"/>
      <c r="M147" s="109"/>
      <c r="N147" s="111" t="str">
        <f t="shared" si="3"/>
        <v/>
      </c>
    </row>
    <row r="148">
      <c r="A148" s="104" t="str">
        <f t="shared" si="1"/>
        <v/>
      </c>
      <c r="B148" s="105"/>
      <c r="C148" s="106" t="str">
        <f t="shared" si="2"/>
        <v/>
      </c>
      <c r="D148" s="107"/>
      <c r="E148" s="108"/>
      <c r="F148" s="109"/>
      <c r="G148" s="109"/>
      <c r="H148" s="110"/>
      <c r="I148" s="110"/>
      <c r="J148" s="110"/>
      <c r="K148" s="110"/>
      <c r="L148" s="109"/>
      <c r="M148" s="109"/>
      <c r="N148" s="111" t="str">
        <f t="shared" si="3"/>
        <v/>
      </c>
    </row>
    <row r="149">
      <c r="A149" s="104" t="str">
        <f t="shared" si="1"/>
        <v/>
      </c>
      <c r="B149" s="105"/>
      <c r="C149" s="106" t="str">
        <f t="shared" si="2"/>
        <v/>
      </c>
      <c r="D149" s="107"/>
      <c r="E149" s="108"/>
      <c r="F149" s="109"/>
      <c r="G149" s="109"/>
      <c r="H149" s="110"/>
      <c r="I149" s="110"/>
      <c r="J149" s="110"/>
      <c r="K149" s="110"/>
      <c r="L149" s="109"/>
      <c r="M149" s="109"/>
      <c r="N149" s="111" t="str">
        <f t="shared" si="3"/>
        <v/>
      </c>
    </row>
    <row r="150">
      <c r="A150" s="104" t="str">
        <f t="shared" si="1"/>
        <v/>
      </c>
      <c r="B150" s="105"/>
      <c r="C150" s="106" t="str">
        <f t="shared" si="2"/>
        <v/>
      </c>
      <c r="D150" s="107"/>
      <c r="E150" s="108"/>
      <c r="F150" s="109"/>
      <c r="G150" s="109"/>
      <c r="H150" s="110"/>
      <c r="I150" s="110"/>
      <c r="J150" s="110"/>
      <c r="K150" s="110"/>
      <c r="L150" s="109"/>
      <c r="M150" s="109"/>
      <c r="N150" s="111" t="str">
        <f t="shared" si="3"/>
        <v/>
      </c>
    </row>
    <row r="151">
      <c r="A151" s="104" t="str">
        <f t="shared" si="1"/>
        <v/>
      </c>
      <c r="B151" s="105"/>
      <c r="C151" s="106" t="str">
        <f t="shared" si="2"/>
        <v/>
      </c>
      <c r="D151" s="107"/>
      <c r="E151" s="108"/>
      <c r="F151" s="109"/>
      <c r="G151" s="109"/>
      <c r="H151" s="110"/>
      <c r="I151" s="110"/>
      <c r="J151" s="110"/>
      <c r="K151" s="110"/>
      <c r="L151" s="109"/>
      <c r="M151" s="109"/>
      <c r="N151" s="111" t="str">
        <f t="shared" si="3"/>
        <v/>
      </c>
    </row>
    <row r="152">
      <c r="A152" s="104" t="str">
        <f t="shared" si="1"/>
        <v/>
      </c>
      <c r="B152" s="105"/>
      <c r="C152" s="106" t="str">
        <f t="shared" si="2"/>
        <v/>
      </c>
      <c r="D152" s="107"/>
      <c r="E152" s="108"/>
      <c r="F152" s="109"/>
      <c r="G152" s="109"/>
      <c r="H152" s="110"/>
      <c r="I152" s="110"/>
      <c r="J152" s="110"/>
      <c r="K152" s="110"/>
      <c r="L152" s="109"/>
      <c r="M152" s="109"/>
      <c r="N152" s="111" t="str">
        <f t="shared" si="3"/>
        <v/>
      </c>
    </row>
    <row r="153">
      <c r="A153" s="104" t="str">
        <f t="shared" si="1"/>
        <v/>
      </c>
      <c r="B153" s="105"/>
      <c r="C153" s="106" t="str">
        <f t="shared" si="2"/>
        <v/>
      </c>
      <c r="D153" s="107"/>
      <c r="E153" s="108"/>
      <c r="F153" s="109"/>
      <c r="G153" s="109"/>
      <c r="H153" s="110"/>
      <c r="I153" s="110"/>
      <c r="J153" s="110"/>
      <c r="K153" s="110"/>
      <c r="L153" s="109"/>
      <c r="M153" s="109"/>
      <c r="N153" s="111" t="str">
        <f t="shared" si="3"/>
        <v/>
      </c>
    </row>
    <row r="154">
      <c r="A154" s="104" t="str">
        <f t="shared" si="1"/>
        <v/>
      </c>
      <c r="B154" s="105"/>
      <c r="C154" s="106" t="str">
        <f t="shared" si="2"/>
        <v/>
      </c>
      <c r="D154" s="107"/>
      <c r="E154" s="108"/>
      <c r="F154" s="109"/>
      <c r="G154" s="109"/>
      <c r="H154" s="110"/>
      <c r="I154" s="110"/>
      <c r="J154" s="110"/>
      <c r="K154" s="110"/>
      <c r="L154" s="109"/>
      <c r="M154" s="109"/>
      <c r="N154" s="111" t="str">
        <f t="shared" si="3"/>
        <v/>
      </c>
    </row>
    <row r="155">
      <c r="A155" s="104" t="str">
        <f t="shared" si="1"/>
        <v/>
      </c>
      <c r="B155" s="105"/>
      <c r="C155" s="106" t="str">
        <f t="shared" si="2"/>
        <v/>
      </c>
      <c r="D155" s="107"/>
      <c r="E155" s="108"/>
      <c r="F155" s="109"/>
      <c r="G155" s="109"/>
      <c r="H155" s="110"/>
      <c r="I155" s="110"/>
      <c r="J155" s="110"/>
      <c r="K155" s="110"/>
      <c r="L155" s="109"/>
      <c r="M155" s="109"/>
      <c r="N155" s="111" t="str">
        <f t="shared" si="3"/>
        <v/>
      </c>
    </row>
    <row r="156">
      <c r="A156" s="104" t="str">
        <f t="shared" si="1"/>
        <v/>
      </c>
      <c r="B156" s="105"/>
      <c r="C156" s="106" t="str">
        <f t="shared" si="2"/>
        <v/>
      </c>
      <c r="D156" s="107"/>
      <c r="E156" s="108"/>
      <c r="F156" s="109"/>
      <c r="G156" s="109"/>
      <c r="H156" s="110"/>
      <c r="I156" s="110"/>
      <c r="J156" s="110"/>
      <c r="K156" s="110"/>
      <c r="L156" s="109"/>
      <c r="M156" s="109"/>
      <c r="N156" s="111" t="str">
        <f t="shared" si="3"/>
        <v/>
      </c>
    </row>
    <row r="157">
      <c r="A157" s="104" t="str">
        <f t="shared" si="1"/>
        <v/>
      </c>
      <c r="B157" s="105"/>
      <c r="C157" s="106" t="str">
        <f t="shared" si="2"/>
        <v/>
      </c>
      <c r="D157" s="107"/>
      <c r="E157" s="108"/>
      <c r="F157" s="109"/>
      <c r="G157" s="109"/>
      <c r="H157" s="110"/>
      <c r="I157" s="110"/>
      <c r="J157" s="110"/>
      <c r="K157" s="110"/>
      <c r="L157" s="109"/>
      <c r="M157" s="109"/>
      <c r="N157" s="111" t="str">
        <f t="shared" si="3"/>
        <v/>
      </c>
    </row>
    <row r="158">
      <c r="A158" s="104" t="str">
        <f t="shared" si="1"/>
        <v/>
      </c>
      <c r="B158" s="105"/>
      <c r="C158" s="106" t="str">
        <f t="shared" si="2"/>
        <v/>
      </c>
      <c r="D158" s="107"/>
      <c r="E158" s="108"/>
      <c r="F158" s="109"/>
      <c r="G158" s="109"/>
      <c r="H158" s="110"/>
      <c r="I158" s="110"/>
      <c r="J158" s="110"/>
      <c r="K158" s="110"/>
      <c r="L158" s="109"/>
      <c r="M158" s="109"/>
      <c r="N158" s="111" t="str">
        <f t="shared" si="3"/>
        <v/>
      </c>
    </row>
    <row r="159">
      <c r="A159" s="104" t="str">
        <f t="shared" si="1"/>
        <v/>
      </c>
      <c r="B159" s="105"/>
      <c r="C159" s="106" t="str">
        <f t="shared" si="2"/>
        <v/>
      </c>
      <c r="D159" s="107"/>
      <c r="E159" s="108"/>
      <c r="F159" s="109"/>
      <c r="G159" s="109"/>
      <c r="H159" s="110"/>
      <c r="I159" s="110"/>
      <c r="J159" s="110"/>
      <c r="K159" s="110"/>
      <c r="L159" s="109"/>
      <c r="M159" s="109"/>
      <c r="N159" s="111" t="str">
        <f t="shared" si="3"/>
        <v/>
      </c>
    </row>
    <row r="160">
      <c r="A160" s="104" t="str">
        <f t="shared" si="1"/>
        <v/>
      </c>
      <c r="B160" s="105"/>
      <c r="C160" s="106" t="str">
        <f t="shared" si="2"/>
        <v/>
      </c>
      <c r="D160" s="107"/>
      <c r="E160" s="108"/>
      <c r="F160" s="109"/>
      <c r="G160" s="109"/>
      <c r="H160" s="110"/>
      <c r="I160" s="110"/>
      <c r="J160" s="110"/>
      <c r="K160" s="110"/>
      <c r="L160" s="109"/>
      <c r="M160" s="109"/>
      <c r="N160" s="111" t="str">
        <f t="shared" si="3"/>
        <v/>
      </c>
    </row>
    <row r="161">
      <c r="A161" s="104" t="str">
        <f t="shared" si="1"/>
        <v/>
      </c>
      <c r="B161" s="105"/>
      <c r="C161" s="106" t="str">
        <f t="shared" si="2"/>
        <v/>
      </c>
      <c r="D161" s="107"/>
      <c r="E161" s="108"/>
      <c r="F161" s="109"/>
      <c r="G161" s="109"/>
      <c r="H161" s="110"/>
      <c r="I161" s="110"/>
      <c r="J161" s="110"/>
      <c r="K161" s="110"/>
      <c r="L161" s="109"/>
      <c r="M161" s="109"/>
      <c r="N161" s="111" t="str">
        <f t="shared" si="3"/>
        <v/>
      </c>
    </row>
    <row r="162">
      <c r="A162" s="104" t="str">
        <f t="shared" si="1"/>
        <v/>
      </c>
      <c r="B162" s="105"/>
      <c r="C162" s="106" t="str">
        <f t="shared" si="2"/>
        <v/>
      </c>
      <c r="D162" s="107"/>
      <c r="E162" s="108"/>
      <c r="F162" s="109"/>
      <c r="G162" s="109"/>
      <c r="H162" s="110"/>
      <c r="I162" s="110"/>
      <c r="J162" s="110"/>
      <c r="K162" s="110"/>
      <c r="L162" s="109"/>
      <c r="M162" s="109"/>
      <c r="N162" s="111" t="str">
        <f t="shared" si="3"/>
        <v/>
      </c>
    </row>
    <row r="163">
      <c r="A163" s="104" t="str">
        <f t="shared" si="1"/>
        <v/>
      </c>
      <c r="B163" s="105"/>
      <c r="C163" s="106" t="str">
        <f t="shared" si="2"/>
        <v/>
      </c>
      <c r="D163" s="107"/>
      <c r="E163" s="108"/>
      <c r="F163" s="109"/>
      <c r="G163" s="109"/>
      <c r="H163" s="110"/>
      <c r="I163" s="110"/>
      <c r="J163" s="110"/>
      <c r="K163" s="110"/>
      <c r="L163" s="109"/>
      <c r="M163" s="109"/>
      <c r="N163" s="111" t="str">
        <f t="shared" si="3"/>
        <v/>
      </c>
    </row>
    <row r="164">
      <c r="A164" s="104" t="str">
        <f t="shared" si="1"/>
        <v/>
      </c>
      <c r="B164" s="105"/>
      <c r="C164" s="106" t="str">
        <f t="shared" si="2"/>
        <v/>
      </c>
      <c r="D164" s="107"/>
      <c r="E164" s="108"/>
      <c r="F164" s="109"/>
      <c r="G164" s="109"/>
      <c r="H164" s="110"/>
      <c r="I164" s="110"/>
      <c r="J164" s="110"/>
      <c r="K164" s="110"/>
      <c r="L164" s="109"/>
      <c r="M164" s="109"/>
      <c r="N164" s="111" t="str">
        <f t="shared" si="3"/>
        <v/>
      </c>
    </row>
    <row r="165">
      <c r="A165" s="104" t="str">
        <f t="shared" si="1"/>
        <v/>
      </c>
      <c r="B165" s="105"/>
      <c r="C165" s="106" t="str">
        <f t="shared" si="2"/>
        <v/>
      </c>
      <c r="D165" s="107"/>
      <c r="E165" s="108"/>
      <c r="F165" s="109"/>
      <c r="G165" s="109"/>
      <c r="H165" s="110"/>
      <c r="I165" s="110"/>
      <c r="J165" s="110"/>
      <c r="K165" s="110"/>
      <c r="L165" s="109"/>
      <c r="M165" s="109"/>
      <c r="N165" s="111" t="str">
        <f t="shared" si="3"/>
        <v/>
      </c>
    </row>
    <row r="166">
      <c r="A166" s="104" t="str">
        <f t="shared" si="1"/>
        <v/>
      </c>
      <c r="B166" s="105"/>
      <c r="C166" s="106" t="str">
        <f t="shared" si="2"/>
        <v/>
      </c>
      <c r="D166" s="107"/>
      <c r="E166" s="108"/>
      <c r="F166" s="109"/>
      <c r="G166" s="109"/>
      <c r="H166" s="110"/>
      <c r="I166" s="110"/>
      <c r="J166" s="110"/>
      <c r="K166" s="110"/>
      <c r="L166" s="109"/>
      <c r="M166" s="109"/>
      <c r="N166" s="111" t="str">
        <f t="shared" si="3"/>
        <v/>
      </c>
    </row>
    <row r="167">
      <c r="A167" s="104" t="str">
        <f t="shared" si="1"/>
        <v/>
      </c>
      <c r="B167" s="105"/>
      <c r="C167" s="106" t="str">
        <f t="shared" si="2"/>
        <v/>
      </c>
      <c r="D167" s="107"/>
      <c r="E167" s="108"/>
      <c r="F167" s="109"/>
      <c r="G167" s="109"/>
      <c r="H167" s="110"/>
      <c r="I167" s="110"/>
      <c r="J167" s="110"/>
      <c r="K167" s="110"/>
      <c r="L167" s="109"/>
      <c r="M167" s="109"/>
      <c r="N167" s="111" t="str">
        <f t="shared" si="3"/>
        <v/>
      </c>
    </row>
    <row r="168">
      <c r="A168" s="104" t="str">
        <f t="shared" si="1"/>
        <v/>
      </c>
      <c r="B168" s="105"/>
      <c r="C168" s="106" t="str">
        <f t="shared" si="2"/>
        <v/>
      </c>
      <c r="D168" s="107"/>
      <c r="E168" s="108"/>
      <c r="F168" s="109"/>
      <c r="G168" s="109"/>
      <c r="H168" s="110"/>
      <c r="I168" s="110"/>
      <c r="J168" s="110"/>
      <c r="K168" s="110"/>
      <c r="L168" s="109"/>
      <c r="M168" s="109"/>
      <c r="N168" s="111" t="str">
        <f t="shared" si="3"/>
        <v/>
      </c>
    </row>
    <row r="169">
      <c r="A169" s="104" t="str">
        <f t="shared" si="1"/>
        <v/>
      </c>
      <c r="B169" s="105"/>
      <c r="C169" s="106" t="str">
        <f t="shared" si="2"/>
        <v/>
      </c>
      <c r="D169" s="107"/>
      <c r="E169" s="108"/>
      <c r="F169" s="109"/>
      <c r="G169" s="109"/>
      <c r="H169" s="110"/>
      <c r="I169" s="110"/>
      <c r="J169" s="110"/>
      <c r="K169" s="110"/>
      <c r="L169" s="109"/>
      <c r="M169" s="109"/>
      <c r="N169" s="111" t="str">
        <f t="shared" si="3"/>
        <v/>
      </c>
    </row>
    <row r="170">
      <c r="A170" s="104" t="str">
        <f t="shared" si="1"/>
        <v/>
      </c>
      <c r="B170" s="105"/>
      <c r="C170" s="106" t="str">
        <f t="shared" si="2"/>
        <v/>
      </c>
      <c r="D170" s="107"/>
      <c r="E170" s="108"/>
      <c r="F170" s="109"/>
      <c r="G170" s="109"/>
      <c r="H170" s="110"/>
      <c r="I170" s="110"/>
      <c r="J170" s="110"/>
      <c r="K170" s="110"/>
      <c r="L170" s="109"/>
      <c r="M170" s="109"/>
      <c r="N170" s="111" t="str">
        <f t="shared" si="3"/>
        <v/>
      </c>
    </row>
    <row r="171">
      <c r="A171" s="104" t="str">
        <f t="shared" si="1"/>
        <v/>
      </c>
      <c r="B171" s="105"/>
      <c r="C171" s="106" t="str">
        <f t="shared" si="2"/>
        <v/>
      </c>
      <c r="D171" s="107"/>
      <c r="E171" s="108"/>
      <c r="F171" s="109"/>
      <c r="G171" s="109"/>
      <c r="H171" s="110"/>
      <c r="I171" s="110"/>
      <c r="J171" s="110"/>
      <c r="K171" s="110"/>
      <c r="L171" s="109"/>
      <c r="M171" s="109"/>
      <c r="N171" s="111" t="str">
        <f t="shared" si="3"/>
        <v/>
      </c>
    </row>
    <row r="172">
      <c r="A172" s="104" t="str">
        <f t="shared" si="1"/>
        <v/>
      </c>
      <c r="B172" s="105"/>
      <c r="C172" s="106" t="str">
        <f t="shared" si="2"/>
        <v/>
      </c>
      <c r="D172" s="107"/>
      <c r="E172" s="108"/>
      <c r="F172" s="109"/>
      <c r="G172" s="109"/>
      <c r="H172" s="110"/>
      <c r="I172" s="110"/>
      <c r="J172" s="110"/>
      <c r="K172" s="110"/>
      <c r="L172" s="109"/>
      <c r="M172" s="109"/>
      <c r="N172" s="111" t="str">
        <f t="shared" si="3"/>
        <v/>
      </c>
    </row>
    <row r="173">
      <c r="A173" s="104" t="str">
        <f t="shared" si="1"/>
        <v/>
      </c>
      <c r="B173" s="105"/>
      <c r="C173" s="106" t="str">
        <f t="shared" si="2"/>
        <v/>
      </c>
      <c r="D173" s="107"/>
      <c r="E173" s="108"/>
      <c r="F173" s="109"/>
      <c r="G173" s="109"/>
      <c r="H173" s="110"/>
      <c r="I173" s="110"/>
      <c r="J173" s="110"/>
      <c r="K173" s="110"/>
      <c r="L173" s="109"/>
      <c r="M173" s="109"/>
      <c r="N173" s="111" t="str">
        <f t="shared" si="3"/>
        <v/>
      </c>
    </row>
    <row r="174">
      <c r="A174" s="104" t="str">
        <f t="shared" si="1"/>
        <v/>
      </c>
      <c r="B174" s="105"/>
      <c r="C174" s="106" t="str">
        <f t="shared" si="2"/>
        <v/>
      </c>
      <c r="D174" s="107"/>
      <c r="E174" s="108"/>
      <c r="F174" s="109"/>
      <c r="G174" s="109"/>
      <c r="H174" s="110"/>
      <c r="I174" s="110"/>
      <c r="J174" s="110"/>
      <c r="K174" s="110"/>
      <c r="L174" s="109"/>
      <c r="M174" s="109"/>
      <c r="N174" s="111" t="str">
        <f t="shared" si="3"/>
        <v/>
      </c>
    </row>
    <row r="175">
      <c r="A175" s="104" t="str">
        <f t="shared" si="1"/>
        <v/>
      </c>
      <c r="B175" s="105"/>
      <c r="C175" s="106" t="str">
        <f t="shared" si="2"/>
        <v/>
      </c>
      <c r="D175" s="107"/>
      <c r="E175" s="108"/>
      <c r="F175" s="109"/>
      <c r="G175" s="109"/>
      <c r="H175" s="110"/>
      <c r="I175" s="110"/>
      <c r="J175" s="110"/>
      <c r="K175" s="110"/>
      <c r="L175" s="109"/>
      <c r="M175" s="109"/>
      <c r="N175" s="111" t="str">
        <f t="shared" si="3"/>
        <v/>
      </c>
    </row>
    <row r="176">
      <c r="A176" s="104" t="str">
        <f t="shared" si="1"/>
        <v/>
      </c>
      <c r="B176" s="105"/>
      <c r="C176" s="106" t="str">
        <f t="shared" si="2"/>
        <v/>
      </c>
      <c r="D176" s="107"/>
      <c r="E176" s="108"/>
      <c r="F176" s="109"/>
      <c r="G176" s="109"/>
      <c r="H176" s="110"/>
      <c r="I176" s="110"/>
      <c r="J176" s="110"/>
      <c r="K176" s="110"/>
      <c r="L176" s="109"/>
      <c r="M176" s="109"/>
      <c r="N176" s="111" t="str">
        <f t="shared" si="3"/>
        <v/>
      </c>
    </row>
    <row r="177">
      <c r="A177" s="104" t="str">
        <f t="shared" si="1"/>
        <v/>
      </c>
      <c r="B177" s="105"/>
      <c r="C177" s="106" t="str">
        <f t="shared" si="2"/>
        <v/>
      </c>
      <c r="D177" s="107"/>
      <c r="E177" s="108"/>
      <c r="F177" s="109"/>
      <c r="G177" s="109"/>
      <c r="H177" s="110"/>
      <c r="I177" s="110"/>
      <c r="J177" s="110"/>
      <c r="K177" s="110"/>
      <c r="L177" s="109"/>
      <c r="M177" s="109"/>
      <c r="N177" s="111" t="str">
        <f t="shared" si="3"/>
        <v/>
      </c>
    </row>
    <row r="178">
      <c r="A178" s="104" t="str">
        <f t="shared" si="1"/>
        <v/>
      </c>
      <c r="B178" s="105"/>
      <c r="C178" s="106" t="str">
        <f t="shared" si="2"/>
        <v/>
      </c>
      <c r="D178" s="107"/>
      <c r="E178" s="108"/>
      <c r="F178" s="109"/>
      <c r="G178" s="109"/>
      <c r="H178" s="110"/>
      <c r="I178" s="110"/>
      <c r="J178" s="110"/>
      <c r="K178" s="110"/>
      <c r="L178" s="109"/>
      <c r="M178" s="109"/>
      <c r="N178" s="111" t="str">
        <f t="shared" si="3"/>
        <v/>
      </c>
    </row>
    <row r="179">
      <c r="A179" s="104" t="str">
        <f t="shared" si="1"/>
        <v/>
      </c>
      <c r="B179" s="105"/>
      <c r="C179" s="106" t="str">
        <f t="shared" si="2"/>
        <v/>
      </c>
      <c r="D179" s="107"/>
      <c r="E179" s="108"/>
      <c r="F179" s="109"/>
      <c r="G179" s="109"/>
      <c r="H179" s="110"/>
      <c r="I179" s="110"/>
      <c r="J179" s="110"/>
      <c r="K179" s="110"/>
      <c r="L179" s="109"/>
      <c r="M179" s="109"/>
      <c r="N179" s="111" t="str">
        <f t="shared" si="3"/>
        <v/>
      </c>
    </row>
    <row r="180">
      <c r="A180" s="104" t="str">
        <f t="shared" si="1"/>
        <v/>
      </c>
      <c r="B180" s="105"/>
      <c r="C180" s="106" t="str">
        <f t="shared" si="2"/>
        <v/>
      </c>
      <c r="D180" s="107"/>
      <c r="E180" s="108"/>
      <c r="F180" s="109"/>
      <c r="G180" s="109"/>
      <c r="H180" s="110"/>
      <c r="I180" s="110"/>
      <c r="J180" s="110"/>
      <c r="K180" s="110"/>
      <c r="L180" s="109"/>
      <c r="M180" s="109"/>
      <c r="N180" s="111" t="str">
        <f t="shared" si="3"/>
        <v/>
      </c>
    </row>
    <row r="181">
      <c r="A181" s="104" t="str">
        <f t="shared" si="1"/>
        <v/>
      </c>
      <c r="B181" s="105"/>
      <c r="C181" s="106" t="str">
        <f t="shared" si="2"/>
        <v/>
      </c>
      <c r="D181" s="107"/>
      <c r="E181" s="108"/>
      <c r="F181" s="109"/>
      <c r="G181" s="109"/>
      <c r="H181" s="110"/>
      <c r="I181" s="110"/>
      <c r="J181" s="110"/>
      <c r="K181" s="110"/>
      <c r="L181" s="109"/>
      <c r="M181" s="109"/>
      <c r="N181" s="111" t="str">
        <f t="shared" si="3"/>
        <v/>
      </c>
    </row>
    <row r="182">
      <c r="A182" s="104" t="str">
        <f t="shared" si="1"/>
        <v/>
      </c>
      <c r="B182" s="105"/>
      <c r="C182" s="106" t="str">
        <f t="shared" si="2"/>
        <v/>
      </c>
      <c r="D182" s="107"/>
      <c r="E182" s="108"/>
      <c r="F182" s="109"/>
      <c r="G182" s="109"/>
      <c r="H182" s="110"/>
      <c r="I182" s="110"/>
      <c r="J182" s="110"/>
      <c r="K182" s="110"/>
      <c r="L182" s="109"/>
      <c r="M182" s="109"/>
      <c r="N182" s="111" t="str">
        <f t="shared" si="3"/>
        <v/>
      </c>
    </row>
    <row r="183">
      <c r="A183" s="104" t="str">
        <f t="shared" si="1"/>
        <v/>
      </c>
      <c r="B183" s="105"/>
      <c r="C183" s="106" t="str">
        <f t="shared" si="2"/>
        <v/>
      </c>
      <c r="D183" s="107"/>
      <c r="E183" s="108"/>
      <c r="F183" s="109"/>
      <c r="G183" s="109"/>
      <c r="H183" s="110"/>
      <c r="I183" s="110"/>
      <c r="J183" s="110"/>
      <c r="K183" s="110"/>
      <c r="L183" s="109"/>
      <c r="M183" s="109"/>
      <c r="N183" s="111" t="str">
        <f t="shared" si="3"/>
        <v/>
      </c>
    </row>
    <row r="184">
      <c r="A184" s="104" t="str">
        <f t="shared" si="1"/>
        <v/>
      </c>
      <c r="B184" s="105"/>
      <c r="C184" s="106" t="str">
        <f t="shared" si="2"/>
        <v/>
      </c>
      <c r="D184" s="107"/>
      <c r="E184" s="108"/>
      <c r="F184" s="109"/>
      <c r="G184" s="109"/>
      <c r="H184" s="110"/>
      <c r="I184" s="110"/>
      <c r="J184" s="110"/>
      <c r="K184" s="110"/>
      <c r="L184" s="109"/>
      <c r="M184" s="109"/>
      <c r="N184" s="111" t="str">
        <f t="shared" si="3"/>
        <v/>
      </c>
    </row>
    <row r="185">
      <c r="A185" s="104" t="str">
        <f t="shared" si="1"/>
        <v/>
      </c>
      <c r="B185" s="105"/>
      <c r="C185" s="106" t="str">
        <f t="shared" si="2"/>
        <v/>
      </c>
      <c r="D185" s="107"/>
      <c r="E185" s="108"/>
      <c r="F185" s="109"/>
      <c r="G185" s="109"/>
      <c r="H185" s="110"/>
      <c r="I185" s="110"/>
      <c r="J185" s="110"/>
      <c r="K185" s="110"/>
      <c r="L185" s="109"/>
      <c r="M185" s="109"/>
      <c r="N185" s="111" t="str">
        <f t="shared" si="3"/>
        <v/>
      </c>
    </row>
    <row r="186">
      <c r="A186" s="104" t="str">
        <f t="shared" si="1"/>
        <v/>
      </c>
      <c r="B186" s="105"/>
      <c r="C186" s="106" t="str">
        <f t="shared" si="2"/>
        <v/>
      </c>
      <c r="D186" s="107"/>
      <c r="E186" s="108"/>
      <c r="F186" s="109"/>
      <c r="G186" s="109"/>
      <c r="H186" s="110"/>
      <c r="I186" s="110"/>
      <c r="J186" s="110"/>
      <c r="K186" s="110"/>
      <c r="L186" s="109"/>
      <c r="M186" s="109"/>
      <c r="N186" s="111" t="str">
        <f t="shared" si="3"/>
        <v/>
      </c>
    </row>
    <row r="187">
      <c r="A187" s="104" t="str">
        <f t="shared" si="1"/>
        <v/>
      </c>
      <c r="B187" s="105"/>
      <c r="C187" s="106" t="str">
        <f t="shared" si="2"/>
        <v/>
      </c>
      <c r="D187" s="107"/>
      <c r="E187" s="108"/>
      <c r="F187" s="109"/>
      <c r="G187" s="109"/>
      <c r="H187" s="110"/>
      <c r="I187" s="110"/>
      <c r="J187" s="110"/>
      <c r="K187" s="110"/>
      <c r="L187" s="109"/>
      <c r="M187" s="109"/>
      <c r="N187" s="111" t="str">
        <f t="shared" si="3"/>
        <v/>
      </c>
    </row>
    <row r="188">
      <c r="A188" s="104" t="str">
        <f t="shared" si="1"/>
        <v/>
      </c>
      <c r="B188" s="105"/>
      <c r="C188" s="106" t="str">
        <f t="shared" si="2"/>
        <v/>
      </c>
      <c r="D188" s="107"/>
      <c r="E188" s="108"/>
      <c r="F188" s="109"/>
      <c r="G188" s="109"/>
      <c r="H188" s="110"/>
      <c r="I188" s="110"/>
      <c r="J188" s="110"/>
      <c r="K188" s="110"/>
      <c r="L188" s="109"/>
      <c r="M188" s="109"/>
      <c r="N188" s="111" t="str">
        <f t="shared" si="3"/>
        <v/>
      </c>
    </row>
    <row r="189">
      <c r="A189" s="104" t="str">
        <f t="shared" si="1"/>
        <v/>
      </c>
      <c r="B189" s="105"/>
      <c r="C189" s="106" t="str">
        <f t="shared" si="2"/>
        <v/>
      </c>
      <c r="D189" s="107"/>
      <c r="E189" s="108"/>
      <c r="F189" s="109"/>
      <c r="G189" s="109"/>
      <c r="H189" s="110"/>
      <c r="I189" s="110"/>
      <c r="J189" s="110"/>
      <c r="K189" s="110"/>
      <c r="L189" s="109"/>
      <c r="M189" s="109"/>
      <c r="N189" s="111" t="str">
        <f t="shared" si="3"/>
        <v/>
      </c>
    </row>
    <row r="190">
      <c r="A190" s="104" t="str">
        <f t="shared" si="1"/>
        <v/>
      </c>
      <c r="B190" s="105"/>
      <c r="C190" s="106" t="str">
        <f t="shared" si="2"/>
        <v/>
      </c>
      <c r="D190" s="107"/>
      <c r="E190" s="108"/>
      <c r="F190" s="109"/>
      <c r="G190" s="109"/>
      <c r="H190" s="110"/>
      <c r="I190" s="110"/>
      <c r="J190" s="110"/>
      <c r="K190" s="110"/>
      <c r="L190" s="109"/>
      <c r="M190" s="109"/>
      <c r="N190" s="111" t="str">
        <f t="shared" si="3"/>
        <v/>
      </c>
    </row>
    <row r="191">
      <c r="A191" s="104" t="str">
        <f t="shared" si="1"/>
        <v/>
      </c>
      <c r="B191" s="105"/>
      <c r="C191" s="106" t="str">
        <f t="shared" si="2"/>
        <v/>
      </c>
      <c r="D191" s="107"/>
      <c r="E191" s="108"/>
      <c r="F191" s="109"/>
      <c r="G191" s="109"/>
      <c r="H191" s="110"/>
      <c r="I191" s="110"/>
      <c r="J191" s="110"/>
      <c r="K191" s="110"/>
      <c r="L191" s="109"/>
      <c r="M191" s="109"/>
      <c r="N191" s="111" t="str">
        <f t="shared" si="3"/>
        <v/>
      </c>
    </row>
    <row r="192">
      <c r="A192" s="104" t="str">
        <f t="shared" si="1"/>
        <v/>
      </c>
      <c r="B192" s="105"/>
      <c r="C192" s="106" t="str">
        <f t="shared" si="2"/>
        <v/>
      </c>
      <c r="D192" s="107"/>
      <c r="E192" s="108"/>
      <c r="F192" s="109"/>
      <c r="G192" s="109"/>
      <c r="H192" s="110"/>
      <c r="I192" s="110"/>
      <c r="J192" s="110"/>
      <c r="K192" s="110"/>
      <c r="L192" s="109"/>
      <c r="M192" s="109"/>
      <c r="N192" s="111" t="str">
        <f t="shared" si="3"/>
        <v/>
      </c>
    </row>
    <row r="193">
      <c r="A193" s="104" t="str">
        <f t="shared" si="1"/>
        <v/>
      </c>
      <c r="B193" s="105"/>
      <c r="C193" s="106" t="str">
        <f t="shared" si="2"/>
        <v/>
      </c>
      <c r="D193" s="107"/>
      <c r="E193" s="108"/>
      <c r="F193" s="109"/>
      <c r="G193" s="109"/>
      <c r="H193" s="110"/>
      <c r="I193" s="110"/>
      <c r="J193" s="110"/>
      <c r="K193" s="110"/>
      <c r="L193" s="109"/>
      <c r="M193" s="109"/>
      <c r="N193" s="111" t="str">
        <f t="shared" si="3"/>
        <v/>
      </c>
    </row>
    <row r="194">
      <c r="A194" s="104" t="str">
        <f t="shared" si="1"/>
        <v/>
      </c>
      <c r="B194" s="105"/>
      <c r="C194" s="106" t="str">
        <f t="shared" si="2"/>
        <v/>
      </c>
      <c r="D194" s="107"/>
      <c r="E194" s="108"/>
      <c r="F194" s="109"/>
      <c r="G194" s="109"/>
      <c r="H194" s="110"/>
      <c r="I194" s="110"/>
      <c r="J194" s="110"/>
      <c r="K194" s="110"/>
      <c r="L194" s="109"/>
      <c r="M194" s="109"/>
      <c r="N194" s="111" t="str">
        <f t="shared" si="3"/>
        <v/>
      </c>
    </row>
    <row r="195">
      <c r="A195" s="104" t="str">
        <f t="shared" si="1"/>
        <v/>
      </c>
      <c r="B195" s="105"/>
      <c r="C195" s="106" t="str">
        <f t="shared" si="2"/>
        <v/>
      </c>
      <c r="D195" s="107"/>
      <c r="E195" s="108"/>
      <c r="F195" s="109"/>
      <c r="G195" s="109"/>
      <c r="H195" s="110"/>
      <c r="I195" s="110"/>
      <c r="J195" s="110"/>
      <c r="K195" s="110"/>
      <c r="L195" s="109"/>
      <c r="M195" s="109"/>
      <c r="N195" s="111" t="str">
        <f t="shared" si="3"/>
        <v/>
      </c>
    </row>
    <row r="196">
      <c r="A196" s="104" t="str">
        <f t="shared" si="1"/>
        <v/>
      </c>
      <c r="B196" s="105"/>
      <c r="C196" s="106" t="str">
        <f t="shared" si="2"/>
        <v/>
      </c>
      <c r="D196" s="107"/>
      <c r="E196" s="108"/>
      <c r="F196" s="109"/>
      <c r="G196" s="109"/>
      <c r="H196" s="110"/>
      <c r="I196" s="110"/>
      <c r="J196" s="110"/>
      <c r="K196" s="110"/>
      <c r="L196" s="109"/>
      <c r="M196" s="109"/>
      <c r="N196" s="111" t="str">
        <f t="shared" si="3"/>
        <v/>
      </c>
    </row>
    <row r="197">
      <c r="A197" s="104" t="str">
        <f t="shared" si="1"/>
        <v/>
      </c>
      <c r="B197" s="105"/>
      <c r="C197" s="106" t="str">
        <f t="shared" si="2"/>
        <v/>
      </c>
      <c r="D197" s="107"/>
      <c r="E197" s="108"/>
      <c r="F197" s="109"/>
      <c r="G197" s="109"/>
      <c r="H197" s="110"/>
      <c r="I197" s="110"/>
      <c r="J197" s="110"/>
      <c r="K197" s="110"/>
      <c r="L197" s="109"/>
      <c r="M197" s="109"/>
      <c r="N197" s="111" t="str">
        <f t="shared" si="3"/>
        <v/>
      </c>
    </row>
    <row r="198">
      <c r="A198" s="104" t="str">
        <f t="shared" si="1"/>
        <v/>
      </c>
      <c r="B198" s="105"/>
      <c r="C198" s="106" t="str">
        <f t="shared" si="2"/>
        <v/>
      </c>
      <c r="D198" s="107"/>
      <c r="E198" s="108"/>
      <c r="F198" s="109"/>
      <c r="G198" s="109"/>
      <c r="H198" s="110"/>
      <c r="I198" s="110"/>
      <c r="J198" s="110"/>
      <c r="K198" s="110"/>
      <c r="L198" s="109"/>
      <c r="M198" s="109"/>
      <c r="N198" s="111" t="str">
        <f t="shared" si="3"/>
        <v/>
      </c>
    </row>
    <row r="199">
      <c r="A199" s="104" t="str">
        <f t="shared" si="1"/>
        <v/>
      </c>
      <c r="B199" s="105"/>
      <c r="C199" s="106" t="str">
        <f t="shared" si="2"/>
        <v/>
      </c>
      <c r="D199" s="107"/>
      <c r="E199" s="108"/>
      <c r="F199" s="109"/>
      <c r="G199" s="109"/>
      <c r="H199" s="110"/>
      <c r="I199" s="110"/>
      <c r="J199" s="110"/>
      <c r="K199" s="110"/>
      <c r="L199" s="109"/>
      <c r="M199" s="109"/>
      <c r="N199" s="111" t="str">
        <f t="shared" si="3"/>
        <v/>
      </c>
    </row>
    <row r="200">
      <c r="A200" s="104" t="str">
        <f t="shared" si="1"/>
        <v/>
      </c>
      <c r="B200" s="105"/>
      <c r="C200" s="106" t="str">
        <f t="shared" si="2"/>
        <v/>
      </c>
      <c r="D200" s="107"/>
      <c r="E200" s="108"/>
      <c r="F200" s="109"/>
      <c r="G200" s="109"/>
      <c r="H200" s="110"/>
      <c r="I200" s="110"/>
      <c r="J200" s="110"/>
      <c r="K200" s="110"/>
      <c r="L200" s="109"/>
      <c r="M200" s="109"/>
      <c r="N200" s="111" t="str">
        <f t="shared" si="3"/>
        <v/>
      </c>
    </row>
    <row r="201">
      <c r="A201" s="104" t="str">
        <f t="shared" si="1"/>
        <v/>
      </c>
      <c r="B201" s="105"/>
      <c r="C201" s="106" t="str">
        <f t="shared" si="2"/>
        <v/>
      </c>
      <c r="D201" s="107"/>
      <c r="E201" s="108"/>
      <c r="F201" s="109"/>
      <c r="G201" s="109"/>
      <c r="H201" s="110"/>
      <c r="I201" s="110"/>
      <c r="J201" s="110"/>
      <c r="K201" s="110"/>
      <c r="L201" s="109"/>
      <c r="M201" s="109"/>
      <c r="N201" s="111" t="str">
        <f t="shared" si="3"/>
        <v/>
      </c>
    </row>
    <row r="202">
      <c r="A202" s="104" t="str">
        <f t="shared" si="1"/>
        <v/>
      </c>
      <c r="B202" s="105"/>
      <c r="C202" s="106" t="str">
        <f t="shared" si="2"/>
        <v/>
      </c>
      <c r="D202" s="107"/>
      <c r="E202" s="108"/>
      <c r="F202" s="109"/>
      <c r="G202" s="109"/>
      <c r="H202" s="110"/>
      <c r="I202" s="110"/>
      <c r="J202" s="110"/>
      <c r="K202" s="110"/>
      <c r="L202" s="109"/>
      <c r="M202" s="109"/>
      <c r="N202" s="111" t="str">
        <f t="shared" si="3"/>
        <v/>
      </c>
    </row>
    <row r="203">
      <c r="A203" s="104" t="str">
        <f t="shared" si="1"/>
        <v/>
      </c>
      <c r="B203" s="105"/>
      <c r="C203" s="106" t="str">
        <f t="shared" si="2"/>
        <v/>
      </c>
      <c r="D203" s="107"/>
      <c r="E203" s="108"/>
      <c r="F203" s="109"/>
      <c r="G203" s="109"/>
      <c r="H203" s="110"/>
      <c r="I203" s="110"/>
      <c r="J203" s="110"/>
      <c r="K203" s="110"/>
      <c r="L203" s="109"/>
      <c r="M203" s="109"/>
      <c r="N203" s="111" t="str">
        <f t="shared" si="3"/>
        <v/>
      </c>
    </row>
    <row r="204">
      <c r="A204" s="104" t="str">
        <f t="shared" si="1"/>
        <v/>
      </c>
      <c r="B204" s="105"/>
      <c r="C204" s="106" t="str">
        <f t="shared" si="2"/>
        <v/>
      </c>
      <c r="D204" s="107"/>
      <c r="E204" s="108"/>
      <c r="F204" s="109"/>
      <c r="G204" s="109"/>
      <c r="H204" s="110"/>
      <c r="I204" s="110"/>
      <c r="J204" s="110"/>
      <c r="K204" s="110"/>
      <c r="L204" s="109"/>
      <c r="M204" s="109"/>
      <c r="N204" s="111" t="str">
        <f t="shared" si="3"/>
        <v/>
      </c>
    </row>
    <row r="205">
      <c r="A205" s="104" t="str">
        <f t="shared" si="1"/>
        <v/>
      </c>
      <c r="B205" s="105"/>
      <c r="C205" s="106" t="str">
        <f t="shared" si="2"/>
        <v/>
      </c>
      <c r="D205" s="107"/>
      <c r="E205" s="108"/>
      <c r="F205" s="109"/>
      <c r="G205" s="109"/>
      <c r="H205" s="110"/>
      <c r="I205" s="110"/>
      <c r="J205" s="110"/>
      <c r="K205" s="110"/>
      <c r="L205" s="109"/>
      <c r="M205" s="109"/>
      <c r="N205" s="111" t="str">
        <f t="shared" si="3"/>
        <v/>
      </c>
    </row>
    <row r="206">
      <c r="A206" s="104" t="str">
        <f t="shared" si="1"/>
        <v/>
      </c>
      <c r="B206" s="105"/>
      <c r="C206" s="106" t="str">
        <f t="shared" si="2"/>
        <v/>
      </c>
      <c r="D206" s="107"/>
      <c r="E206" s="108"/>
      <c r="F206" s="109"/>
      <c r="G206" s="109"/>
      <c r="H206" s="110"/>
      <c r="I206" s="110"/>
      <c r="J206" s="110"/>
      <c r="K206" s="110"/>
      <c r="L206" s="109"/>
      <c r="M206" s="109"/>
      <c r="N206" s="111" t="str">
        <f t="shared" si="3"/>
        <v/>
      </c>
    </row>
    <row r="207">
      <c r="A207" s="104" t="str">
        <f t="shared" si="1"/>
        <v/>
      </c>
      <c r="B207" s="105"/>
      <c r="C207" s="106" t="str">
        <f t="shared" si="2"/>
        <v/>
      </c>
      <c r="D207" s="107"/>
      <c r="E207" s="108"/>
      <c r="F207" s="109"/>
      <c r="G207" s="109"/>
      <c r="H207" s="110"/>
      <c r="I207" s="110"/>
      <c r="J207" s="110"/>
      <c r="K207" s="110"/>
      <c r="L207" s="109"/>
      <c r="M207" s="109"/>
      <c r="N207" s="111" t="str">
        <f t="shared" si="3"/>
        <v/>
      </c>
    </row>
    <row r="208">
      <c r="A208" s="104" t="str">
        <f t="shared" si="1"/>
        <v/>
      </c>
      <c r="B208" s="105"/>
      <c r="C208" s="106" t="str">
        <f t="shared" si="2"/>
        <v/>
      </c>
      <c r="D208" s="107"/>
      <c r="E208" s="108"/>
      <c r="F208" s="109"/>
      <c r="G208" s="109"/>
      <c r="H208" s="110"/>
      <c r="I208" s="110"/>
      <c r="J208" s="110"/>
      <c r="K208" s="110"/>
      <c r="L208" s="109"/>
      <c r="M208" s="109"/>
      <c r="N208" s="111" t="str">
        <f t="shared" si="3"/>
        <v/>
      </c>
    </row>
    <row r="209">
      <c r="A209" s="104" t="str">
        <f t="shared" si="1"/>
        <v/>
      </c>
      <c r="B209" s="105"/>
      <c r="C209" s="106" t="str">
        <f t="shared" si="2"/>
        <v/>
      </c>
      <c r="D209" s="107"/>
      <c r="E209" s="108"/>
      <c r="F209" s="109"/>
      <c r="G209" s="109"/>
      <c r="H209" s="110"/>
      <c r="I209" s="110"/>
      <c r="J209" s="110"/>
      <c r="K209" s="110"/>
      <c r="L209" s="109"/>
      <c r="M209" s="109"/>
      <c r="N209" s="111" t="str">
        <f t="shared" si="3"/>
        <v/>
      </c>
    </row>
    <row r="210">
      <c r="A210" s="104" t="str">
        <f t="shared" si="1"/>
        <v/>
      </c>
      <c r="B210" s="105"/>
      <c r="C210" s="106" t="str">
        <f t="shared" si="2"/>
        <v/>
      </c>
      <c r="D210" s="107"/>
      <c r="E210" s="108"/>
      <c r="F210" s="109"/>
      <c r="G210" s="109"/>
      <c r="H210" s="110"/>
      <c r="I210" s="110"/>
      <c r="J210" s="110"/>
      <c r="K210" s="110"/>
      <c r="L210" s="109"/>
      <c r="M210" s="109"/>
      <c r="N210" s="111" t="str">
        <f t="shared" si="3"/>
        <v/>
      </c>
    </row>
    <row r="211">
      <c r="A211" s="104" t="str">
        <f t="shared" si="1"/>
        <v/>
      </c>
      <c r="B211" s="105"/>
      <c r="C211" s="106" t="str">
        <f t="shared" si="2"/>
        <v/>
      </c>
      <c r="D211" s="107"/>
      <c r="E211" s="108"/>
      <c r="F211" s="109"/>
      <c r="G211" s="109"/>
      <c r="H211" s="110"/>
      <c r="I211" s="110"/>
      <c r="J211" s="110"/>
      <c r="K211" s="110"/>
      <c r="L211" s="109"/>
      <c r="M211" s="109"/>
      <c r="N211" s="111" t="str">
        <f t="shared" si="3"/>
        <v/>
      </c>
    </row>
    <row r="212">
      <c r="A212" s="104" t="str">
        <f t="shared" si="1"/>
        <v/>
      </c>
      <c r="B212" s="105"/>
      <c r="C212" s="106" t="str">
        <f t="shared" si="2"/>
        <v/>
      </c>
      <c r="D212" s="107"/>
      <c r="E212" s="108"/>
      <c r="F212" s="109"/>
      <c r="G212" s="109"/>
      <c r="H212" s="110"/>
      <c r="I212" s="110"/>
      <c r="J212" s="110"/>
      <c r="K212" s="110"/>
      <c r="L212" s="109"/>
      <c r="M212" s="109"/>
      <c r="N212" s="111" t="str">
        <f t="shared" si="3"/>
        <v/>
      </c>
    </row>
    <row r="213">
      <c r="A213" s="104" t="str">
        <f t="shared" si="1"/>
        <v/>
      </c>
      <c r="B213" s="105"/>
      <c r="C213" s="106" t="str">
        <f t="shared" si="2"/>
        <v/>
      </c>
      <c r="D213" s="107"/>
      <c r="E213" s="108"/>
      <c r="F213" s="109"/>
      <c r="G213" s="109"/>
      <c r="H213" s="110"/>
      <c r="I213" s="110"/>
      <c r="J213" s="110"/>
      <c r="K213" s="110"/>
      <c r="L213" s="109"/>
      <c r="M213" s="109"/>
      <c r="N213" s="111" t="str">
        <f t="shared" si="3"/>
        <v/>
      </c>
    </row>
    <row r="214">
      <c r="A214" s="104" t="str">
        <f t="shared" si="1"/>
        <v/>
      </c>
      <c r="B214" s="105"/>
      <c r="C214" s="106" t="str">
        <f t="shared" si="2"/>
        <v/>
      </c>
      <c r="D214" s="107"/>
      <c r="E214" s="108"/>
      <c r="F214" s="109"/>
      <c r="G214" s="109"/>
      <c r="H214" s="110"/>
      <c r="I214" s="110"/>
      <c r="J214" s="110"/>
      <c r="K214" s="110"/>
      <c r="L214" s="109"/>
      <c r="M214" s="109"/>
      <c r="N214" s="111" t="str">
        <f t="shared" si="3"/>
        <v/>
      </c>
    </row>
    <row r="215">
      <c r="A215" s="104" t="str">
        <f t="shared" si="1"/>
        <v/>
      </c>
      <c r="B215" s="105"/>
      <c r="C215" s="106" t="str">
        <f t="shared" si="2"/>
        <v/>
      </c>
      <c r="D215" s="107"/>
      <c r="E215" s="108"/>
      <c r="F215" s="109"/>
      <c r="G215" s="109"/>
      <c r="H215" s="110"/>
      <c r="I215" s="110"/>
      <c r="J215" s="110"/>
      <c r="K215" s="110"/>
      <c r="L215" s="109"/>
      <c r="M215" s="109"/>
      <c r="N215" s="111" t="str">
        <f t="shared" si="3"/>
        <v/>
      </c>
    </row>
    <row r="216">
      <c r="A216" s="104" t="str">
        <f t="shared" si="1"/>
        <v/>
      </c>
      <c r="B216" s="105"/>
      <c r="C216" s="106" t="str">
        <f t="shared" si="2"/>
        <v/>
      </c>
      <c r="D216" s="107"/>
      <c r="E216" s="108"/>
      <c r="F216" s="109"/>
      <c r="G216" s="109"/>
      <c r="H216" s="110"/>
      <c r="I216" s="110"/>
      <c r="J216" s="110"/>
      <c r="K216" s="110"/>
      <c r="L216" s="109"/>
      <c r="M216" s="109"/>
      <c r="N216" s="111" t="str">
        <f t="shared" si="3"/>
        <v/>
      </c>
    </row>
    <row r="217">
      <c r="A217" s="104" t="str">
        <f t="shared" si="1"/>
        <v/>
      </c>
      <c r="B217" s="105"/>
      <c r="C217" s="106" t="str">
        <f t="shared" si="2"/>
        <v/>
      </c>
      <c r="D217" s="107"/>
      <c r="E217" s="108"/>
      <c r="F217" s="109"/>
      <c r="G217" s="109"/>
      <c r="H217" s="110"/>
      <c r="I217" s="110"/>
      <c r="J217" s="110"/>
      <c r="K217" s="110"/>
      <c r="L217" s="109"/>
      <c r="M217" s="109"/>
      <c r="N217" s="111" t="str">
        <f t="shared" si="3"/>
        <v/>
      </c>
    </row>
    <row r="218">
      <c r="A218" s="104" t="str">
        <f t="shared" si="1"/>
        <v/>
      </c>
      <c r="B218" s="105"/>
      <c r="C218" s="106" t="str">
        <f t="shared" si="2"/>
        <v/>
      </c>
      <c r="D218" s="107"/>
      <c r="E218" s="108"/>
      <c r="F218" s="109"/>
      <c r="G218" s="109"/>
      <c r="H218" s="110"/>
      <c r="I218" s="110"/>
      <c r="J218" s="110"/>
      <c r="K218" s="110"/>
      <c r="L218" s="109"/>
      <c r="M218" s="109"/>
      <c r="N218" s="111" t="str">
        <f t="shared" si="3"/>
        <v/>
      </c>
    </row>
    <row r="219">
      <c r="A219" s="104" t="str">
        <f t="shared" si="1"/>
        <v/>
      </c>
      <c r="B219" s="105"/>
      <c r="C219" s="106" t="str">
        <f t="shared" si="2"/>
        <v/>
      </c>
      <c r="D219" s="107"/>
      <c r="E219" s="108"/>
      <c r="F219" s="109"/>
      <c r="G219" s="109"/>
      <c r="H219" s="110"/>
      <c r="I219" s="110"/>
      <c r="J219" s="110"/>
      <c r="K219" s="110"/>
      <c r="L219" s="109"/>
      <c r="M219" s="109"/>
      <c r="N219" s="111" t="str">
        <f t="shared" si="3"/>
        <v/>
      </c>
    </row>
    <row r="220">
      <c r="A220" s="104" t="str">
        <f t="shared" si="1"/>
        <v/>
      </c>
      <c r="B220" s="105"/>
      <c r="C220" s="106" t="str">
        <f t="shared" si="2"/>
        <v/>
      </c>
      <c r="D220" s="107"/>
      <c r="E220" s="108"/>
      <c r="F220" s="109"/>
      <c r="G220" s="109"/>
      <c r="H220" s="110"/>
      <c r="I220" s="110"/>
      <c r="J220" s="110"/>
      <c r="K220" s="110"/>
      <c r="L220" s="109"/>
      <c r="M220" s="109"/>
      <c r="N220" s="111" t="str">
        <f t="shared" si="3"/>
        <v/>
      </c>
    </row>
    <row r="221">
      <c r="A221" s="104" t="str">
        <f t="shared" si="1"/>
        <v/>
      </c>
      <c r="B221" s="105"/>
      <c r="C221" s="106" t="str">
        <f t="shared" si="2"/>
        <v/>
      </c>
      <c r="D221" s="107"/>
      <c r="E221" s="108"/>
      <c r="F221" s="109"/>
      <c r="G221" s="109"/>
      <c r="H221" s="110"/>
      <c r="I221" s="110"/>
      <c r="J221" s="110"/>
      <c r="K221" s="110"/>
      <c r="L221" s="109"/>
      <c r="M221" s="109"/>
      <c r="N221" s="111" t="str">
        <f t="shared" si="3"/>
        <v/>
      </c>
    </row>
    <row r="222">
      <c r="A222" s="104" t="str">
        <f t="shared" si="1"/>
        <v/>
      </c>
      <c r="B222" s="105"/>
      <c r="C222" s="106" t="str">
        <f t="shared" si="2"/>
        <v/>
      </c>
      <c r="D222" s="107"/>
      <c r="E222" s="108"/>
      <c r="F222" s="109"/>
      <c r="G222" s="109"/>
      <c r="H222" s="110"/>
      <c r="I222" s="110"/>
      <c r="J222" s="110"/>
      <c r="K222" s="110"/>
      <c r="L222" s="109"/>
      <c r="M222" s="109"/>
      <c r="N222" s="111" t="str">
        <f t="shared" si="3"/>
        <v/>
      </c>
    </row>
    <row r="223">
      <c r="A223" s="104" t="str">
        <f t="shared" si="1"/>
        <v/>
      </c>
      <c r="B223" s="105"/>
      <c r="C223" s="106" t="str">
        <f t="shared" si="2"/>
        <v/>
      </c>
      <c r="D223" s="107"/>
      <c r="E223" s="108"/>
      <c r="F223" s="109"/>
      <c r="G223" s="109"/>
      <c r="H223" s="110"/>
      <c r="I223" s="110"/>
      <c r="J223" s="110"/>
      <c r="K223" s="110"/>
      <c r="L223" s="109"/>
      <c r="M223" s="109"/>
      <c r="N223" s="111" t="str">
        <f t="shared" si="3"/>
        <v/>
      </c>
    </row>
    <row r="224">
      <c r="A224" s="104" t="str">
        <f t="shared" si="1"/>
        <v/>
      </c>
      <c r="B224" s="105"/>
      <c r="C224" s="106" t="str">
        <f t="shared" si="2"/>
        <v/>
      </c>
      <c r="D224" s="107"/>
      <c r="E224" s="108"/>
      <c r="F224" s="109"/>
      <c r="G224" s="109"/>
      <c r="H224" s="110"/>
      <c r="I224" s="110"/>
      <c r="J224" s="110"/>
      <c r="K224" s="110"/>
      <c r="L224" s="109"/>
      <c r="M224" s="109"/>
      <c r="N224" s="111" t="str">
        <f t="shared" si="3"/>
        <v/>
      </c>
    </row>
    <row r="225">
      <c r="A225" s="104" t="str">
        <f t="shared" si="1"/>
        <v/>
      </c>
      <c r="B225" s="105"/>
      <c r="C225" s="106" t="str">
        <f t="shared" si="2"/>
        <v/>
      </c>
      <c r="D225" s="107"/>
      <c r="E225" s="108"/>
      <c r="F225" s="109"/>
      <c r="G225" s="109"/>
      <c r="H225" s="110"/>
      <c r="I225" s="110"/>
      <c r="J225" s="110"/>
      <c r="K225" s="110"/>
      <c r="L225" s="109"/>
      <c r="M225" s="109"/>
      <c r="N225" s="111" t="str">
        <f t="shared" si="3"/>
        <v/>
      </c>
    </row>
    <row r="226">
      <c r="A226" s="104" t="str">
        <f t="shared" si="1"/>
        <v/>
      </c>
      <c r="B226" s="105"/>
      <c r="C226" s="106" t="str">
        <f t="shared" si="2"/>
        <v/>
      </c>
      <c r="D226" s="107"/>
      <c r="E226" s="108"/>
      <c r="F226" s="109"/>
      <c r="G226" s="109"/>
      <c r="H226" s="110"/>
      <c r="I226" s="110"/>
      <c r="J226" s="110"/>
      <c r="K226" s="110"/>
      <c r="L226" s="109"/>
      <c r="M226" s="109"/>
      <c r="N226" s="111" t="str">
        <f t="shared" si="3"/>
        <v/>
      </c>
    </row>
    <row r="227">
      <c r="A227" s="104" t="str">
        <f t="shared" si="1"/>
        <v/>
      </c>
      <c r="B227" s="105"/>
      <c r="C227" s="106" t="str">
        <f t="shared" si="2"/>
        <v/>
      </c>
      <c r="D227" s="107"/>
      <c r="E227" s="108"/>
      <c r="F227" s="109"/>
      <c r="G227" s="109"/>
      <c r="H227" s="110"/>
      <c r="I227" s="110"/>
      <c r="J227" s="110"/>
      <c r="K227" s="110"/>
      <c r="L227" s="109"/>
      <c r="M227" s="109"/>
      <c r="N227" s="111" t="str">
        <f t="shared" si="3"/>
        <v/>
      </c>
    </row>
    <row r="228">
      <c r="A228" s="104" t="str">
        <f t="shared" si="1"/>
        <v/>
      </c>
      <c r="B228" s="105"/>
      <c r="C228" s="106" t="str">
        <f t="shared" si="2"/>
        <v/>
      </c>
      <c r="D228" s="107"/>
      <c r="E228" s="108"/>
      <c r="F228" s="109"/>
      <c r="G228" s="109"/>
      <c r="H228" s="110"/>
      <c r="I228" s="110"/>
      <c r="J228" s="110"/>
      <c r="K228" s="110"/>
      <c r="L228" s="109"/>
      <c r="M228" s="109"/>
      <c r="N228" s="111" t="str">
        <f t="shared" si="3"/>
        <v/>
      </c>
    </row>
    <row r="229">
      <c r="A229" s="104" t="str">
        <f t="shared" si="1"/>
        <v/>
      </c>
      <c r="B229" s="105"/>
      <c r="C229" s="106" t="str">
        <f t="shared" si="2"/>
        <v/>
      </c>
      <c r="D229" s="107"/>
      <c r="E229" s="108"/>
      <c r="F229" s="109"/>
      <c r="G229" s="109"/>
      <c r="H229" s="110"/>
      <c r="I229" s="110"/>
      <c r="J229" s="110"/>
      <c r="K229" s="110"/>
      <c r="L229" s="109"/>
      <c r="M229" s="109"/>
      <c r="N229" s="111" t="str">
        <f t="shared" si="3"/>
        <v/>
      </c>
    </row>
    <row r="230">
      <c r="A230" s="104" t="str">
        <f t="shared" si="1"/>
        <v/>
      </c>
      <c r="B230" s="105"/>
      <c r="C230" s="106" t="str">
        <f t="shared" si="2"/>
        <v/>
      </c>
      <c r="D230" s="107"/>
      <c r="E230" s="108"/>
      <c r="F230" s="109"/>
      <c r="G230" s="109"/>
      <c r="H230" s="110"/>
      <c r="I230" s="110"/>
      <c r="J230" s="110"/>
      <c r="K230" s="110"/>
      <c r="L230" s="109"/>
      <c r="M230" s="109"/>
      <c r="N230" s="111" t="str">
        <f t="shared" si="3"/>
        <v/>
      </c>
    </row>
    <row r="231">
      <c r="A231" s="104" t="str">
        <f t="shared" si="1"/>
        <v/>
      </c>
      <c r="B231" s="105"/>
      <c r="C231" s="106" t="str">
        <f t="shared" si="2"/>
        <v/>
      </c>
      <c r="D231" s="107"/>
      <c r="E231" s="108"/>
      <c r="F231" s="109"/>
      <c r="G231" s="109"/>
      <c r="H231" s="110"/>
      <c r="I231" s="110"/>
      <c r="J231" s="110"/>
      <c r="K231" s="110"/>
      <c r="L231" s="109"/>
      <c r="M231" s="109"/>
      <c r="N231" s="111" t="str">
        <f t="shared" si="3"/>
        <v/>
      </c>
    </row>
    <row r="232">
      <c r="A232" s="104" t="str">
        <f t="shared" si="1"/>
        <v/>
      </c>
      <c r="B232" s="105"/>
      <c r="C232" s="106" t="str">
        <f t="shared" si="2"/>
        <v/>
      </c>
      <c r="D232" s="107"/>
      <c r="E232" s="108"/>
      <c r="F232" s="109"/>
      <c r="G232" s="109"/>
      <c r="H232" s="110"/>
      <c r="I232" s="110"/>
      <c r="J232" s="110"/>
      <c r="K232" s="110"/>
      <c r="L232" s="109"/>
      <c r="M232" s="109"/>
      <c r="N232" s="111" t="str">
        <f t="shared" si="3"/>
        <v/>
      </c>
    </row>
    <row r="233">
      <c r="A233" s="104" t="str">
        <f t="shared" si="1"/>
        <v/>
      </c>
      <c r="B233" s="105"/>
      <c r="C233" s="106" t="str">
        <f t="shared" si="2"/>
        <v/>
      </c>
      <c r="D233" s="107"/>
      <c r="E233" s="108"/>
      <c r="F233" s="109"/>
      <c r="G233" s="109"/>
      <c r="H233" s="110"/>
      <c r="I233" s="110"/>
      <c r="J233" s="110"/>
      <c r="K233" s="110"/>
      <c r="L233" s="109"/>
      <c r="M233" s="109"/>
      <c r="N233" s="111" t="str">
        <f t="shared" si="3"/>
        <v/>
      </c>
    </row>
    <row r="234">
      <c r="A234" s="104" t="str">
        <f t="shared" si="1"/>
        <v/>
      </c>
      <c r="B234" s="105"/>
      <c r="C234" s="106" t="str">
        <f t="shared" si="2"/>
        <v/>
      </c>
      <c r="D234" s="107"/>
      <c r="E234" s="108"/>
      <c r="F234" s="109"/>
      <c r="G234" s="109"/>
      <c r="H234" s="110"/>
      <c r="I234" s="110"/>
      <c r="J234" s="110"/>
      <c r="K234" s="110"/>
      <c r="L234" s="109"/>
      <c r="M234" s="109"/>
      <c r="N234" s="111" t="str">
        <f t="shared" si="3"/>
        <v/>
      </c>
    </row>
    <row r="235">
      <c r="A235" s="104" t="str">
        <f t="shared" si="1"/>
        <v/>
      </c>
      <c r="B235" s="105"/>
      <c r="C235" s="106" t="str">
        <f t="shared" si="2"/>
        <v/>
      </c>
      <c r="D235" s="107"/>
      <c r="E235" s="108"/>
      <c r="F235" s="109"/>
      <c r="G235" s="109"/>
      <c r="H235" s="110"/>
      <c r="I235" s="110"/>
      <c r="J235" s="110"/>
      <c r="K235" s="110"/>
      <c r="L235" s="109"/>
      <c r="M235" s="109"/>
      <c r="N235" s="111" t="str">
        <f t="shared" si="3"/>
        <v/>
      </c>
    </row>
    <row r="236">
      <c r="A236" s="104" t="str">
        <f t="shared" si="1"/>
        <v/>
      </c>
      <c r="B236" s="105"/>
      <c r="C236" s="106" t="str">
        <f t="shared" si="2"/>
        <v/>
      </c>
      <c r="D236" s="107"/>
      <c r="E236" s="108"/>
      <c r="F236" s="109"/>
      <c r="G236" s="109"/>
      <c r="H236" s="110"/>
      <c r="I236" s="110"/>
      <c r="J236" s="110"/>
      <c r="K236" s="110"/>
      <c r="L236" s="109"/>
      <c r="M236" s="109"/>
      <c r="N236" s="111" t="str">
        <f t="shared" si="3"/>
        <v/>
      </c>
    </row>
    <row r="237">
      <c r="A237" s="104" t="str">
        <f t="shared" si="1"/>
        <v/>
      </c>
      <c r="B237" s="105"/>
      <c r="C237" s="106" t="str">
        <f t="shared" si="2"/>
        <v/>
      </c>
      <c r="D237" s="107"/>
      <c r="E237" s="108"/>
      <c r="F237" s="109"/>
      <c r="G237" s="109"/>
      <c r="H237" s="110"/>
      <c r="I237" s="110"/>
      <c r="J237" s="110"/>
      <c r="K237" s="110"/>
      <c r="L237" s="109"/>
      <c r="M237" s="109"/>
      <c r="N237" s="111" t="str">
        <f t="shared" si="3"/>
        <v/>
      </c>
    </row>
    <row r="238">
      <c r="A238" s="104" t="str">
        <f t="shared" si="1"/>
        <v/>
      </c>
      <c r="B238" s="105"/>
      <c r="C238" s="106" t="str">
        <f t="shared" si="2"/>
        <v/>
      </c>
      <c r="D238" s="107"/>
      <c r="E238" s="108"/>
      <c r="F238" s="109"/>
      <c r="G238" s="109"/>
      <c r="H238" s="110"/>
      <c r="I238" s="110"/>
      <c r="J238" s="110"/>
      <c r="K238" s="110"/>
      <c r="L238" s="109"/>
      <c r="M238" s="109"/>
      <c r="N238" s="111" t="str">
        <f t="shared" si="3"/>
        <v/>
      </c>
    </row>
    <row r="239">
      <c r="A239" s="104" t="str">
        <f t="shared" si="1"/>
        <v/>
      </c>
      <c r="B239" s="105"/>
      <c r="C239" s="106" t="str">
        <f t="shared" si="2"/>
        <v/>
      </c>
      <c r="D239" s="107"/>
      <c r="E239" s="108"/>
      <c r="F239" s="109"/>
      <c r="G239" s="109"/>
      <c r="H239" s="110"/>
      <c r="I239" s="110"/>
      <c r="J239" s="110"/>
      <c r="K239" s="110"/>
      <c r="L239" s="109"/>
      <c r="M239" s="109"/>
      <c r="N239" s="111" t="str">
        <f t="shared" si="3"/>
        <v/>
      </c>
    </row>
    <row r="240">
      <c r="A240" s="104" t="str">
        <f t="shared" si="1"/>
        <v/>
      </c>
      <c r="B240" s="105"/>
      <c r="C240" s="106" t="str">
        <f t="shared" si="2"/>
        <v/>
      </c>
      <c r="D240" s="107"/>
      <c r="E240" s="108"/>
      <c r="F240" s="109"/>
      <c r="G240" s="109"/>
      <c r="H240" s="110"/>
      <c r="I240" s="110"/>
      <c r="J240" s="110"/>
      <c r="K240" s="110"/>
      <c r="L240" s="109"/>
      <c r="M240" s="109"/>
      <c r="N240" s="111" t="str">
        <f t="shared" si="3"/>
        <v/>
      </c>
    </row>
    <row r="241">
      <c r="A241" s="104" t="str">
        <f t="shared" si="1"/>
        <v/>
      </c>
      <c r="B241" s="105"/>
      <c r="C241" s="106" t="str">
        <f t="shared" si="2"/>
        <v/>
      </c>
      <c r="D241" s="107"/>
      <c r="E241" s="108"/>
      <c r="F241" s="109"/>
      <c r="G241" s="109"/>
      <c r="H241" s="110"/>
      <c r="I241" s="110"/>
      <c r="J241" s="110"/>
      <c r="K241" s="110"/>
      <c r="L241" s="109"/>
      <c r="M241" s="109"/>
      <c r="N241" s="111" t="str">
        <f t="shared" si="3"/>
        <v/>
      </c>
    </row>
    <row r="242">
      <c r="A242" s="104" t="str">
        <f t="shared" si="1"/>
        <v/>
      </c>
      <c r="B242" s="105"/>
      <c r="C242" s="106" t="str">
        <f t="shared" si="2"/>
        <v/>
      </c>
      <c r="D242" s="107"/>
      <c r="E242" s="108"/>
      <c r="F242" s="109"/>
      <c r="G242" s="109"/>
      <c r="H242" s="110"/>
      <c r="I242" s="110"/>
      <c r="J242" s="110"/>
      <c r="K242" s="110"/>
      <c r="L242" s="109"/>
      <c r="M242" s="109"/>
      <c r="N242" s="111" t="str">
        <f t="shared" si="3"/>
        <v/>
      </c>
    </row>
    <row r="243">
      <c r="A243" s="104" t="str">
        <f t="shared" si="1"/>
        <v/>
      </c>
      <c r="B243" s="105"/>
      <c r="C243" s="106" t="str">
        <f t="shared" si="2"/>
        <v/>
      </c>
      <c r="D243" s="107"/>
      <c r="E243" s="108"/>
      <c r="F243" s="109"/>
      <c r="G243" s="109"/>
      <c r="H243" s="110"/>
      <c r="I243" s="110"/>
      <c r="J243" s="110"/>
      <c r="K243" s="110"/>
      <c r="L243" s="109"/>
      <c r="M243" s="109"/>
      <c r="N243" s="111" t="str">
        <f t="shared" si="3"/>
        <v/>
      </c>
    </row>
    <row r="244">
      <c r="A244" s="104" t="str">
        <f t="shared" si="1"/>
        <v/>
      </c>
      <c r="B244" s="105"/>
      <c r="C244" s="106" t="str">
        <f t="shared" si="2"/>
        <v/>
      </c>
      <c r="D244" s="107"/>
      <c r="E244" s="108"/>
      <c r="F244" s="109"/>
      <c r="G244" s="109"/>
      <c r="H244" s="110"/>
      <c r="I244" s="110"/>
      <c r="J244" s="110"/>
      <c r="K244" s="110"/>
      <c r="L244" s="109"/>
      <c r="M244" s="109"/>
      <c r="N244" s="111" t="str">
        <f t="shared" si="3"/>
        <v/>
      </c>
    </row>
    <row r="245">
      <c r="A245" s="104" t="str">
        <f t="shared" si="1"/>
        <v/>
      </c>
      <c r="B245" s="105"/>
      <c r="C245" s="106" t="str">
        <f t="shared" si="2"/>
        <v/>
      </c>
      <c r="D245" s="107"/>
      <c r="E245" s="108"/>
      <c r="F245" s="109"/>
      <c r="G245" s="109"/>
      <c r="H245" s="110"/>
      <c r="I245" s="110"/>
      <c r="J245" s="110"/>
      <c r="K245" s="110"/>
      <c r="L245" s="109"/>
      <c r="M245" s="109"/>
      <c r="N245" s="111" t="str">
        <f t="shared" si="3"/>
        <v/>
      </c>
    </row>
    <row r="246">
      <c r="A246" s="104" t="str">
        <f t="shared" si="1"/>
        <v/>
      </c>
      <c r="B246" s="105"/>
      <c r="C246" s="106" t="str">
        <f t="shared" si="2"/>
        <v/>
      </c>
      <c r="D246" s="107"/>
      <c r="E246" s="108"/>
      <c r="F246" s="109"/>
      <c r="G246" s="109"/>
      <c r="H246" s="110"/>
      <c r="I246" s="110"/>
      <c r="J246" s="110"/>
      <c r="K246" s="110"/>
      <c r="L246" s="109"/>
      <c r="M246" s="109"/>
      <c r="N246" s="111" t="str">
        <f t="shared" si="3"/>
        <v/>
      </c>
    </row>
    <row r="247">
      <c r="A247" s="104" t="str">
        <f t="shared" si="1"/>
        <v/>
      </c>
      <c r="B247" s="105"/>
      <c r="C247" s="106" t="str">
        <f t="shared" si="2"/>
        <v/>
      </c>
      <c r="D247" s="107"/>
      <c r="E247" s="108"/>
      <c r="F247" s="109"/>
      <c r="G247" s="109"/>
      <c r="H247" s="110"/>
      <c r="I247" s="110"/>
      <c r="J247" s="110"/>
      <c r="K247" s="110"/>
      <c r="L247" s="109"/>
      <c r="M247" s="109"/>
      <c r="N247" s="111" t="str">
        <f t="shared" si="3"/>
        <v/>
      </c>
    </row>
    <row r="248">
      <c r="A248" s="104" t="str">
        <f t="shared" si="1"/>
        <v/>
      </c>
      <c r="B248" s="105"/>
      <c r="C248" s="106" t="str">
        <f t="shared" si="2"/>
        <v/>
      </c>
      <c r="D248" s="107"/>
      <c r="E248" s="108"/>
      <c r="F248" s="109"/>
      <c r="G248" s="109"/>
      <c r="H248" s="110"/>
      <c r="I248" s="110"/>
      <c r="J248" s="110"/>
      <c r="K248" s="110"/>
      <c r="L248" s="109"/>
      <c r="M248" s="109"/>
      <c r="N248" s="111" t="str">
        <f t="shared" si="3"/>
        <v/>
      </c>
    </row>
    <row r="249">
      <c r="A249" s="104" t="str">
        <f t="shared" si="1"/>
        <v/>
      </c>
      <c r="B249" s="105"/>
      <c r="C249" s="106" t="str">
        <f t="shared" si="2"/>
        <v/>
      </c>
      <c r="D249" s="107"/>
      <c r="E249" s="108"/>
      <c r="F249" s="109"/>
      <c r="G249" s="109"/>
      <c r="H249" s="110"/>
      <c r="I249" s="110"/>
      <c r="J249" s="110"/>
      <c r="K249" s="110"/>
      <c r="L249" s="109"/>
      <c r="M249" s="109"/>
      <c r="N249" s="111" t="str">
        <f t="shared" si="3"/>
        <v/>
      </c>
    </row>
    <row r="250">
      <c r="A250" s="104" t="str">
        <f t="shared" si="1"/>
        <v/>
      </c>
      <c r="B250" s="105"/>
      <c r="C250" s="106" t="str">
        <f t="shared" si="2"/>
        <v/>
      </c>
      <c r="D250" s="107"/>
      <c r="E250" s="108"/>
      <c r="F250" s="109"/>
      <c r="G250" s="109"/>
      <c r="H250" s="110"/>
      <c r="I250" s="110"/>
      <c r="J250" s="110"/>
      <c r="K250" s="110"/>
      <c r="L250" s="109"/>
      <c r="M250" s="109"/>
      <c r="N250" s="111" t="str">
        <f t="shared" si="3"/>
        <v/>
      </c>
    </row>
    <row r="251">
      <c r="A251" s="104" t="str">
        <f t="shared" si="1"/>
        <v/>
      </c>
      <c r="B251" s="105"/>
      <c r="C251" s="106" t="str">
        <f t="shared" si="2"/>
        <v/>
      </c>
      <c r="D251" s="107"/>
      <c r="E251" s="108"/>
      <c r="F251" s="109"/>
      <c r="G251" s="109"/>
      <c r="H251" s="110"/>
      <c r="I251" s="110"/>
      <c r="J251" s="110"/>
      <c r="K251" s="110"/>
      <c r="L251" s="109"/>
      <c r="M251" s="109"/>
      <c r="N251" s="111" t="str">
        <f t="shared" si="3"/>
        <v/>
      </c>
    </row>
    <row r="252">
      <c r="A252" s="104" t="str">
        <f t="shared" si="1"/>
        <v/>
      </c>
      <c r="B252" s="105"/>
      <c r="C252" s="106" t="str">
        <f t="shared" si="2"/>
        <v/>
      </c>
      <c r="D252" s="107"/>
      <c r="E252" s="108"/>
      <c r="F252" s="109"/>
      <c r="G252" s="109"/>
      <c r="H252" s="110"/>
      <c r="I252" s="110"/>
      <c r="J252" s="110"/>
      <c r="K252" s="110"/>
      <c r="L252" s="109"/>
      <c r="M252" s="109"/>
      <c r="N252" s="111" t="str">
        <f t="shared" si="3"/>
        <v/>
      </c>
    </row>
    <row r="253">
      <c r="A253" s="104" t="str">
        <f t="shared" si="1"/>
        <v/>
      </c>
      <c r="B253" s="105"/>
      <c r="C253" s="106" t="str">
        <f t="shared" si="2"/>
        <v/>
      </c>
      <c r="D253" s="107"/>
      <c r="E253" s="108"/>
      <c r="F253" s="109"/>
      <c r="G253" s="109"/>
      <c r="H253" s="110"/>
      <c r="I253" s="110"/>
      <c r="J253" s="110"/>
      <c r="K253" s="110"/>
      <c r="L253" s="109"/>
      <c r="M253" s="109"/>
      <c r="N253" s="111" t="str">
        <f t="shared" si="3"/>
        <v/>
      </c>
    </row>
    <row r="254">
      <c r="A254" s="104" t="str">
        <f t="shared" si="1"/>
        <v/>
      </c>
      <c r="B254" s="105"/>
      <c r="C254" s="106" t="str">
        <f t="shared" si="2"/>
        <v/>
      </c>
      <c r="D254" s="107"/>
      <c r="E254" s="108"/>
      <c r="F254" s="109"/>
      <c r="G254" s="109"/>
      <c r="H254" s="110"/>
      <c r="I254" s="110"/>
      <c r="J254" s="110"/>
      <c r="K254" s="110"/>
      <c r="L254" s="109"/>
      <c r="M254" s="109"/>
      <c r="N254" s="111" t="str">
        <f t="shared" si="3"/>
        <v/>
      </c>
    </row>
    <row r="255">
      <c r="A255" s="104" t="str">
        <f t="shared" si="1"/>
        <v/>
      </c>
      <c r="B255" s="105"/>
      <c r="C255" s="106" t="str">
        <f t="shared" si="2"/>
        <v/>
      </c>
      <c r="D255" s="107"/>
      <c r="E255" s="108"/>
      <c r="F255" s="109"/>
      <c r="G255" s="109"/>
      <c r="H255" s="110"/>
      <c r="I255" s="110"/>
      <c r="J255" s="110"/>
      <c r="K255" s="110"/>
      <c r="L255" s="109"/>
      <c r="M255" s="109"/>
      <c r="N255" s="111" t="str">
        <f t="shared" si="3"/>
        <v/>
      </c>
    </row>
    <row r="256">
      <c r="A256" s="104" t="str">
        <f t="shared" si="1"/>
        <v/>
      </c>
      <c r="B256" s="105"/>
      <c r="C256" s="106" t="str">
        <f t="shared" si="2"/>
        <v/>
      </c>
      <c r="D256" s="107"/>
      <c r="E256" s="108"/>
      <c r="F256" s="109"/>
      <c r="G256" s="109"/>
      <c r="H256" s="110"/>
      <c r="I256" s="110"/>
      <c r="J256" s="110"/>
      <c r="K256" s="110"/>
      <c r="L256" s="109"/>
      <c r="M256" s="109"/>
      <c r="N256" s="111" t="str">
        <f t="shared" si="3"/>
        <v/>
      </c>
    </row>
    <row r="257">
      <c r="A257" s="104" t="str">
        <f t="shared" si="1"/>
        <v/>
      </c>
      <c r="B257" s="105"/>
      <c r="C257" s="106" t="str">
        <f t="shared" si="2"/>
        <v/>
      </c>
      <c r="D257" s="107"/>
      <c r="E257" s="108"/>
      <c r="F257" s="109"/>
      <c r="G257" s="109"/>
      <c r="H257" s="110"/>
      <c r="I257" s="110"/>
      <c r="J257" s="110"/>
      <c r="K257" s="110"/>
      <c r="L257" s="109"/>
      <c r="M257" s="109"/>
      <c r="N257" s="111" t="str">
        <f t="shared" si="3"/>
        <v/>
      </c>
    </row>
    <row r="258">
      <c r="A258" s="104" t="str">
        <f t="shared" si="1"/>
        <v/>
      </c>
      <c r="B258" s="105"/>
      <c r="C258" s="106" t="str">
        <f t="shared" si="2"/>
        <v/>
      </c>
      <c r="D258" s="107"/>
      <c r="E258" s="108"/>
      <c r="F258" s="109"/>
      <c r="G258" s="109"/>
      <c r="H258" s="110"/>
      <c r="I258" s="110"/>
      <c r="J258" s="110"/>
      <c r="K258" s="110"/>
      <c r="L258" s="109"/>
      <c r="M258" s="109"/>
      <c r="N258" s="111" t="str">
        <f t="shared" si="3"/>
        <v/>
      </c>
    </row>
    <row r="259">
      <c r="A259" s="104" t="str">
        <f t="shared" si="1"/>
        <v/>
      </c>
      <c r="B259" s="105"/>
      <c r="C259" s="106" t="str">
        <f t="shared" si="2"/>
        <v/>
      </c>
      <c r="D259" s="107"/>
      <c r="E259" s="108"/>
      <c r="F259" s="109"/>
      <c r="G259" s="109"/>
      <c r="H259" s="110"/>
      <c r="I259" s="110"/>
      <c r="J259" s="110"/>
      <c r="K259" s="110"/>
      <c r="L259" s="109"/>
      <c r="M259" s="109"/>
      <c r="N259" s="111" t="str">
        <f t="shared" si="3"/>
        <v/>
      </c>
    </row>
    <row r="260">
      <c r="A260" s="104" t="str">
        <f t="shared" si="1"/>
        <v/>
      </c>
      <c r="B260" s="105"/>
      <c r="C260" s="106" t="str">
        <f t="shared" si="2"/>
        <v/>
      </c>
      <c r="D260" s="107"/>
      <c r="E260" s="108"/>
      <c r="F260" s="109"/>
      <c r="G260" s="109"/>
      <c r="H260" s="110"/>
      <c r="I260" s="110"/>
      <c r="J260" s="110"/>
      <c r="K260" s="110"/>
      <c r="L260" s="109"/>
      <c r="M260" s="109"/>
      <c r="N260" s="111" t="str">
        <f t="shared" si="3"/>
        <v/>
      </c>
    </row>
    <row r="261">
      <c r="A261" s="104" t="str">
        <f t="shared" si="1"/>
        <v/>
      </c>
      <c r="B261" s="105"/>
      <c r="C261" s="106" t="str">
        <f t="shared" si="2"/>
        <v/>
      </c>
      <c r="D261" s="107"/>
      <c r="E261" s="108"/>
      <c r="F261" s="109"/>
      <c r="G261" s="109"/>
      <c r="H261" s="110"/>
      <c r="I261" s="110"/>
      <c r="J261" s="110"/>
      <c r="K261" s="110"/>
      <c r="L261" s="109"/>
      <c r="M261" s="109"/>
      <c r="N261" s="111" t="str">
        <f t="shared" si="3"/>
        <v/>
      </c>
    </row>
    <row r="262">
      <c r="A262" s="104" t="str">
        <f t="shared" si="1"/>
        <v/>
      </c>
      <c r="B262" s="105"/>
      <c r="C262" s="106" t="str">
        <f t="shared" si="2"/>
        <v/>
      </c>
      <c r="D262" s="107"/>
      <c r="E262" s="108"/>
      <c r="F262" s="109"/>
      <c r="G262" s="109"/>
      <c r="H262" s="110"/>
      <c r="I262" s="110"/>
      <c r="J262" s="110"/>
      <c r="K262" s="110"/>
      <c r="L262" s="109"/>
      <c r="M262" s="109"/>
      <c r="N262" s="111" t="str">
        <f t="shared" si="3"/>
        <v/>
      </c>
    </row>
    <row r="263">
      <c r="A263" s="104" t="str">
        <f t="shared" si="1"/>
        <v/>
      </c>
      <c r="B263" s="105"/>
      <c r="C263" s="106" t="str">
        <f t="shared" si="2"/>
        <v/>
      </c>
      <c r="D263" s="107"/>
      <c r="E263" s="108"/>
      <c r="F263" s="109"/>
      <c r="G263" s="109"/>
      <c r="H263" s="110"/>
      <c r="I263" s="110"/>
      <c r="J263" s="110"/>
      <c r="K263" s="110"/>
      <c r="L263" s="109"/>
      <c r="M263" s="109"/>
      <c r="N263" s="111" t="str">
        <f t="shared" si="3"/>
        <v/>
      </c>
    </row>
    <row r="264">
      <c r="A264" s="104" t="str">
        <f t="shared" si="1"/>
        <v/>
      </c>
      <c r="B264" s="105"/>
      <c r="C264" s="106" t="str">
        <f t="shared" si="2"/>
        <v/>
      </c>
      <c r="D264" s="107"/>
      <c r="E264" s="108"/>
      <c r="F264" s="109"/>
      <c r="G264" s="109"/>
      <c r="H264" s="110"/>
      <c r="I264" s="110"/>
      <c r="J264" s="110"/>
      <c r="K264" s="110"/>
      <c r="L264" s="109"/>
      <c r="M264" s="109"/>
      <c r="N264" s="111" t="str">
        <f t="shared" si="3"/>
        <v/>
      </c>
    </row>
    <row r="265">
      <c r="A265" s="104" t="str">
        <f t="shared" si="1"/>
        <v/>
      </c>
      <c r="B265" s="105"/>
      <c r="C265" s="106" t="str">
        <f t="shared" si="2"/>
        <v/>
      </c>
      <c r="D265" s="107"/>
      <c r="E265" s="108"/>
      <c r="F265" s="109"/>
      <c r="G265" s="109"/>
      <c r="H265" s="110"/>
      <c r="I265" s="110"/>
      <c r="J265" s="110"/>
      <c r="K265" s="110"/>
      <c r="L265" s="109"/>
      <c r="M265" s="109"/>
      <c r="N265" s="111" t="str">
        <f t="shared" si="3"/>
        <v/>
      </c>
    </row>
    <row r="266">
      <c r="A266" s="104" t="str">
        <f t="shared" si="1"/>
        <v/>
      </c>
      <c r="B266" s="105"/>
      <c r="C266" s="106" t="str">
        <f t="shared" si="2"/>
        <v/>
      </c>
      <c r="D266" s="107"/>
      <c r="E266" s="108"/>
      <c r="F266" s="109"/>
      <c r="G266" s="109"/>
      <c r="H266" s="110"/>
      <c r="I266" s="110"/>
      <c r="J266" s="110"/>
      <c r="K266" s="110"/>
      <c r="L266" s="109"/>
      <c r="M266" s="109"/>
      <c r="N266" s="111" t="str">
        <f t="shared" si="3"/>
        <v/>
      </c>
    </row>
    <row r="267">
      <c r="A267" s="104" t="str">
        <f t="shared" si="1"/>
        <v/>
      </c>
      <c r="B267" s="105"/>
      <c r="C267" s="106" t="str">
        <f t="shared" si="2"/>
        <v/>
      </c>
      <c r="D267" s="107"/>
      <c r="E267" s="108"/>
      <c r="F267" s="109"/>
      <c r="G267" s="109"/>
      <c r="H267" s="110"/>
      <c r="I267" s="110"/>
      <c r="J267" s="110"/>
      <c r="K267" s="110"/>
      <c r="L267" s="109"/>
      <c r="M267" s="109"/>
      <c r="N267" s="111" t="str">
        <f t="shared" si="3"/>
        <v/>
      </c>
    </row>
    <row r="268">
      <c r="A268" s="104" t="str">
        <f t="shared" si="1"/>
        <v/>
      </c>
      <c r="B268" s="105"/>
      <c r="C268" s="106" t="str">
        <f t="shared" si="2"/>
        <v/>
      </c>
      <c r="D268" s="107"/>
      <c r="E268" s="108"/>
      <c r="F268" s="109"/>
      <c r="G268" s="109"/>
      <c r="H268" s="110"/>
      <c r="I268" s="110"/>
      <c r="J268" s="110"/>
      <c r="K268" s="110"/>
      <c r="L268" s="109"/>
      <c r="M268" s="109"/>
      <c r="N268" s="111" t="str">
        <f t="shared" si="3"/>
        <v/>
      </c>
    </row>
    <row r="269">
      <c r="A269" s="104" t="str">
        <f t="shared" si="1"/>
        <v/>
      </c>
      <c r="B269" s="105"/>
      <c r="C269" s="106" t="str">
        <f t="shared" si="2"/>
        <v/>
      </c>
      <c r="D269" s="107"/>
      <c r="E269" s="108"/>
      <c r="F269" s="109"/>
      <c r="G269" s="109"/>
      <c r="H269" s="110"/>
      <c r="I269" s="110"/>
      <c r="J269" s="110"/>
      <c r="K269" s="110"/>
      <c r="L269" s="109"/>
      <c r="M269" s="109"/>
      <c r="N269" s="111" t="str">
        <f t="shared" si="3"/>
        <v/>
      </c>
    </row>
    <row r="270">
      <c r="A270" s="104" t="str">
        <f t="shared" si="1"/>
        <v/>
      </c>
      <c r="B270" s="105"/>
      <c r="C270" s="106" t="str">
        <f t="shared" si="2"/>
        <v/>
      </c>
      <c r="D270" s="107"/>
      <c r="E270" s="108"/>
      <c r="F270" s="109"/>
      <c r="G270" s="109"/>
      <c r="H270" s="110"/>
      <c r="I270" s="110"/>
      <c r="J270" s="110"/>
      <c r="K270" s="110"/>
      <c r="L270" s="109"/>
      <c r="M270" s="109"/>
      <c r="N270" s="111" t="str">
        <f t="shared" si="3"/>
        <v/>
      </c>
    </row>
    <row r="271">
      <c r="A271" s="104" t="str">
        <f t="shared" si="1"/>
        <v/>
      </c>
      <c r="B271" s="105"/>
      <c r="C271" s="106" t="str">
        <f t="shared" si="2"/>
        <v/>
      </c>
      <c r="D271" s="107"/>
      <c r="E271" s="108"/>
      <c r="F271" s="109"/>
      <c r="G271" s="109"/>
      <c r="H271" s="110"/>
      <c r="I271" s="110"/>
      <c r="J271" s="110"/>
      <c r="K271" s="110"/>
      <c r="L271" s="109"/>
      <c r="M271" s="109"/>
      <c r="N271" s="111" t="str">
        <f t="shared" si="3"/>
        <v/>
      </c>
    </row>
    <row r="272">
      <c r="A272" s="104" t="str">
        <f t="shared" si="1"/>
        <v/>
      </c>
      <c r="B272" s="105"/>
      <c r="C272" s="106" t="str">
        <f t="shared" si="2"/>
        <v/>
      </c>
      <c r="D272" s="107"/>
      <c r="E272" s="108"/>
      <c r="F272" s="109"/>
      <c r="G272" s="109"/>
      <c r="H272" s="110"/>
      <c r="I272" s="110"/>
      <c r="J272" s="110"/>
      <c r="K272" s="110"/>
      <c r="L272" s="109"/>
      <c r="M272" s="109"/>
      <c r="N272" s="111" t="str">
        <f t="shared" si="3"/>
        <v/>
      </c>
    </row>
    <row r="273">
      <c r="A273" s="104" t="str">
        <f t="shared" si="1"/>
        <v/>
      </c>
      <c r="B273" s="105"/>
      <c r="C273" s="106" t="str">
        <f t="shared" si="2"/>
        <v/>
      </c>
      <c r="D273" s="107"/>
      <c r="E273" s="108"/>
      <c r="F273" s="109"/>
      <c r="G273" s="109"/>
      <c r="H273" s="110"/>
      <c r="I273" s="110"/>
      <c r="J273" s="110"/>
      <c r="K273" s="110"/>
      <c r="L273" s="109"/>
      <c r="M273" s="109"/>
      <c r="N273" s="111" t="str">
        <f t="shared" si="3"/>
        <v/>
      </c>
    </row>
    <row r="274">
      <c r="A274" s="104" t="str">
        <f t="shared" si="1"/>
        <v/>
      </c>
      <c r="B274" s="105"/>
      <c r="C274" s="106" t="str">
        <f t="shared" si="2"/>
        <v/>
      </c>
      <c r="D274" s="107"/>
      <c r="E274" s="108"/>
      <c r="F274" s="109"/>
      <c r="G274" s="109"/>
      <c r="H274" s="110"/>
      <c r="I274" s="110"/>
      <c r="J274" s="110"/>
      <c r="K274" s="110"/>
      <c r="L274" s="109"/>
      <c r="M274" s="109"/>
      <c r="N274" s="111" t="str">
        <f t="shared" si="3"/>
        <v/>
      </c>
    </row>
    <row r="275">
      <c r="A275" s="104" t="str">
        <f t="shared" si="1"/>
        <v/>
      </c>
      <c r="B275" s="105"/>
      <c r="C275" s="106" t="str">
        <f t="shared" si="2"/>
        <v/>
      </c>
      <c r="D275" s="107"/>
      <c r="E275" s="108"/>
      <c r="F275" s="109"/>
      <c r="G275" s="109"/>
      <c r="H275" s="110"/>
      <c r="I275" s="110"/>
      <c r="J275" s="110"/>
      <c r="K275" s="110"/>
      <c r="L275" s="109"/>
      <c r="M275" s="109"/>
      <c r="N275" s="111" t="str">
        <f t="shared" si="3"/>
        <v/>
      </c>
    </row>
    <row r="276">
      <c r="A276" s="104" t="str">
        <f t="shared" si="1"/>
        <v/>
      </c>
      <c r="B276" s="105"/>
      <c r="C276" s="106" t="str">
        <f t="shared" si="2"/>
        <v/>
      </c>
      <c r="D276" s="107"/>
      <c r="E276" s="108"/>
      <c r="F276" s="109"/>
      <c r="G276" s="109"/>
      <c r="H276" s="110"/>
      <c r="I276" s="110"/>
      <c r="J276" s="110"/>
      <c r="K276" s="110"/>
      <c r="L276" s="109"/>
      <c r="M276" s="109"/>
      <c r="N276" s="111" t="str">
        <f t="shared" si="3"/>
        <v/>
      </c>
    </row>
    <row r="277">
      <c r="A277" s="104" t="str">
        <f t="shared" si="1"/>
        <v/>
      </c>
      <c r="B277" s="105"/>
      <c r="C277" s="106" t="str">
        <f t="shared" si="2"/>
        <v/>
      </c>
      <c r="D277" s="107"/>
      <c r="E277" s="108"/>
      <c r="F277" s="109"/>
      <c r="G277" s="109"/>
      <c r="H277" s="110"/>
      <c r="I277" s="110"/>
      <c r="J277" s="110"/>
      <c r="K277" s="110"/>
      <c r="L277" s="109"/>
      <c r="M277" s="109"/>
      <c r="N277" s="111" t="str">
        <f t="shared" si="3"/>
        <v/>
      </c>
    </row>
    <row r="278">
      <c r="A278" s="104" t="str">
        <f t="shared" si="1"/>
        <v/>
      </c>
      <c r="B278" s="105"/>
      <c r="C278" s="106" t="str">
        <f t="shared" si="2"/>
        <v/>
      </c>
      <c r="D278" s="107"/>
      <c r="E278" s="108"/>
      <c r="F278" s="109"/>
      <c r="G278" s="109"/>
      <c r="H278" s="110"/>
      <c r="I278" s="110"/>
      <c r="J278" s="110"/>
      <c r="K278" s="110"/>
      <c r="L278" s="109"/>
      <c r="M278" s="109"/>
      <c r="N278" s="111" t="str">
        <f t="shared" si="3"/>
        <v/>
      </c>
    </row>
    <row r="279">
      <c r="A279" s="104" t="str">
        <f t="shared" si="1"/>
        <v/>
      </c>
      <c r="B279" s="105"/>
      <c r="C279" s="106" t="str">
        <f t="shared" si="2"/>
        <v/>
      </c>
      <c r="D279" s="107"/>
      <c r="E279" s="108"/>
      <c r="F279" s="109"/>
      <c r="G279" s="109"/>
      <c r="H279" s="110"/>
      <c r="I279" s="110"/>
      <c r="J279" s="110"/>
      <c r="K279" s="110"/>
      <c r="L279" s="109"/>
      <c r="M279" s="109"/>
      <c r="N279" s="111" t="str">
        <f t="shared" si="3"/>
        <v/>
      </c>
    </row>
    <row r="280">
      <c r="A280" s="104" t="str">
        <f t="shared" si="1"/>
        <v/>
      </c>
      <c r="B280" s="105"/>
      <c r="C280" s="106" t="str">
        <f t="shared" si="2"/>
        <v/>
      </c>
      <c r="D280" s="107"/>
      <c r="E280" s="108"/>
      <c r="F280" s="109"/>
      <c r="G280" s="109"/>
      <c r="H280" s="110"/>
      <c r="I280" s="110"/>
      <c r="J280" s="110"/>
      <c r="K280" s="110"/>
      <c r="L280" s="109"/>
      <c r="M280" s="109"/>
      <c r="N280" s="111" t="str">
        <f t="shared" si="3"/>
        <v/>
      </c>
    </row>
    <row r="281">
      <c r="A281" s="104" t="str">
        <f t="shared" si="1"/>
        <v/>
      </c>
      <c r="B281" s="105"/>
      <c r="C281" s="106" t="str">
        <f t="shared" si="2"/>
        <v/>
      </c>
      <c r="D281" s="107"/>
      <c r="E281" s="108"/>
      <c r="F281" s="109"/>
      <c r="G281" s="109"/>
      <c r="H281" s="110"/>
      <c r="I281" s="110"/>
      <c r="J281" s="110"/>
      <c r="K281" s="110"/>
      <c r="L281" s="109"/>
      <c r="M281" s="109"/>
      <c r="N281" s="111" t="str">
        <f t="shared" si="3"/>
        <v/>
      </c>
    </row>
    <row r="282">
      <c r="A282" s="104" t="str">
        <f t="shared" si="1"/>
        <v/>
      </c>
      <c r="B282" s="105"/>
      <c r="C282" s="106" t="str">
        <f t="shared" si="2"/>
        <v/>
      </c>
      <c r="D282" s="107"/>
      <c r="E282" s="108"/>
      <c r="F282" s="109"/>
      <c r="G282" s="109"/>
      <c r="H282" s="110"/>
      <c r="I282" s="110"/>
      <c r="J282" s="110"/>
      <c r="K282" s="110"/>
      <c r="L282" s="109"/>
      <c r="M282" s="109"/>
      <c r="N282" s="111" t="str">
        <f t="shared" si="3"/>
        <v/>
      </c>
    </row>
    <row r="283">
      <c r="A283" s="104" t="str">
        <f t="shared" si="1"/>
        <v/>
      </c>
      <c r="B283" s="105"/>
      <c r="C283" s="106" t="str">
        <f t="shared" si="2"/>
        <v/>
      </c>
      <c r="D283" s="107"/>
      <c r="E283" s="108"/>
      <c r="F283" s="109"/>
      <c r="G283" s="109"/>
      <c r="H283" s="110"/>
      <c r="I283" s="110"/>
      <c r="J283" s="110"/>
      <c r="K283" s="110"/>
      <c r="L283" s="109"/>
      <c r="M283" s="109"/>
      <c r="N283" s="111" t="str">
        <f t="shared" si="3"/>
        <v/>
      </c>
    </row>
    <row r="284">
      <c r="A284" s="104" t="str">
        <f t="shared" si="1"/>
        <v/>
      </c>
      <c r="B284" s="105"/>
      <c r="C284" s="106" t="str">
        <f t="shared" si="2"/>
        <v/>
      </c>
      <c r="D284" s="107"/>
      <c r="E284" s="108"/>
      <c r="F284" s="109"/>
      <c r="G284" s="109"/>
      <c r="H284" s="110"/>
      <c r="I284" s="110"/>
      <c r="J284" s="110"/>
      <c r="K284" s="110"/>
      <c r="L284" s="109"/>
      <c r="M284" s="109"/>
      <c r="N284" s="111" t="str">
        <f t="shared" si="3"/>
        <v/>
      </c>
    </row>
    <row r="285">
      <c r="A285" s="104" t="str">
        <f t="shared" si="1"/>
        <v/>
      </c>
      <c r="B285" s="105"/>
      <c r="C285" s="106" t="str">
        <f t="shared" si="2"/>
        <v/>
      </c>
      <c r="D285" s="107"/>
      <c r="E285" s="108"/>
      <c r="F285" s="109"/>
      <c r="G285" s="109"/>
      <c r="H285" s="110"/>
      <c r="I285" s="110"/>
      <c r="J285" s="110"/>
      <c r="K285" s="110"/>
      <c r="L285" s="109"/>
      <c r="M285" s="109"/>
      <c r="N285" s="111" t="str">
        <f t="shared" si="3"/>
        <v/>
      </c>
    </row>
    <row r="286">
      <c r="A286" s="104" t="str">
        <f t="shared" si="1"/>
        <v/>
      </c>
      <c r="B286" s="105"/>
      <c r="C286" s="106" t="str">
        <f t="shared" si="2"/>
        <v/>
      </c>
      <c r="D286" s="107"/>
      <c r="E286" s="108"/>
      <c r="F286" s="109"/>
      <c r="G286" s="109"/>
      <c r="H286" s="110"/>
      <c r="I286" s="110"/>
      <c r="J286" s="110"/>
      <c r="K286" s="110"/>
      <c r="L286" s="109"/>
      <c r="M286" s="109"/>
      <c r="N286" s="111" t="str">
        <f t="shared" si="3"/>
        <v/>
      </c>
    </row>
    <row r="287">
      <c r="A287" s="104" t="str">
        <f t="shared" si="1"/>
        <v/>
      </c>
      <c r="B287" s="105"/>
      <c r="C287" s="106" t="str">
        <f t="shared" si="2"/>
        <v/>
      </c>
      <c r="D287" s="107"/>
      <c r="E287" s="108"/>
      <c r="F287" s="109"/>
      <c r="G287" s="109"/>
      <c r="H287" s="110"/>
      <c r="I287" s="110"/>
      <c r="J287" s="110"/>
      <c r="K287" s="110"/>
      <c r="L287" s="109"/>
      <c r="M287" s="109"/>
      <c r="N287" s="111" t="str">
        <f t="shared" si="3"/>
        <v/>
      </c>
    </row>
    <row r="288">
      <c r="A288" s="104" t="str">
        <f t="shared" si="1"/>
        <v/>
      </c>
      <c r="B288" s="105"/>
      <c r="C288" s="106" t="str">
        <f t="shared" si="2"/>
        <v/>
      </c>
      <c r="D288" s="107"/>
      <c r="E288" s="108"/>
      <c r="F288" s="109"/>
      <c r="G288" s="109"/>
      <c r="H288" s="110"/>
      <c r="I288" s="110"/>
      <c r="J288" s="110"/>
      <c r="K288" s="110"/>
      <c r="L288" s="109"/>
      <c r="M288" s="109"/>
      <c r="N288" s="111" t="str">
        <f t="shared" si="3"/>
        <v/>
      </c>
    </row>
    <row r="289">
      <c r="A289" s="104" t="str">
        <f t="shared" si="1"/>
        <v/>
      </c>
      <c r="B289" s="105"/>
      <c r="C289" s="106" t="str">
        <f t="shared" si="2"/>
        <v/>
      </c>
      <c r="D289" s="107"/>
      <c r="E289" s="108"/>
      <c r="F289" s="109"/>
      <c r="G289" s="109"/>
      <c r="H289" s="110"/>
      <c r="I289" s="110"/>
      <c r="J289" s="110"/>
      <c r="K289" s="110"/>
      <c r="L289" s="109"/>
      <c r="M289" s="109"/>
      <c r="N289" s="111" t="str">
        <f t="shared" si="3"/>
        <v/>
      </c>
    </row>
    <row r="290">
      <c r="A290" s="104" t="str">
        <f t="shared" si="1"/>
        <v/>
      </c>
      <c r="B290" s="105"/>
      <c r="C290" s="106" t="str">
        <f t="shared" si="2"/>
        <v/>
      </c>
      <c r="D290" s="107"/>
      <c r="E290" s="108"/>
      <c r="F290" s="109"/>
      <c r="G290" s="109"/>
      <c r="H290" s="110"/>
      <c r="I290" s="110"/>
      <c r="J290" s="110"/>
      <c r="K290" s="110"/>
      <c r="L290" s="109"/>
      <c r="M290" s="109"/>
      <c r="N290" s="111" t="str">
        <f t="shared" si="3"/>
        <v/>
      </c>
    </row>
    <row r="291">
      <c r="A291" s="104" t="str">
        <f t="shared" si="1"/>
        <v/>
      </c>
      <c r="B291" s="105"/>
      <c r="C291" s="106" t="str">
        <f t="shared" si="2"/>
        <v/>
      </c>
      <c r="D291" s="107"/>
      <c r="E291" s="108"/>
      <c r="F291" s="109"/>
      <c r="G291" s="109"/>
      <c r="H291" s="110"/>
      <c r="I291" s="110"/>
      <c r="J291" s="110"/>
      <c r="K291" s="110"/>
      <c r="L291" s="109"/>
      <c r="M291" s="109"/>
      <c r="N291" s="111" t="str">
        <f t="shared" si="3"/>
        <v/>
      </c>
    </row>
    <row r="292">
      <c r="A292" s="104" t="str">
        <f t="shared" si="1"/>
        <v/>
      </c>
      <c r="B292" s="105"/>
      <c r="C292" s="106" t="str">
        <f t="shared" si="2"/>
        <v/>
      </c>
      <c r="D292" s="107"/>
      <c r="E292" s="108"/>
      <c r="F292" s="109"/>
      <c r="G292" s="109"/>
      <c r="H292" s="110"/>
      <c r="I292" s="110"/>
      <c r="J292" s="110"/>
      <c r="K292" s="110"/>
      <c r="L292" s="109"/>
      <c r="M292" s="109"/>
      <c r="N292" s="111" t="str">
        <f t="shared" si="3"/>
        <v/>
      </c>
    </row>
    <row r="293">
      <c r="A293" s="104" t="str">
        <f t="shared" si="1"/>
        <v/>
      </c>
      <c r="B293" s="105"/>
      <c r="C293" s="106" t="str">
        <f t="shared" si="2"/>
        <v/>
      </c>
      <c r="D293" s="107"/>
      <c r="E293" s="108"/>
      <c r="F293" s="109"/>
      <c r="G293" s="109"/>
      <c r="H293" s="110"/>
      <c r="I293" s="110"/>
      <c r="J293" s="110"/>
      <c r="K293" s="110"/>
      <c r="L293" s="109"/>
      <c r="M293" s="109"/>
      <c r="N293" s="111" t="str">
        <f t="shared" si="3"/>
        <v/>
      </c>
    </row>
    <row r="294">
      <c r="A294" s="104" t="str">
        <f t="shared" si="1"/>
        <v/>
      </c>
      <c r="B294" s="105"/>
      <c r="C294" s="106" t="str">
        <f t="shared" si="2"/>
        <v/>
      </c>
      <c r="D294" s="107"/>
      <c r="E294" s="108"/>
      <c r="F294" s="109"/>
      <c r="G294" s="109"/>
      <c r="H294" s="110"/>
      <c r="I294" s="110"/>
      <c r="J294" s="110"/>
      <c r="K294" s="110"/>
      <c r="L294" s="109"/>
      <c r="M294" s="109"/>
      <c r="N294" s="111" t="str">
        <f t="shared" si="3"/>
        <v/>
      </c>
    </row>
    <row r="295">
      <c r="A295" s="104" t="str">
        <f t="shared" si="1"/>
        <v/>
      </c>
      <c r="B295" s="105"/>
      <c r="C295" s="106" t="str">
        <f t="shared" si="2"/>
        <v/>
      </c>
      <c r="D295" s="107"/>
      <c r="E295" s="108"/>
      <c r="F295" s="109"/>
      <c r="G295" s="109"/>
      <c r="H295" s="110"/>
      <c r="I295" s="110"/>
      <c r="J295" s="110"/>
      <c r="K295" s="110"/>
      <c r="L295" s="109"/>
      <c r="M295" s="109"/>
      <c r="N295" s="111" t="str">
        <f t="shared" si="3"/>
        <v/>
      </c>
    </row>
    <row r="296">
      <c r="A296" s="104" t="str">
        <f t="shared" si="1"/>
        <v/>
      </c>
      <c r="B296" s="105"/>
      <c r="C296" s="106" t="str">
        <f t="shared" si="2"/>
        <v/>
      </c>
      <c r="D296" s="107"/>
      <c r="E296" s="108"/>
      <c r="F296" s="109"/>
      <c r="G296" s="109"/>
      <c r="H296" s="110"/>
      <c r="I296" s="110"/>
      <c r="J296" s="110"/>
      <c r="K296" s="110"/>
      <c r="L296" s="109"/>
      <c r="M296" s="109"/>
      <c r="N296" s="111" t="str">
        <f t="shared" si="3"/>
        <v/>
      </c>
    </row>
    <row r="297">
      <c r="A297" s="104" t="str">
        <f t="shared" si="1"/>
        <v/>
      </c>
      <c r="B297" s="105"/>
      <c r="C297" s="106" t="str">
        <f t="shared" si="2"/>
        <v/>
      </c>
      <c r="D297" s="107"/>
      <c r="E297" s="108"/>
      <c r="F297" s="109"/>
      <c r="G297" s="109"/>
      <c r="H297" s="110"/>
      <c r="I297" s="110"/>
      <c r="J297" s="110"/>
      <c r="K297" s="110"/>
      <c r="L297" s="109"/>
      <c r="M297" s="109"/>
      <c r="N297" s="111" t="str">
        <f t="shared" si="3"/>
        <v/>
      </c>
    </row>
    <row r="298">
      <c r="A298" s="104" t="str">
        <f t="shared" si="1"/>
        <v/>
      </c>
      <c r="B298" s="105"/>
      <c r="C298" s="106" t="str">
        <f t="shared" si="2"/>
        <v/>
      </c>
      <c r="D298" s="107"/>
      <c r="E298" s="108"/>
      <c r="F298" s="109"/>
      <c r="G298" s="109"/>
      <c r="H298" s="110"/>
      <c r="I298" s="110"/>
      <c r="J298" s="110"/>
      <c r="K298" s="110"/>
      <c r="L298" s="109"/>
      <c r="M298" s="109"/>
      <c r="N298" s="111" t="str">
        <f t="shared" si="3"/>
        <v/>
      </c>
    </row>
    <row r="299">
      <c r="A299" s="104" t="str">
        <f t="shared" si="1"/>
        <v/>
      </c>
      <c r="B299" s="105"/>
      <c r="C299" s="106" t="str">
        <f t="shared" si="2"/>
        <v/>
      </c>
      <c r="D299" s="107"/>
      <c r="E299" s="108"/>
      <c r="F299" s="109"/>
      <c r="G299" s="109"/>
      <c r="H299" s="110"/>
      <c r="I299" s="110"/>
      <c r="J299" s="110"/>
      <c r="K299" s="110"/>
      <c r="L299" s="109"/>
      <c r="M299" s="109"/>
      <c r="N299" s="111" t="str">
        <f t="shared" si="3"/>
        <v/>
      </c>
    </row>
    <row r="300">
      <c r="A300" s="104" t="str">
        <f t="shared" si="1"/>
        <v/>
      </c>
      <c r="B300" s="105"/>
      <c r="C300" s="106" t="str">
        <f t="shared" si="2"/>
        <v/>
      </c>
      <c r="D300" s="107"/>
      <c r="E300" s="108"/>
      <c r="F300" s="109"/>
      <c r="G300" s="109"/>
      <c r="H300" s="110"/>
      <c r="I300" s="110"/>
      <c r="J300" s="110"/>
      <c r="K300" s="110"/>
      <c r="L300" s="109"/>
      <c r="M300" s="109"/>
      <c r="N300" s="111" t="str">
        <f t="shared" si="3"/>
        <v/>
      </c>
    </row>
    <row r="301">
      <c r="A301" s="104" t="str">
        <f t="shared" si="1"/>
        <v/>
      </c>
      <c r="B301" s="105"/>
      <c r="C301" s="106" t="str">
        <f t="shared" si="2"/>
        <v/>
      </c>
      <c r="D301" s="107"/>
      <c r="E301" s="108"/>
      <c r="F301" s="109"/>
      <c r="G301" s="109"/>
      <c r="H301" s="110"/>
      <c r="I301" s="110"/>
      <c r="J301" s="110"/>
      <c r="K301" s="110"/>
      <c r="L301" s="109"/>
      <c r="M301" s="109"/>
      <c r="N301" s="111" t="str">
        <f t="shared" si="3"/>
        <v/>
      </c>
    </row>
    <row r="302">
      <c r="A302" s="104" t="str">
        <f t="shared" si="1"/>
        <v/>
      </c>
      <c r="B302" s="105"/>
      <c r="C302" s="106" t="str">
        <f t="shared" si="2"/>
        <v/>
      </c>
      <c r="D302" s="107"/>
      <c r="E302" s="108"/>
      <c r="F302" s="109"/>
      <c r="G302" s="109"/>
      <c r="H302" s="110"/>
      <c r="I302" s="110"/>
      <c r="J302" s="110"/>
      <c r="K302" s="110"/>
      <c r="L302" s="109"/>
      <c r="M302" s="109"/>
      <c r="N302" s="111" t="str">
        <f t="shared" si="3"/>
        <v/>
      </c>
    </row>
    <row r="303">
      <c r="A303" s="104" t="str">
        <f t="shared" si="1"/>
        <v/>
      </c>
      <c r="B303" s="105"/>
      <c r="C303" s="106" t="str">
        <f t="shared" si="2"/>
        <v/>
      </c>
      <c r="D303" s="107"/>
      <c r="E303" s="108"/>
      <c r="F303" s="109"/>
      <c r="G303" s="109"/>
      <c r="H303" s="110"/>
      <c r="I303" s="110"/>
      <c r="J303" s="110"/>
      <c r="K303" s="110"/>
      <c r="L303" s="109"/>
      <c r="M303" s="109"/>
      <c r="N303" s="111" t="str">
        <f t="shared" si="3"/>
        <v/>
      </c>
    </row>
    <row r="304">
      <c r="A304" s="104" t="str">
        <f t="shared" si="1"/>
        <v/>
      </c>
      <c r="B304" s="105"/>
      <c r="C304" s="106" t="str">
        <f t="shared" si="2"/>
        <v/>
      </c>
      <c r="D304" s="107"/>
      <c r="E304" s="108"/>
      <c r="F304" s="109"/>
      <c r="G304" s="109"/>
      <c r="H304" s="110"/>
      <c r="I304" s="110"/>
      <c r="J304" s="110"/>
      <c r="K304" s="110"/>
      <c r="L304" s="109"/>
      <c r="M304" s="109"/>
      <c r="N304" s="111" t="str">
        <f t="shared" si="3"/>
        <v/>
      </c>
    </row>
    <row r="305">
      <c r="A305" s="104" t="str">
        <f t="shared" si="1"/>
        <v/>
      </c>
      <c r="B305" s="105"/>
      <c r="C305" s="106" t="str">
        <f t="shared" si="2"/>
        <v/>
      </c>
      <c r="D305" s="107"/>
      <c r="E305" s="108"/>
      <c r="F305" s="109"/>
      <c r="G305" s="109"/>
      <c r="H305" s="110"/>
      <c r="I305" s="110"/>
      <c r="J305" s="110"/>
      <c r="K305" s="110"/>
      <c r="L305" s="109"/>
      <c r="M305" s="109"/>
      <c r="N305" s="111" t="str">
        <f t="shared" si="3"/>
        <v/>
      </c>
    </row>
    <row r="306">
      <c r="A306" s="104" t="str">
        <f t="shared" si="1"/>
        <v/>
      </c>
      <c r="B306" s="105"/>
      <c r="C306" s="106" t="str">
        <f t="shared" si="2"/>
        <v/>
      </c>
      <c r="D306" s="107"/>
      <c r="E306" s="108"/>
      <c r="F306" s="109"/>
      <c r="G306" s="109"/>
      <c r="H306" s="110"/>
      <c r="I306" s="110"/>
      <c r="J306" s="110"/>
      <c r="K306" s="110"/>
      <c r="L306" s="109"/>
      <c r="M306" s="109"/>
      <c r="N306" s="111" t="str">
        <f t="shared" si="3"/>
        <v/>
      </c>
    </row>
    <row r="307">
      <c r="A307" s="104" t="str">
        <f t="shared" si="1"/>
        <v/>
      </c>
      <c r="B307" s="105"/>
      <c r="C307" s="106" t="str">
        <f t="shared" si="2"/>
        <v/>
      </c>
      <c r="D307" s="107"/>
      <c r="E307" s="108"/>
      <c r="F307" s="109"/>
      <c r="G307" s="109"/>
      <c r="H307" s="110"/>
      <c r="I307" s="110"/>
      <c r="J307" s="110"/>
      <c r="K307" s="110"/>
      <c r="L307" s="109"/>
      <c r="M307" s="109"/>
      <c r="N307" s="111" t="str">
        <f t="shared" si="3"/>
        <v/>
      </c>
    </row>
    <row r="308">
      <c r="A308" s="104" t="str">
        <f t="shared" si="1"/>
        <v/>
      </c>
      <c r="B308" s="105"/>
      <c r="C308" s="106" t="str">
        <f t="shared" si="2"/>
        <v/>
      </c>
      <c r="D308" s="107"/>
      <c r="E308" s="108"/>
      <c r="F308" s="109"/>
      <c r="G308" s="109"/>
      <c r="H308" s="110"/>
      <c r="I308" s="110"/>
      <c r="J308" s="110"/>
      <c r="K308" s="110"/>
      <c r="L308" s="109"/>
      <c r="M308" s="109"/>
      <c r="N308" s="111" t="str">
        <f t="shared" si="3"/>
        <v/>
      </c>
    </row>
    <row r="309">
      <c r="A309" s="104" t="str">
        <f t="shared" si="1"/>
        <v/>
      </c>
      <c r="B309" s="105"/>
      <c r="C309" s="106" t="str">
        <f t="shared" si="2"/>
        <v/>
      </c>
      <c r="D309" s="107"/>
      <c r="E309" s="108"/>
      <c r="F309" s="109"/>
      <c r="G309" s="109"/>
      <c r="H309" s="110"/>
      <c r="I309" s="110"/>
      <c r="J309" s="110"/>
      <c r="K309" s="110"/>
      <c r="L309" s="109"/>
      <c r="M309" s="109"/>
      <c r="N309" s="111" t="str">
        <f t="shared" si="3"/>
        <v/>
      </c>
    </row>
    <row r="310">
      <c r="A310" s="104" t="str">
        <f t="shared" si="1"/>
        <v/>
      </c>
      <c r="B310" s="105"/>
      <c r="C310" s="106" t="str">
        <f t="shared" si="2"/>
        <v/>
      </c>
      <c r="D310" s="107"/>
      <c r="E310" s="108"/>
      <c r="F310" s="109"/>
      <c r="G310" s="109"/>
      <c r="H310" s="110"/>
      <c r="I310" s="110"/>
      <c r="J310" s="110"/>
      <c r="K310" s="110"/>
      <c r="L310" s="109"/>
      <c r="M310" s="109"/>
      <c r="N310" s="111" t="str">
        <f t="shared" si="3"/>
        <v/>
      </c>
    </row>
    <row r="311">
      <c r="A311" s="104" t="str">
        <f t="shared" si="1"/>
        <v/>
      </c>
      <c r="B311" s="105"/>
      <c r="C311" s="106" t="str">
        <f t="shared" si="2"/>
        <v/>
      </c>
      <c r="D311" s="107"/>
      <c r="E311" s="108"/>
      <c r="F311" s="109"/>
      <c r="G311" s="109"/>
      <c r="H311" s="110"/>
      <c r="I311" s="110"/>
      <c r="J311" s="110"/>
      <c r="K311" s="110"/>
      <c r="L311" s="109"/>
      <c r="M311" s="109"/>
      <c r="N311" s="111" t="str">
        <f t="shared" si="3"/>
        <v/>
      </c>
    </row>
    <row r="312">
      <c r="A312" s="104" t="str">
        <f t="shared" si="1"/>
        <v/>
      </c>
      <c r="B312" s="105"/>
      <c r="C312" s="106" t="str">
        <f t="shared" si="2"/>
        <v/>
      </c>
      <c r="D312" s="107"/>
      <c r="E312" s="108"/>
      <c r="F312" s="109"/>
      <c r="G312" s="109"/>
      <c r="H312" s="110"/>
      <c r="I312" s="110"/>
      <c r="J312" s="110"/>
      <c r="K312" s="110"/>
      <c r="L312" s="109"/>
      <c r="M312" s="109"/>
      <c r="N312" s="111" t="str">
        <f t="shared" si="3"/>
        <v/>
      </c>
    </row>
    <row r="313">
      <c r="A313" s="104" t="str">
        <f t="shared" si="1"/>
        <v/>
      </c>
      <c r="B313" s="105"/>
      <c r="C313" s="106" t="str">
        <f t="shared" si="2"/>
        <v/>
      </c>
      <c r="D313" s="107"/>
      <c r="E313" s="108"/>
      <c r="F313" s="109"/>
      <c r="G313" s="109"/>
      <c r="H313" s="110"/>
      <c r="I313" s="110"/>
      <c r="J313" s="110"/>
      <c r="K313" s="110"/>
      <c r="L313" s="109"/>
      <c r="M313" s="109"/>
      <c r="N313" s="111" t="str">
        <f t="shared" si="3"/>
        <v/>
      </c>
    </row>
    <row r="314">
      <c r="A314" s="104" t="str">
        <f t="shared" si="1"/>
        <v/>
      </c>
      <c r="B314" s="105"/>
      <c r="C314" s="106" t="str">
        <f t="shared" si="2"/>
        <v/>
      </c>
      <c r="D314" s="107"/>
      <c r="E314" s="108"/>
      <c r="F314" s="109"/>
      <c r="G314" s="109"/>
      <c r="H314" s="110"/>
      <c r="I314" s="110"/>
      <c r="J314" s="110"/>
      <c r="K314" s="110"/>
      <c r="L314" s="109"/>
      <c r="M314" s="109"/>
      <c r="N314" s="111" t="str">
        <f t="shared" si="3"/>
        <v/>
      </c>
    </row>
    <row r="315">
      <c r="A315" s="104" t="str">
        <f t="shared" si="1"/>
        <v/>
      </c>
      <c r="B315" s="105"/>
      <c r="C315" s="106" t="str">
        <f t="shared" si="2"/>
        <v/>
      </c>
      <c r="D315" s="107"/>
      <c r="E315" s="108"/>
      <c r="F315" s="109"/>
      <c r="G315" s="109"/>
      <c r="H315" s="110"/>
      <c r="I315" s="110"/>
      <c r="J315" s="110"/>
      <c r="K315" s="110"/>
      <c r="L315" s="109"/>
      <c r="M315" s="109"/>
      <c r="N315" s="111" t="str">
        <f t="shared" si="3"/>
        <v/>
      </c>
    </row>
    <row r="316">
      <c r="A316" s="104" t="str">
        <f t="shared" si="1"/>
        <v/>
      </c>
      <c r="B316" s="105"/>
      <c r="C316" s="106" t="str">
        <f t="shared" si="2"/>
        <v/>
      </c>
      <c r="D316" s="107"/>
      <c r="E316" s="108"/>
      <c r="F316" s="109"/>
      <c r="G316" s="109"/>
      <c r="H316" s="110"/>
      <c r="I316" s="110"/>
      <c r="J316" s="110"/>
      <c r="K316" s="110"/>
      <c r="L316" s="109"/>
      <c r="M316" s="109"/>
      <c r="N316" s="111" t="str">
        <f t="shared" si="3"/>
        <v/>
      </c>
    </row>
    <row r="317">
      <c r="A317" s="104" t="str">
        <f t="shared" si="1"/>
        <v/>
      </c>
      <c r="B317" s="105"/>
      <c r="C317" s="106" t="str">
        <f t="shared" si="2"/>
        <v/>
      </c>
      <c r="D317" s="107"/>
      <c r="E317" s="108"/>
      <c r="F317" s="109"/>
      <c r="G317" s="109"/>
      <c r="H317" s="110"/>
      <c r="I317" s="110"/>
      <c r="J317" s="110"/>
      <c r="K317" s="110"/>
      <c r="L317" s="109"/>
      <c r="M317" s="109"/>
      <c r="N317" s="111" t="str">
        <f t="shared" si="3"/>
        <v/>
      </c>
    </row>
    <row r="318">
      <c r="A318" s="104" t="str">
        <f t="shared" si="1"/>
        <v/>
      </c>
      <c r="B318" s="105"/>
      <c r="C318" s="106" t="str">
        <f t="shared" si="2"/>
        <v/>
      </c>
      <c r="D318" s="107"/>
      <c r="E318" s="108"/>
      <c r="F318" s="109"/>
      <c r="G318" s="109"/>
      <c r="H318" s="110"/>
      <c r="I318" s="110"/>
      <c r="J318" s="110"/>
      <c r="K318" s="110"/>
      <c r="L318" s="109"/>
      <c r="M318" s="109"/>
      <c r="N318" s="111" t="str">
        <f t="shared" si="3"/>
        <v/>
      </c>
    </row>
    <row r="319">
      <c r="A319" s="104" t="str">
        <f t="shared" si="1"/>
        <v/>
      </c>
      <c r="B319" s="105"/>
      <c r="C319" s="106" t="str">
        <f t="shared" si="2"/>
        <v/>
      </c>
      <c r="D319" s="107"/>
      <c r="E319" s="108"/>
      <c r="F319" s="109"/>
      <c r="G319" s="109"/>
      <c r="H319" s="110"/>
      <c r="I319" s="110"/>
      <c r="J319" s="110"/>
      <c r="K319" s="110"/>
      <c r="L319" s="109"/>
      <c r="M319" s="109"/>
      <c r="N319" s="111" t="str">
        <f t="shared" si="3"/>
        <v/>
      </c>
    </row>
    <row r="320">
      <c r="A320" s="104" t="str">
        <f t="shared" si="1"/>
        <v/>
      </c>
      <c r="B320" s="105"/>
      <c r="C320" s="106" t="str">
        <f t="shared" si="2"/>
        <v/>
      </c>
      <c r="D320" s="107"/>
      <c r="E320" s="108"/>
      <c r="F320" s="109"/>
      <c r="G320" s="109"/>
      <c r="H320" s="110"/>
      <c r="I320" s="110"/>
      <c r="J320" s="110"/>
      <c r="K320" s="110"/>
      <c r="L320" s="109"/>
      <c r="M320" s="109"/>
      <c r="N320" s="111" t="str">
        <f t="shared" si="3"/>
        <v/>
      </c>
    </row>
    <row r="321">
      <c r="A321" s="104" t="str">
        <f t="shared" si="1"/>
        <v/>
      </c>
      <c r="B321" s="105"/>
      <c r="C321" s="106" t="str">
        <f t="shared" si="2"/>
        <v/>
      </c>
      <c r="D321" s="107"/>
      <c r="E321" s="108"/>
      <c r="F321" s="109"/>
      <c r="G321" s="109"/>
      <c r="H321" s="110"/>
      <c r="I321" s="110"/>
      <c r="J321" s="110"/>
      <c r="K321" s="110"/>
      <c r="L321" s="109"/>
      <c r="M321" s="109"/>
      <c r="N321" s="111" t="str">
        <f t="shared" si="3"/>
        <v/>
      </c>
    </row>
    <row r="322">
      <c r="A322" s="104" t="str">
        <f t="shared" si="1"/>
        <v/>
      </c>
      <c r="B322" s="105"/>
      <c r="C322" s="106" t="str">
        <f t="shared" si="2"/>
        <v/>
      </c>
      <c r="D322" s="107"/>
      <c r="E322" s="108"/>
      <c r="F322" s="109"/>
      <c r="G322" s="109"/>
      <c r="H322" s="110"/>
      <c r="I322" s="110"/>
      <c r="J322" s="110"/>
      <c r="K322" s="110"/>
      <c r="L322" s="109"/>
      <c r="M322" s="109"/>
      <c r="N322" s="111" t="str">
        <f t="shared" si="3"/>
        <v/>
      </c>
    </row>
    <row r="323">
      <c r="A323" s="104" t="str">
        <f t="shared" si="1"/>
        <v/>
      </c>
      <c r="B323" s="105"/>
      <c r="C323" s="106" t="str">
        <f t="shared" si="2"/>
        <v/>
      </c>
      <c r="D323" s="107"/>
      <c r="E323" s="108"/>
      <c r="F323" s="109"/>
      <c r="G323" s="109"/>
      <c r="H323" s="110"/>
      <c r="I323" s="110"/>
      <c r="J323" s="110"/>
      <c r="K323" s="110"/>
      <c r="L323" s="109"/>
      <c r="M323" s="109"/>
      <c r="N323" s="111" t="str">
        <f t="shared" si="3"/>
        <v/>
      </c>
    </row>
    <row r="324">
      <c r="A324" s="104" t="str">
        <f t="shared" si="1"/>
        <v/>
      </c>
      <c r="B324" s="105"/>
      <c r="C324" s="106" t="str">
        <f t="shared" si="2"/>
        <v/>
      </c>
      <c r="D324" s="107"/>
      <c r="E324" s="108"/>
      <c r="F324" s="109"/>
      <c r="G324" s="109"/>
      <c r="H324" s="110"/>
      <c r="I324" s="110"/>
      <c r="J324" s="110"/>
      <c r="K324" s="110"/>
      <c r="L324" s="109"/>
      <c r="M324" s="109"/>
      <c r="N324" s="111" t="str">
        <f t="shared" si="3"/>
        <v/>
      </c>
    </row>
    <row r="325">
      <c r="A325" s="104" t="str">
        <f t="shared" si="1"/>
        <v/>
      </c>
      <c r="B325" s="105"/>
      <c r="C325" s="106" t="str">
        <f t="shared" si="2"/>
        <v/>
      </c>
      <c r="D325" s="107"/>
      <c r="E325" s="108"/>
      <c r="F325" s="109"/>
      <c r="G325" s="109"/>
      <c r="H325" s="110"/>
      <c r="I325" s="110"/>
      <c r="J325" s="110"/>
      <c r="K325" s="110"/>
      <c r="L325" s="109"/>
      <c r="M325" s="109"/>
      <c r="N325" s="111" t="str">
        <f t="shared" si="3"/>
        <v/>
      </c>
    </row>
    <row r="326">
      <c r="A326" s="104" t="str">
        <f t="shared" si="1"/>
        <v/>
      </c>
      <c r="B326" s="105"/>
      <c r="C326" s="106" t="str">
        <f t="shared" si="2"/>
        <v/>
      </c>
      <c r="D326" s="107"/>
      <c r="E326" s="108"/>
      <c r="F326" s="109"/>
      <c r="G326" s="109"/>
      <c r="H326" s="110"/>
      <c r="I326" s="110"/>
      <c r="J326" s="110"/>
      <c r="K326" s="110"/>
      <c r="L326" s="109"/>
      <c r="M326" s="109"/>
      <c r="N326" s="111" t="str">
        <f t="shared" si="3"/>
        <v/>
      </c>
    </row>
    <row r="327">
      <c r="A327" s="104" t="str">
        <f t="shared" si="1"/>
        <v/>
      </c>
      <c r="B327" s="105"/>
      <c r="C327" s="106" t="str">
        <f t="shared" si="2"/>
        <v/>
      </c>
      <c r="D327" s="107"/>
      <c r="E327" s="108"/>
      <c r="F327" s="109"/>
      <c r="G327" s="109"/>
      <c r="H327" s="110"/>
      <c r="I327" s="110"/>
      <c r="J327" s="110"/>
      <c r="K327" s="110"/>
      <c r="L327" s="109"/>
      <c r="M327" s="109"/>
      <c r="N327" s="111" t="str">
        <f t="shared" si="3"/>
        <v/>
      </c>
    </row>
    <row r="328">
      <c r="A328" s="104" t="str">
        <f t="shared" si="1"/>
        <v/>
      </c>
      <c r="B328" s="105"/>
      <c r="C328" s="106" t="str">
        <f t="shared" si="2"/>
        <v/>
      </c>
      <c r="D328" s="107"/>
      <c r="E328" s="108"/>
      <c r="F328" s="109"/>
      <c r="G328" s="109"/>
      <c r="H328" s="110"/>
      <c r="I328" s="110"/>
      <c r="J328" s="110"/>
      <c r="K328" s="110"/>
      <c r="L328" s="109"/>
      <c r="M328" s="109"/>
      <c r="N328" s="111" t="str">
        <f t="shared" si="3"/>
        <v/>
      </c>
    </row>
    <row r="329">
      <c r="A329" s="104" t="str">
        <f t="shared" si="1"/>
        <v/>
      </c>
      <c r="B329" s="105"/>
      <c r="C329" s="106" t="str">
        <f t="shared" si="2"/>
        <v/>
      </c>
      <c r="D329" s="107"/>
      <c r="E329" s="108"/>
      <c r="F329" s="109"/>
      <c r="G329" s="109"/>
      <c r="H329" s="110"/>
      <c r="I329" s="110"/>
      <c r="J329" s="110"/>
      <c r="K329" s="110"/>
      <c r="L329" s="109"/>
      <c r="M329" s="109"/>
      <c r="N329" s="111" t="str">
        <f t="shared" si="3"/>
        <v/>
      </c>
    </row>
    <row r="330">
      <c r="A330" s="104" t="str">
        <f t="shared" si="1"/>
        <v/>
      </c>
      <c r="B330" s="105"/>
      <c r="C330" s="106" t="str">
        <f t="shared" si="2"/>
        <v/>
      </c>
      <c r="D330" s="107"/>
      <c r="E330" s="108"/>
      <c r="F330" s="109"/>
      <c r="G330" s="109"/>
      <c r="H330" s="110"/>
      <c r="I330" s="110"/>
      <c r="J330" s="110"/>
      <c r="K330" s="110"/>
      <c r="L330" s="109"/>
      <c r="M330" s="109"/>
      <c r="N330" s="111" t="str">
        <f t="shared" si="3"/>
        <v/>
      </c>
    </row>
    <row r="331">
      <c r="A331" s="104" t="str">
        <f t="shared" si="1"/>
        <v/>
      </c>
      <c r="B331" s="105"/>
      <c r="C331" s="106" t="str">
        <f t="shared" si="2"/>
        <v/>
      </c>
      <c r="D331" s="107"/>
      <c r="E331" s="108"/>
      <c r="F331" s="109"/>
      <c r="G331" s="109"/>
      <c r="H331" s="110"/>
      <c r="I331" s="110"/>
      <c r="J331" s="110"/>
      <c r="K331" s="110"/>
      <c r="L331" s="109"/>
      <c r="M331" s="109"/>
      <c r="N331" s="111" t="str">
        <f t="shared" si="3"/>
        <v/>
      </c>
    </row>
    <row r="332">
      <c r="A332" s="104" t="str">
        <f t="shared" si="1"/>
        <v/>
      </c>
      <c r="B332" s="105"/>
      <c r="C332" s="106" t="str">
        <f t="shared" si="2"/>
        <v/>
      </c>
      <c r="D332" s="107"/>
      <c r="E332" s="108"/>
      <c r="F332" s="109"/>
      <c r="G332" s="109"/>
      <c r="H332" s="110"/>
      <c r="I332" s="110"/>
      <c r="J332" s="110"/>
      <c r="K332" s="110"/>
      <c r="L332" s="109"/>
      <c r="M332" s="109"/>
      <c r="N332" s="111" t="str">
        <f t="shared" si="3"/>
        <v/>
      </c>
    </row>
    <row r="333">
      <c r="A333" s="104" t="str">
        <f t="shared" si="1"/>
        <v/>
      </c>
      <c r="B333" s="105"/>
      <c r="C333" s="106" t="str">
        <f t="shared" si="2"/>
        <v/>
      </c>
      <c r="D333" s="107"/>
      <c r="E333" s="108"/>
      <c r="F333" s="109"/>
      <c r="G333" s="109"/>
      <c r="H333" s="110"/>
      <c r="I333" s="110"/>
      <c r="J333" s="110"/>
      <c r="K333" s="110"/>
      <c r="L333" s="109"/>
      <c r="M333" s="109"/>
      <c r="N333" s="111" t="str">
        <f t="shared" si="3"/>
        <v/>
      </c>
    </row>
    <row r="334">
      <c r="A334" s="104" t="str">
        <f t="shared" si="1"/>
        <v/>
      </c>
      <c r="B334" s="105"/>
      <c r="C334" s="106" t="str">
        <f t="shared" si="2"/>
        <v/>
      </c>
      <c r="D334" s="107"/>
      <c r="E334" s="108"/>
      <c r="F334" s="109"/>
      <c r="G334" s="109"/>
      <c r="H334" s="110"/>
      <c r="I334" s="110"/>
      <c r="J334" s="110"/>
      <c r="K334" s="110"/>
      <c r="L334" s="109"/>
      <c r="M334" s="109"/>
      <c r="N334" s="111" t="str">
        <f t="shared" si="3"/>
        <v/>
      </c>
    </row>
    <row r="335">
      <c r="A335" s="104" t="str">
        <f t="shared" si="1"/>
        <v/>
      </c>
      <c r="B335" s="105"/>
      <c r="C335" s="106" t="str">
        <f t="shared" si="2"/>
        <v/>
      </c>
      <c r="D335" s="107"/>
      <c r="E335" s="108"/>
      <c r="F335" s="109"/>
      <c r="G335" s="109"/>
      <c r="H335" s="110"/>
      <c r="I335" s="110"/>
      <c r="J335" s="110"/>
      <c r="K335" s="110"/>
      <c r="L335" s="109"/>
      <c r="M335" s="109"/>
      <c r="N335" s="111" t="str">
        <f t="shared" si="3"/>
        <v/>
      </c>
    </row>
    <row r="336">
      <c r="A336" s="104" t="str">
        <f t="shared" si="1"/>
        <v/>
      </c>
      <c r="B336" s="105"/>
      <c r="C336" s="106" t="str">
        <f t="shared" si="2"/>
        <v/>
      </c>
      <c r="D336" s="107"/>
      <c r="E336" s="108"/>
      <c r="F336" s="109"/>
      <c r="G336" s="109"/>
      <c r="H336" s="110"/>
      <c r="I336" s="110"/>
      <c r="J336" s="110"/>
      <c r="K336" s="110"/>
      <c r="L336" s="109"/>
      <c r="M336" s="109"/>
      <c r="N336" s="111" t="str">
        <f t="shared" si="3"/>
        <v/>
      </c>
    </row>
    <row r="337">
      <c r="A337" s="104" t="str">
        <f t="shared" si="1"/>
        <v/>
      </c>
      <c r="B337" s="105"/>
      <c r="C337" s="106" t="str">
        <f t="shared" si="2"/>
        <v/>
      </c>
      <c r="D337" s="107"/>
      <c r="E337" s="108"/>
      <c r="F337" s="109"/>
      <c r="G337" s="109"/>
      <c r="H337" s="110"/>
      <c r="I337" s="110"/>
      <c r="J337" s="110"/>
      <c r="K337" s="110"/>
      <c r="L337" s="109"/>
      <c r="M337" s="109"/>
      <c r="N337" s="111" t="str">
        <f t="shared" si="3"/>
        <v/>
      </c>
    </row>
    <row r="338">
      <c r="A338" s="104" t="str">
        <f t="shared" si="1"/>
        <v/>
      </c>
      <c r="B338" s="105"/>
      <c r="C338" s="106" t="str">
        <f t="shared" si="2"/>
        <v/>
      </c>
      <c r="D338" s="107"/>
      <c r="E338" s="108"/>
      <c r="F338" s="109"/>
      <c r="G338" s="109"/>
      <c r="H338" s="110"/>
      <c r="I338" s="110"/>
      <c r="J338" s="110"/>
      <c r="K338" s="110"/>
      <c r="L338" s="109"/>
      <c r="M338" s="109"/>
      <c r="N338" s="111" t="str">
        <f t="shared" si="3"/>
        <v/>
      </c>
    </row>
    <row r="339">
      <c r="A339" s="104" t="str">
        <f t="shared" si="1"/>
        <v/>
      </c>
      <c r="B339" s="105"/>
      <c r="C339" s="106" t="str">
        <f t="shared" si="2"/>
        <v/>
      </c>
      <c r="D339" s="107"/>
      <c r="E339" s="108"/>
      <c r="F339" s="109"/>
      <c r="G339" s="109"/>
      <c r="H339" s="110"/>
      <c r="I339" s="110"/>
      <c r="J339" s="110"/>
      <c r="K339" s="110"/>
      <c r="L339" s="109"/>
      <c r="M339" s="109"/>
      <c r="N339" s="111" t="str">
        <f t="shared" si="3"/>
        <v/>
      </c>
    </row>
    <row r="340">
      <c r="A340" s="104" t="str">
        <f t="shared" si="1"/>
        <v/>
      </c>
      <c r="B340" s="105"/>
      <c r="C340" s="106" t="str">
        <f t="shared" si="2"/>
        <v/>
      </c>
      <c r="D340" s="107"/>
      <c r="E340" s="108"/>
      <c r="F340" s="109"/>
      <c r="G340" s="109"/>
      <c r="H340" s="110"/>
      <c r="I340" s="110"/>
      <c r="J340" s="110"/>
      <c r="K340" s="110"/>
      <c r="L340" s="109"/>
      <c r="M340" s="109"/>
      <c r="N340" s="111" t="str">
        <f t="shared" si="3"/>
        <v/>
      </c>
    </row>
    <row r="341">
      <c r="A341" s="104" t="str">
        <f t="shared" si="1"/>
        <v/>
      </c>
      <c r="B341" s="105"/>
      <c r="C341" s="106" t="str">
        <f t="shared" si="2"/>
        <v/>
      </c>
      <c r="D341" s="107"/>
      <c r="E341" s="108"/>
      <c r="F341" s="109"/>
      <c r="G341" s="109"/>
      <c r="H341" s="110"/>
      <c r="I341" s="110"/>
      <c r="J341" s="110"/>
      <c r="K341" s="110"/>
      <c r="L341" s="109"/>
      <c r="M341" s="109"/>
      <c r="N341" s="111" t="str">
        <f t="shared" si="3"/>
        <v/>
      </c>
    </row>
    <row r="342">
      <c r="A342" s="104" t="str">
        <f t="shared" si="1"/>
        <v/>
      </c>
      <c r="B342" s="105"/>
      <c r="C342" s="106" t="str">
        <f t="shared" si="2"/>
        <v/>
      </c>
      <c r="D342" s="107"/>
      <c r="E342" s="108"/>
      <c r="F342" s="109"/>
      <c r="G342" s="109"/>
      <c r="H342" s="110"/>
      <c r="I342" s="110"/>
      <c r="J342" s="110"/>
      <c r="K342" s="110"/>
      <c r="L342" s="109"/>
      <c r="M342" s="109"/>
      <c r="N342" s="111" t="str">
        <f t="shared" si="3"/>
        <v/>
      </c>
    </row>
    <row r="343">
      <c r="A343" s="104" t="str">
        <f t="shared" si="1"/>
        <v/>
      </c>
      <c r="B343" s="105"/>
      <c r="C343" s="106" t="str">
        <f t="shared" si="2"/>
        <v/>
      </c>
      <c r="D343" s="107"/>
      <c r="E343" s="108"/>
      <c r="F343" s="109"/>
      <c r="G343" s="109"/>
      <c r="H343" s="110"/>
      <c r="I343" s="110"/>
      <c r="J343" s="110"/>
      <c r="K343" s="110"/>
      <c r="L343" s="109"/>
      <c r="M343" s="109"/>
      <c r="N343" s="111" t="str">
        <f t="shared" si="3"/>
        <v/>
      </c>
    </row>
    <row r="344">
      <c r="A344" s="104" t="str">
        <f t="shared" si="1"/>
        <v/>
      </c>
      <c r="B344" s="105"/>
      <c r="C344" s="106" t="str">
        <f t="shared" si="2"/>
        <v/>
      </c>
      <c r="D344" s="107"/>
      <c r="E344" s="108"/>
      <c r="F344" s="109"/>
      <c r="G344" s="109"/>
      <c r="H344" s="110"/>
      <c r="I344" s="110"/>
      <c r="J344" s="110"/>
      <c r="K344" s="110"/>
      <c r="L344" s="109"/>
      <c r="M344" s="109"/>
      <c r="N344" s="111" t="str">
        <f t="shared" si="3"/>
        <v/>
      </c>
    </row>
    <row r="345">
      <c r="A345" s="104" t="str">
        <f t="shared" si="1"/>
        <v/>
      </c>
      <c r="B345" s="105"/>
      <c r="C345" s="106" t="str">
        <f t="shared" si="2"/>
        <v/>
      </c>
      <c r="D345" s="107"/>
      <c r="E345" s="108"/>
      <c r="F345" s="109"/>
      <c r="G345" s="109"/>
      <c r="H345" s="110"/>
      <c r="I345" s="110"/>
      <c r="J345" s="110"/>
      <c r="K345" s="110"/>
      <c r="L345" s="109"/>
      <c r="M345" s="109"/>
      <c r="N345" s="111" t="str">
        <f t="shared" si="3"/>
        <v/>
      </c>
    </row>
    <row r="346">
      <c r="A346" s="104" t="str">
        <f t="shared" si="1"/>
        <v/>
      </c>
      <c r="B346" s="105"/>
      <c r="C346" s="106" t="str">
        <f t="shared" si="2"/>
        <v/>
      </c>
      <c r="D346" s="107"/>
      <c r="E346" s="108"/>
      <c r="F346" s="109"/>
      <c r="G346" s="109"/>
      <c r="H346" s="110"/>
      <c r="I346" s="110"/>
      <c r="J346" s="110"/>
      <c r="K346" s="110"/>
      <c r="L346" s="109"/>
      <c r="M346" s="109"/>
      <c r="N346" s="111" t="str">
        <f t="shared" si="3"/>
        <v/>
      </c>
    </row>
    <row r="347">
      <c r="A347" s="104" t="str">
        <f t="shared" si="1"/>
        <v/>
      </c>
      <c r="B347" s="105"/>
      <c r="C347" s="106" t="str">
        <f t="shared" si="2"/>
        <v/>
      </c>
      <c r="D347" s="107"/>
      <c r="E347" s="108"/>
      <c r="F347" s="109"/>
      <c r="G347" s="109"/>
      <c r="H347" s="110"/>
      <c r="I347" s="110"/>
      <c r="J347" s="110"/>
      <c r="K347" s="110"/>
      <c r="L347" s="109"/>
      <c r="M347" s="109"/>
      <c r="N347" s="111" t="str">
        <f t="shared" si="3"/>
        <v/>
      </c>
    </row>
    <row r="348">
      <c r="A348" s="104" t="str">
        <f t="shared" si="1"/>
        <v/>
      </c>
      <c r="B348" s="105"/>
      <c r="C348" s="106" t="str">
        <f t="shared" si="2"/>
        <v/>
      </c>
      <c r="D348" s="107"/>
      <c r="E348" s="108"/>
      <c r="F348" s="109"/>
      <c r="G348" s="109"/>
      <c r="H348" s="110"/>
      <c r="I348" s="110"/>
      <c r="J348" s="110"/>
      <c r="K348" s="110"/>
      <c r="L348" s="109"/>
      <c r="M348" s="109"/>
      <c r="N348" s="111" t="str">
        <f t="shared" si="3"/>
        <v/>
      </c>
    </row>
    <row r="349">
      <c r="A349" s="104" t="str">
        <f t="shared" si="1"/>
        <v/>
      </c>
      <c r="B349" s="105"/>
      <c r="C349" s="106" t="str">
        <f t="shared" si="2"/>
        <v/>
      </c>
      <c r="D349" s="107"/>
      <c r="E349" s="108"/>
      <c r="F349" s="109"/>
      <c r="G349" s="109"/>
      <c r="H349" s="110"/>
      <c r="I349" s="110"/>
      <c r="J349" s="110"/>
      <c r="K349" s="110"/>
      <c r="L349" s="109"/>
      <c r="M349" s="109"/>
      <c r="N349" s="111" t="str">
        <f t="shared" si="3"/>
        <v/>
      </c>
    </row>
    <row r="350">
      <c r="A350" s="104" t="str">
        <f t="shared" si="1"/>
        <v/>
      </c>
      <c r="B350" s="105"/>
      <c r="C350" s="106" t="str">
        <f t="shared" si="2"/>
        <v/>
      </c>
      <c r="D350" s="107"/>
      <c r="E350" s="108"/>
      <c r="F350" s="109"/>
      <c r="G350" s="109"/>
      <c r="H350" s="110"/>
      <c r="I350" s="110"/>
      <c r="J350" s="110"/>
      <c r="K350" s="110"/>
      <c r="L350" s="109"/>
      <c r="M350" s="109"/>
      <c r="N350" s="111" t="str">
        <f t="shared" si="3"/>
        <v/>
      </c>
    </row>
    <row r="351">
      <c r="A351" s="104" t="str">
        <f t="shared" si="1"/>
        <v/>
      </c>
      <c r="B351" s="105"/>
      <c r="C351" s="106" t="str">
        <f t="shared" si="2"/>
        <v/>
      </c>
      <c r="D351" s="107"/>
      <c r="E351" s="108"/>
      <c r="F351" s="109"/>
      <c r="G351" s="109"/>
      <c r="H351" s="110"/>
      <c r="I351" s="110"/>
      <c r="J351" s="110"/>
      <c r="K351" s="110"/>
      <c r="L351" s="109"/>
      <c r="M351" s="109"/>
      <c r="N351" s="111" t="str">
        <f t="shared" si="3"/>
        <v/>
      </c>
    </row>
    <row r="352">
      <c r="A352" s="104" t="str">
        <f t="shared" si="1"/>
        <v/>
      </c>
      <c r="B352" s="105"/>
      <c r="C352" s="106" t="str">
        <f t="shared" si="2"/>
        <v/>
      </c>
      <c r="D352" s="107"/>
      <c r="E352" s="108"/>
      <c r="F352" s="109"/>
      <c r="G352" s="109"/>
      <c r="H352" s="110"/>
      <c r="I352" s="110"/>
      <c r="J352" s="110"/>
      <c r="K352" s="110"/>
      <c r="L352" s="109"/>
      <c r="M352" s="109"/>
      <c r="N352" s="111" t="str">
        <f t="shared" si="3"/>
        <v/>
      </c>
    </row>
    <row r="353">
      <c r="A353" s="104" t="str">
        <f t="shared" si="1"/>
        <v/>
      </c>
      <c r="B353" s="105"/>
      <c r="C353" s="106" t="str">
        <f t="shared" si="2"/>
        <v/>
      </c>
      <c r="D353" s="107"/>
      <c r="E353" s="108"/>
      <c r="F353" s="109"/>
      <c r="G353" s="109"/>
      <c r="H353" s="110"/>
      <c r="I353" s="110"/>
      <c r="J353" s="110"/>
      <c r="K353" s="110"/>
      <c r="L353" s="109"/>
      <c r="M353" s="109"/>
      <c r="N353" s="111" t="str">
        <f t="shared" si="3"/>
        <v/>
      </c>
    </row>
    <row r="354">
      <c r="A354" s="104" t="str">
        <f t="shared" si="1"/>
        <v/>
      </c>
      <c r="B354" s="105"/>
      <c r="C354" s="106" t="str">
        <f t="shared" si="2"/>
        <v/>
      </c>
      <c r="D354" s="107"/>
      <c r="E354" s="108"/>
      <c r="F354" s="109"/>
      <c r="G354" s="109"/>
      <c r="H354" s="110"/>
      <c r="I354" s="110"/>
      <c r="J354" s="110"/>
      <c r="K354" s="110"/>
      <c r="L354" s="109"/>
      <c r="M354" s="109"/>
      <c r="N354" s="111" t="str">
        <f t="shared" si="3"/>
        <v/>
      </c>
    </row>
    <row r="355">
      <c r="A355" s="104" t="str">
        <f t="shared" si="1"/>
        <v/>
      </c>
      <c r="B355" s="105"/>
      <c r="C355" s="106" t="str">
        <f t="shared" si="2"/>
        <v/>
      </c>
      <c r="D355" s="107"/>
      <c r="E355" s="108"/>
      <c r="F355" s="109"/>
      <c r="G355" s="109"/>
      <c r="H355" s="110"/>
      <c r="I355" s="110"/>
      <c r="J355" s="110"/>
      <c r="K355" s="110"/>
      <c r="L355" s="109"/>
      <c r="M355" s="109"/>
      <c r="N355" s="111" t="str">
        <f t="shared" si="3"/>
        <v/>
      </c>
    </row>
    <row r="356">
      <c r="A356" s="104" t="str">
        <f t="shared" si="1"/>
        <v/>
      </c>
      <c r="B356" s="105"/>
      <c r="C356" s="106" t="str">
        <f t="shared" si="2"/>
        <v/>
      </c>
      <c r="D356" s="107"/>
      <c r="E356" s="108"/>
      <c r="F356" s="109"/>
      <c r="G356" s="109"/>
      <c r="H356" s="110"/>
      <c r="I356" s="110"/>
      <c r="J356" s="110"/>
      <c r="K356" s="110"/>
      <c r="L356" s="109"/>
      <c r="M356" s="109"/>
      <c r="N356" s="111" t="str">
        <f t="shared" si="3"/>
        <v/>
      </c>
    </row>
    <row r="357">
      <c r="A357" s="104" t="str">
        <f t="shared" si="1"/>
        <v/>
      </c>
      <c r="B357" s="105"/>
      <c r="C357" s="106" t="str">
        <f t="shared" si="2"/>
        <v/>
      </c>
      <c r="D357" s="107"/>
      <c r="E357" s="108"/>
      <c r="F357" s="109"/>
      <c r="G357" s="109"/>
      <c r="H357" s="110"/>
      <c r="I357" s="110"/>
      <c r="J357" s="110"/>
      <c r="K357" s="110"/>
      <c r="L357" s="109"/>
      <c r="M357" s="109"/>
      <c r="N357" s="111" t="str">
        <f t="shared" si="3"/>
        <v/>
      </c>
    </row>
    <row r="358">
      <c r="A358" s="104" t="str">
        <f t="shared" si="1"/>
        <v/>
      </c>
      <c r="B358" s="105"/>
      <c r="C358" s="106" t="str">
        <f t="shared" si="2"/>
        <v/>
      </c>
      <c r="D358" s="107"/>
      <c r="E358" s="108"/>
      <c r="F358" s="109"/>
      <c r="G358" s="109"/>
      <c r="H358" s="110"/>
      <c r="I358" s="110"/>
      <c r="J358" s="110"/>
      <c r="K358" s="110"/>
      <c r="L358" s="109"/>
      <c r="M358" s="109"/>
      <c r="N358" s="111" t="str">
        <f t="shared" si="3"/>
        <v/>
      </c>
    </row>
    <row r="359">
      <c r="A359" s="104" t="str">
        <f t="shared" si="1"/>
        <v/>
      </c>
      <c r="B359" s="105"/>
      <c r="C359" s="106" t="str">
        <f t="shared" si="2"/>
        <v/>
      </c>
      <c r="D359" s="107"/>
      <c r="E359" s="108"/>
      <c r="F359" s="109"/>
      <c r="G359" s="109"/>
      <c r="H359" s="110"/>
      <c r="I359" s="110"/>
      <c r="J359" s="110"/>
      <c r="K359" s="110"/>
      <c r="L359" s="109"/>
      <c r="M359" s="109"/>
      <c r="N359" s="111" t="str">
        <f t="shared" si="3"/>
        <v/>
      </c>
    </row>
    <row r="360">
      <c r="A360" s="104" t="str">
        <f t="shared" si="1"/>
        <v/>
      </c>
      <c r="B360" s="105"/>
      <c r="C360" s="106" t="str">
        <f t="shared" si="2"/>
        <v/>
      </c>
      <c r="D360" s="107"/>
      <c r="E360" s="108"/>
      <c r="F360" s="109"/>
      <c r="G360" s="109"/>
      <c r="H360" s="110"/>
      <c r="I360" s="110"/>
      <c r="J360" s="110"/>
      <c r="K360" s="110"/>
      <c r="L360" s="109"/>
      <c r="M360" s="109"/>
      <c r="N360" s="111" t="str">
        <f t="shared" si="3"/>
        <v/>
      </c>
    </row>
    <row r="361">
      <c r="A361" s="104" t="str">
        <f t="shared" si="1"/>
        <v/>
      </c>
      <c r="B361" s="105"/>
      <c r="C361" s="106" t="str">
        <f t="shared" si="2"/>
        <v/>
      </c>
      <c r="D361" s="107"/>
      <c r="E361" s="108"/>
      <c r="F361" s="109"/>
      <c r="G361" s="109"/>
      <c r="H361" s="110"/>
      <c r="I361" s="110"/>
      <c r="J361" s="110"/>
      <c r="K361" s="110"/>
      <c r="L361" s="109"/>
      <c r="M361" s="109"/>
      <c r="N361" s="111" t="str">
        <f t="shared" si="3"/>
        <v/>
      </c>
    </row>
    <row r="362">
      <c r="A362" s="104" t="str">
        <f t="shared" si="1"/>
        <v/>
      </c>
      <c r="B362" s="105"/>
      <c r="C362" s="106" t="str">
        <f t="shared" si="2"/>
        <v/>
      </c>
      <c r="D362" s="107"/>
      <c r="E362" s="108"/>
      <c r="F362" s="109"/>
      <c r="G362" s="109"/>
      <c r="H362" s="110"/>
      <c r="I362" s="110"/>
      <c r="J362" s="110"/>
      <c r="K362" s="110"/>
      <c r="L362" s="109"/>
      <c r="M362" s="109"/>
      <c r="N362" s="111" t="str">
        <f t="shared" si="3"/>
        <v/>
      </c>
    </row>
    <row r="363">
      <c r="A363" s="104" t="str">
        <f t="shared" si="1"/>
        <v/>
      </c>
      <c r="B363" s="105"/>
      <c r="C363" s="106" t="str">
        <f t="shared" si="2"/>
        <v/>
      </c>
      <c r="D363" s="107"/>
      <c r="E363" s="108"/>
      <c r="F363" s="109"/>
      <c r="G363" s="109"/>
      <c r="H363" s="110"/>
      <c r="I363" s="110"/>
      <c r="J363" s="110"/>
      <c r="K363" s="110"/>
      <c r="L363" s="109"/>
      <c r="M363" s="109"/>
      <c r="N363" s="111" t="str">
        <f t="shared" si="3"/>
        <v/>
      </c>
    </row>
    <row r="364">
      <c r="A364" s="104" t="str">
        <f t="shared" si="1"/>
        <v/>
      </c>
      <c r="B364" s="105"/>
      <c r="C364" s="106" t="str">
        <f t="shared" si="2"/>
        <v/>
      </c>
      <c r="D364" s="107"/>
      <c r="E364" s="108"/>
      <c r="F364" s="109"/>
      <c r="G364" s="109"/>
      <c r="H364" s="110"/>
      <c r="I364" s="110"/>
      <c r="J364" s="110"/>
      <c r="K364" s="110"/>
      <c r="L364" s="109"/>
      <c r="M364" s="109"/>
      <c r="N364" s="111" t="str">
        <f t="shared" si="3"/>
        <v/>
      </c>
    </row>
    <row r="365">
      <c r="A365" s="104" t="str">
        <f t="shared" si="1"/>
        <v/>
      </c>
      <c r="B365" s="105"/>
      <c r="C365" s="106" t="str">
        <f t="shared" si="2"/>
        <v/>
      </c>
      <c r="D365" s="107"/>
      <c r="E365" s="108"/>
      <c r="F365" s="109"/>
      <c r="G365" s="109"/>
      <c r="H365" s="110"/>
      <c r="I365" s="110"/>
      <c r="J365" s="110"/>
      <c r="K365" s="110"/>
      <c r="L365" s="109"/>
      <c r="M365" s="109"/>
      <c r="N365" s="111" t="str">
        <f t="shared" si="3"/>
        <v/>
      </c>
    </row>
    <row r="366">
      <c r="A366" s="104" t="str">
        <f t="shared" si="1"/>
        <v/>
      </c>
      <c r="B366" s="105"/>
      <c r="C366" s="106" t="str">
        <f t="shared" si="2"/>
        <v/>
      </c>
      <c r="D366" s="107"/>
      <c r="E366" s="108"/>
      <c r="F366" s="109"/>
      <c r="G366" s="109"/>
      <c r="H366" s="110"/>
      <c r="I366" s="110"/>
      <c r="J366" s="110"/>
      <c r="K366" s="110"/>
      <c r="L366" s="109"/>
      <c r="M366" s="109"/>
      <c r="N366" s="111" t="str">
        <f t="shared" si="3"/>
        <v/>
      </c>
    </row>
    <row r="367">
      <c r="A367" s="104" t="str">
        <f t="shared" si="1"/>
        <v/>
      </c>
      <c r="B367" s="105"/>
      <c r="C367" s="106" t="str">
        <f t="shared" si="2"/>
        <v/>
      </c>
      <c r="D367" s="107"/>
      <c r="E367" s="108"/>
      <c r="F367" s="109"/>
      <c r="G367" s="109"/>
      <c r="H367" s="110"/>
      <c r="I367" s="110"/>
      <c r="J367" s="110"/>
      <c r="K367" s="110"/>
      <c r="L367" s="109"/>
      <c r="M367" s="109"/>
      <c r="N367" s="111" t="str">
        <f t="shared" si="3"/>
        <v/>
      </c>
    </row>
    <row r="368">
      <c r="A368" s="104" t="str">
        <f t="shared" si="1"/>
        <v/>
      </c>
      <c r="B368" s="105"/>
      <c r="C368" s="106" t="str">
        <f t="shared" si="2"/>
        <v/>
      </c>
      <c r="D368" s="107"/>
      <c r="E368" s="108"/>
      <c r="F368" s="109"/>
      <c r="G368" s="109"/>
      <c r="H368" s="110"/>
      <c r="I368" s="110"/>
      <c r="J368" s="110"/>
      <c r="K368" s="110"/>
      <c r="L368" s="109"/>
      <c r="M368" s="109"/>
      <c r="N368" s="111" t="str">
        <f t="shared" si="3"/>
        <v/>
      </c>
    </row>
    <row r="369">
      <c r="A369" s="104" t="str">
        <f t="shared" si="1"/>
        <v/>
      </c>
      <c r="B369" s="105"/>
      <c r="C369" s="106" t="str">
        <f t="shared" si="2"/>
        <v/>
      </c>
      <c r="D369" s="107"/>
      <c r="E369" s="108"/>
      <c r="F369" s="109"/>
      <c r="G369" s="109"/>
      <c r="H369" s="110"/>
      <c r="I369" s="110"/>
      <c r="J369" s="110"/>
      <c r="K369" s="110"/>
      <c r="L369" s="109"/>
      <c r="M369" s="109"/>
      <c r="N369" s="111" t="str">
        <f t="shared" si="3"/>
        <v/>
      </c>
    </row>
    <row r="370">
      <c r="A370" s="104" t="str">
        <f t="shared" si="1"/>
        <v/>
      </c>
      <c r="B370" s="105"/>
      <c r="C370" s="106" t="str">
        <f t="shared" si="2"/>
        <v/>
      </c>
      <c r="D370" s="107"/>
      <c r="E370" s="108"/>
      <c r="F370" s="109"/>
      <c r="G370" s="109"/>
      <c r="H370" s="110"/>
      <c r="I370" s="110"/>
      <c r="J370" s="110"/>
      <c r="K370" s="110"/>
      <c r="L370" s="109"/>
      <c r="M370" s="109"/>
      <c r="N370" s="111" t="str">
        <f t="shared" si="3"/>
        <v/>
      </c>
    </row>
    <row r="371">
      <c r="A371" s="104" t="str">
        <f t="shared" si="1"/>
        <v/>
      </c>
      <c r="B371" s="105"/>
      <c r="C371" s="106" t="str">
        <f t="shared" si="2"/>
        <v/>
      </c>
      <c r="D371" s="107"/>
      <c r="E371" s="108"/>
      <c r="F371" s="109"/>
      <c r="G371" s="109"/>
      <c r="H371" s="110"/>
      <c r="I371" s="110"/>
      <c r="J371" s="110"/>
      <c r="K371" s="110"/>
      <c r="L371" s="109"/>
      <c r="M371" s="109"/>
      <c r="N371" s="111" t="str">
        <f t="shared" si="3"/>
        <v/>
      </c>
    </row>
    <row r="372">
      <c r="A372" s="104" t="str">
        <f t="shared" si="1"/>
        <v/>
      </c>
      <c r="B372" s="105"/>
      <c r="C372" s="106" t="str">
        <f t="shared" si="2"/>
        <v/>
      </c>
      <c r="D372" s="107"/>
      <c r="E372" s="108"/>
      <c r="F372" s="109"/>
      <c r="G372" s="109"/>
      <c r="H372" s="110"/>
      <c r="I372" s="110"/>
      <c r="J372" s="110"/>
      <c r="K372" s="110"/>
      <c r="L372" s="109"/>
      <c r="M372" s="109"/>
      <c r="N372" s="111" t="str">
        <f t="shared" si="3"/>
        <v/>
      </c>
    </row>
    <row r="373">
      <c r="A373" s="104" t="str">
        <f t="shared" si="1"/>
        <v/>
      </c>
      <c r="B373" s="105"/>
      <c r="C373" s="106" t="str">
        <f t="shared" si="2"/>
        <v/>
      </c>
      <c r="D373" s="107"/>
      <c r="E373" s="108"/>
      <c r="F373" s="109"/>
      <c r="G373" s="109"/>
      <c r="H373" s="110"/>
      <c r="I373" s="110"/>
      <c r="J373" s="110"/>
      <c r="K373" s="110"/>
      <c r="L373" s="109"/>
      <c r="M373" s="109"/>
      <c r="N373" s="111" t="str">
        <f t="shared" si="3"/>
        <v/>
      </c>
    </row>
    <row r="374">
      <c r="A374" s="104" t="str">
        <f t="shared" si="1"/>
        <v/>
      </c>
      <c r="B374" s="105"/>
      <c r="C374" s="106" t="str">
        <f t="shared" si="2"/>
        <v/>
      </c>
      <c r="D374" s="107"/>
      <c r="E374" s="108"/>
      <c r="F374" s="109"/>
      <c r="G374" s="109"/>
      <c r="H374" s="110"/>
      <c r="I374" s="110"/>
      <c r="J374" s="110"/>
      <c r="K374" s="110"/>
      <c r="L374" s="109"/>
      <c r="M374" s="109"/>
      <c r="N374" s="111" t="str">
        <f t="shared" si="3"/>
        <v/>
      </c>
    </row>
    <row r="375">
      <c r="A375" s="104" t="str">
        <f t="shared" si="1"/>
        <v/>
      </c>
      <c r="B375" s="105"/>
      <c r="C375" s="106" t="str">
        <f t="shared" si="2"/>
        <v/>
      </c>
      <c r="D375" s="107"/>
      <c r="E375" s="108"/>
      <c r="F375" s="109"/>
      <c r="G375" s="109"/>
      <c r="H375" s="110"/>
      <c r="I375" s="110"/>
      <c r="J375" s="110"/>
      <c r="K375" s="110"/>
      <c r="L375" s="109"/>
      <c r="M375" s="109"/>
      <c r="N375" s="111" t="str">
        <f t="shared" si="3"/>
        <v/>
      </c>
    </row>
    <row r="376">
      <c r="A376" s="104" t="str">
        <f t="shared" si="1"/>
        <v/>
      </c>
      <c r="B376" s="105"/>
      <c r="C376" s="106" t="str">
        <f t="shared" si="2"/>
        <v/>
      </c>
      <c r="D376" s="107"/>
      <c r="E376" s="108"/>
      <c r="F376" s="109"/>
      <c r="G376" s="109"/>
      <c r="H376" s="110"/>
      <c r="I376" s="110"/>
      <c r="J376" s="110"/>
      <c r="K376" s="110"/>
      <c r="L376" s="109"/>
      <c r="M376" s="109"/>
      <c r="N376" s="111" t="str">
        <f t="shared" si="3"/>
        <v/>
      </c>
    </row>
    <row r="377">
      <c r="A377" s="104" t="str">
        <f t="shared" si="1"/>
        <v/>
      </c>
      <c r="B377" s="105"/>
      <c r="C377" s="106" t="str">
        <f t="shared" si="2"/>
        <v/>
      </c>
      <c r="D377" s="107"/>
      <c r="E377" s="108"/>
      <c r="F377" s="109"/>
      <c r="G377" s="109"/>
      <c r="H377" s="110"/>
      <c r="I377" s="110"/>
      <c r="J377" s="110"/>
      <c r="K377" s="110"/>
      <c r="L377" s="109"/>
      <c r="M377" s="109"/>
      <c r="N377" s="111" t="str">
        <f t="shared" si="3"/>
        <v/>
      </c>
    </row>
    <row r="378">
      <c r="A378" s="104" t="str">
        <f t="shared" si="1"/>
        <v/>
      </c>
      <c r="B378" s="105"/>
      <c r="C378" s="106" t="str">
        <f t="shared" si="2"/>
        <v/>
      </c>
      <c r="D378" s="107"/>
      <c r="E378" s="108"/>
      <c r="F378" s="109"/>
      <c r="G378" s="109"/>
      <c r="H378" s="110"/>
      <c r="I378" s="110"/>
      <c r="J378" s="110"/>
      <c r="K378" s="110"/>
      <c r="L378" s="109"/>
      <c r="M378" s="109"/>
      <c r="N378" s="111" t="str">
        <f t="shared" si="3"/>
        <v/>
      </c>
    </row>
    <row r="379">
      <c r="A379" s="104" t="str">
        <f t="shared" si="1"/>
        <v/>
      </c>
      <c r="B379" s="105"/>
      <c r="C379" s="106" t="str">
        <f t="shared" si="2"/>
        <v/>
      </c>
      <c r="D379" s="107"/>
      <c r="E379" s="108"/>
      <c r="F379" s="109"/>
      <c r="G379" s="109"/>
      <c r="H379" s="110"/>
      <c r="I379" s="110"/>
      <c r="J379" s="110"/>
      <c r="K379" s="110"/>
      <c r="L379" s="109"/>
      <c r="M379" s="109"/>
      <c r="N379" s="111" t="str">
        <f t="shared" si="3"/>
        <v/>
      </c>
    </row>
    <row r="380">
      <c r="A380" s="104" t="str">
        <f t="shared" si="1"/>
        <v/>
      </c>
      <c r="B380" s="105"/>
      <c r="C380" s="106" t="str">
        <f t="shared" si="2"/>
        <v/>
      </c>
      <c r="D380" s="107"/>
      <c r="E380" s="108"/>
      <c r="F380" s="109"/>
      <c r="G380" s="109"/>
      <c r="H380" s="110"/>
      <c r="I380" s="110"/>
      <c r="J380" s="110"/>
      <c r="K380" s="110"/>
      <c r="L380" s="109"/>
      <c r="M380" s="109"/>
      <c r="N380" s="111" t="str">
        <f t="shared" si="3"/>
        <v/>
      </c>
    </row>
    <row r="381">
      <c r="A381" s="104" t="str">
        <f t="shared" si="1"/>
        <v/>
      </c>
      <c r="B381" s="105"/>
      <c r="C381" s="106" t="str">
        <f t="shared" si="2"/>
        <v/>
      </c>
      <c r="D381" s="107"/>
      <c r="E381" s="108"/>
      <c r="F381" s="109"/>
      <c r="G381" s="109"/>
      <c r="H381" s="110"/>
      <c r="I381" s="110"/>
      <c r="J381" s="110"/>
      <c r="K381" s="110"/>
      <c r="L381" s="109"/>
      <c r="M381" s="109"/>
      <c r="N381" s="111" t="str">
        <f t="shared" si="3"/>
        <v/>
      </c>
    </row>
    <row r="382">
      <c r="A382" s="104" t="str">
        <f t="shared" si="1"/>
        <v/>
      </c>
      <c r="B382" s="105"/>
      <c r="C382" s="106" t="str">
        <f t="shared" si="2"/>
        <v/>
      </c>
      <c r="D382" s="107"/>
      <c r="E382" s="108"/>
      <c r="F382" s="109"/>
      <c r="G382" s="109"/>
      <c r="H382" s="110"/>
      <c r="I382" s="110"/>
      <c r="J382" s="110"/>
      <c r="K382" s="110"/>
      <c r="L382" s="109"/>
      <c r="M382" s="109"/>
      <c r="N382" s="111" t="str">
        <f t="shared" si="3"/>
        <v/>
      </c>
    </row>
    <row r="383">
      <c r="A383" s="104" t="str">
        <f t="shared" si="1"/>
        <v/>
      </c>
      <c r="B383" s="105"/>
      <c r="C383" s="106" t="str">
        <f t="shared" si="2"/>
        <v/>
      </c>
      <c r="D383" s="107"/>
      <c r="E383" s="108"/>
      <c r="F383" s="109"/>
      <c r="G383" s="109"/>
      <c r="H383" s="110"/>
      <c r="I383" s="110"/>
      <c r="J383" s="110"/>
      <c r="K383" s="110"/>
      <c r="L383" s="109"/>
      <c r="M383" s="109"/>
      <c r="N383" s="111" t="str">
        <f t="shared" si="3"/>
        <v/>
      </c>
    </row>
    <row r="384">
      <c r="A384" s="104" t="str">
        <f t="shared" si="1"/>
        <v/>
      </c>
      <c r="B384" s="105"/>
      <c r="C384" s="106" t="str">
        <f t="shared" si="2"/>
        <v/>
      </c>
      <c r="D384" s="107"/>
      <c r="E384" s="108"/>
      <c r="F384" s="109"/>
      <c r="G384" s="109"/>
      <c r="H384" s="110"/>
      <c r="I384" s="110"/>
      <c r="J384" s="110"/>
      <c r="K384" s="110"/>
      <c r="L384" s="109"/>
      <c r="M384" s="109"/>
      <c r="N384" s="111" t="str">
        <f t="shared" si="3"/>
        <v/>
      </c>
    </row>
    <row r="385">
      <c r="A385" s="104" t="str">
        <f t="shared" si="1"/>
        <v/>
      </c>
      <c r="B385" s="105"/>
      <c r="C385" s="106" t="str">
        <f t="shared" si="2"/>
        <v/>
      </c>
      <c r="D385" s="107"/>
      <c r="E385" s="108"/>
      <c r="F385" s="109"/>
      <c r="G385" s="109"/>
      <c r="H385" s="110"/>
      <c r="I385" s="110"/>
      <c r="J385" s="110"/>
      <c r="K385" s="110"/>
      <c r="L385" s="109"/>
      <c r="M385" s="109"/>
      <c r="N385" s="111" t="str">
        <f t="shared" si="3"/>
        <v/>
      </c>
    </row>
    <row r="386">
      <c r="A386" s="104" t="str">
        <f t="shared" si="1"/>
        <v/>
      </c>
      <c r="B386" s="105"/>
      <c r="C386" s="106" t="str">
        <f t="shared" si="2"/>
        <v/>
      </c>
      <c r="D386" s="107"/>
      <c r="E386" s="108"/>
      <c r="F386" s="109"/>
      <c r="G386" s="109"/>
      <c r="H386" s="110"/>
      <c r="I386" s="110"/>
      <c r="J386" s="110"/>
      <c r="K386" s="110"/>
      <c r="L386" s="109"/>
      <c r="M386" s="109"/>
      <c r="N386" s="111" t="str">
        <f t="shared" si="3"/>
        <v/>
      </c>
    </row>
    <row r="387">
      <c r="A387" s="104" t="str">
        <f t="shared" si="1"/>
        <v/>
      </c>
      <c r="B387" s="105"/>
      <c r="C387" s="106" t="str">
        <f t="shared" si="2"/>
        <v/>
      </c>
      <c r="D387" s="107"/>
      <c r="E387" s="108"/>
      <c r="F387" s="109"/>
      <c r="G387" s="109"/>
      <c r="H387" s="110"/>
      <c r="I387" s="110"/>
      <c r="J387" s="110"/>
      <c r="K387" s="110"/>
      <c r="L387" s="109"/>
      <c r="M387" s="109"/>
      <c r="N387" s="111" t="str">
        <f t="shared" si="3"/>
        <v/>
      </c>
    </row>
    <row r="388">
      <c r="A388" s="104" t="str">
        <f t="shared" si="1"/>
        <v/>
      </c>
      <c r="B388" s="105"/>
      <c r="C388" s="106" t="str">
        <f t="shared" si="2"/>
        <v/>
      </c>
      <c r="D388" s="107"/>
      <c r="E388" s="108"/>
      <c r="F388" s="109"/>
      <c r="G388" s="109"/>
      <c r="H388" s="110"/>
      <c r="I388" s="110"/>
      <c r="J388" s="110"/>
      <c r="K388" s="110"/>
      <c r="L388" s="109"/>
      <c r="M388" s="109"/>
      <c r="N388" s="111" t="str">
        <f t="shared" si="3"/>
        <v/>
      </c>
    </row>
    <row r="389">
      <c r="A389" s="104" t="str">
        <f t="shared" si="1"/>
        <v/>
      </c>
      <c r="B389" s="105"/>
      <c r="C389" s="106" t="str">
        <f t="shared" si="2"/>
        <v/>
      </c>
      <c r="D389" s="107"/>
      <c r="E389" s="108"/>
      <c r="F389" s="109"/>
      <c r="G389" s="109"/>
      <c r="H389" s="110"/>
      <c r="I389" s="110"/>
      <c r="J389" s="110"/>
      <c r="K389" s="110"/>
      <c r="L389" s="109"/>
      <c r="M389" s="109"/>
      <c r="N389" s="111" t="str">
        <f t="shared" si="3"/>
        <v/>
      </c>
    </row>
    <row r="390">
      <c r="A390" s="104" t="str">
        <f t="shared" si="1"/>
        <v/>
      </c>
      <c r="B390" s="105"/>
      <c r="C390" s="106" t="str">
        <f t="shared" si="2"/>
        <v/>
      </c>
      <c r="D390" s="107"/>
      <c r="E390" s="108"/>
      <c r="F390" s="109"/>
      <c r="G390" s="109"/>
      <c r="H390" s="110"/>
      <c r="I390" s="110"/>
      <c r="J390" s="110"/>
      <c r="K390" s="110"/>
      <c r="L390" s="109"/>
      <c r="M390" s="109"/>
      <c r="N390" s="111" t="str">
        <f t="shared" si="3"/>
        <v/>
      </c>
    </row>
    <row r="391">
      <c r="A391" s="104" t="str">
        <f t="shared" si="1"/>
        <v/>
      </c>
      <c r="B391" s="105"/>
      <c r="C391" s="106" t="str">
        <f t="shared" si="2"/>
        <v/>
      </c>
      <c r="D391" s="107"/>
      <c r="E391" s="108"/>
      <c r="F391" s="109"/>
      <c r="G391" s="109"/>
      <c r="H391" s="110"/>
      <c r="I391" s="110"/>
      <c r="J391" s="110"/>
      <c r="K391" s="110"/>
      <c r="L391" s="109"/>
      <c r="M391" s="109"/>
      <c r="N391" s="111" t="str">
        <f t="shared" si="3"/>
        <v/>
      </c>
    </row>
    <row r="392">
      <c r="A392" s="104" t="str">
        <f t="shared" si="1"/>
        <v/>
      </c>
      <c r="B392" s="105"/>
      <c r="C392" s="106" t="str">
        <f t="shared" si="2"/>
        <v/>
      </c>
      <c r="D392" s="107"/>
      <c r="E392" s="108"/>
      <c r="F392" s="109"/>
      <c r="G392" s="109"/>
      <c r="H392" s="110"/>
      <c r="I392" s="110"/>
      <c r="J392" s="110"/>
      <c r="K392" s="110"/>
      <c r="L392" s="109"/>
      <c r="M392" s="109"/>
      <c r="N392" s="111" t="str">
        <f t="shared" si="3"/>
        <v/>
      </c>
    </row>
    <row r="393">
      <c r="A393" s="104" t="str">
        <f t="shared" si="1"/>
        <v/>
      </c>
      <c r="B393" s="105"/>
      <c r="C393" s="106" t="str">
        <f t="shared" si="2"/>
        <v/>
      </c>
      <c r="D393" s="107"/>
      <c r="E393" s="108"/>
      <c r="F393" s="109"/>
      <c r="G393" s="109"/>
      <c r="H393" s="110"/>
      <c r="I393" s="110"/>
      <c r="J393" s="110"/>
      <c r="K393" s="110"/>
      <c r="L393" s="109"/>
      <c r="M393" s="109"/>
      <c r="N393" s="111" t="str">
        <f t="shared" si="3"/>
        <v/>
      </c>
    </row>
    <row r="394">
      <c r="A394" s="104" t="str">
        <f t="shared" si="1"/>
        <v/>
      </c>
      <c r="B394" s="105"/>
      <c r="C394" s="106" t="str">
        <f t="shared" si="2"/>
        <v/>
      </c>
      <c r="D394" s="107"/>
      <c r="E394" s="108"/>
      <c r="F394" s="109"/>
      <c r="G394" s="109"/>
      <c r="H394" s="110"/>
      <c r="I394" s="110"/>
      <c r="J394" s="110"/>
      <c r="K394" s="110"/>
      <c r="L394" s="109"/>
      <c r="M394" s="109"/>
      <c r="N394" s="111" t="str">
        <f t="shared" si="3"/>
        <v/>
      </c>
    </row>
    <row r="395">
      <c r="A395" s="104" t="str">
        <f t="shared" si="1"/>
        <v/>
      </c>
      <c r="B395" s="105"/>
      <c r="C395" s="106" t="str">
        <f t="shared" si="2"/>
        <v/>
      </c>
      <c r="D395" s="107"/>
      <c r="E395" s="108"/>
      <c r="F395" s="109"/>
      <c r="G395" s="109"/>
      <c r="H395" s="110"/>
      <c r="I395" s="110"/>
      <c r="J395" s="110"/>
      <c r="K395" s="110"/>
      <c r="L395" s="109"/>
      <c r="M395" s="109"/>
      <c r="N395" s="111" t="str">
        <f t="shared" si="3"/>
        <v/>
      </c>
    </row>
    <row r="396">
      <c r="A396" s="104" t="str">
        <f t="shared" si="1"/>
        <v/>
      </c>
      <c r="B396" s="105"/>
      <c r="C396" s="106" t="str">
        <f t="shared" si="2"/>
        <v/>
      </c>
      <c r="D396" s="107"/>
      <c r="E396" s="108"/>
      <c r="F396" s="109"/>
      <c r="G396" s="109"/>
      <c r="H396" s="110"/>
      <c r="I396" s="110"/>
      <c r="J396" s="110"/>
      <c r="K396" s="110"/>
      <c r="L396" s="109"/>
      <c r="M396" s="109"/>
      <c r="N396" s="111" t="str">
        <f t="shared" si="3"/>
        <v/>
      </c>
    </row>
    <row r="397">
      <c r="A397" s="104" t="str">
        <f t="shared" si="1"/>
        <v/>
      </c>
      <c r="B397" s="105"/>
      <c r="C397" s="106" t="str">
        <f t="shared" si="2"/>
        <v/>
      </c>
      <c r="D397" s="107"/>
      <c r="E397" s="108"/>
      <c r="F397" s="109"/>
      <c r="G397" s="109"/>
      <c r="H397" s="110"/>
      <c r="I397" s="110"/>
      <c r="J397" s="110"/>
      <c r="K397" s="110"/>
      <c r="L397" s="109"/>
      <c r="M397" s="109"/>
      <c r="N397" s="111" t="str">
        <f t="shared" si="3"/>
        <v/>
      </c>
    </row>
    <row r="398">
      <c r="A398" s="104" t="str">
        <f t="shared" si="1"/>
        <v/>
      </c>
      <c r="B398" s="105"/>
      <c r="C398" s="106" t="str">
        <f t="shared" si="2"/>
        <v/>
      </c>
      <c r="D398" s="107"/>
      <c r="E398" s="108"/>
      <c r="F398" s="109"/>
      <c r="G398" s="109"/>
      <c r="H398" s="110"/>
      <c r="I398" s="110"/>
      <c r="J398" s="110"/>
      <c r="K398" s="110"/>
      <c r="L398" s="109"/>
      <c r="M398" s="109"/>
      <c r="N398" s="111" t="str">
        <f t="shared" si="3"/>
        <v/>
      </c>
    </row>
    <row r="399">
      <c r="A399" s="104" t="str">
        <f t="shared" si="1"/>
        <v/>
      </c>
      <c r="B399" s="105"/>
      <c r="C399" s="106" t="str">
        <f t="shared" si="2"/>
        <v/>
      </c>
      <c r="D399" s="107"/>
      <c r="E399" s="108"/>
      <c r="F399" s="109"/>
      <c r="G399" s="109"/>
      <c r="H399" s="110"/>
      <c r="I399" s="110"/>
      <c r="J399" s="110"/>
      <c r="K399" s="110"/>
      <c r="L399" s="109"/>
      <c r="M399" s="109"/>
      <c r="N399" s="111" t="str">
        <f t="shared" si="3"/>
        <v/>
      </c>
    </row>
    <row r="400">
      <c r="A400" s="104" t="str">
        <f t="shared" si="1"/>
        <v/>
      </c>
      <c r="B400" s="105"/>
      <c r="C400" s="106" t="str">
        <f t="shared" si="2"/>
        <v/>
      </c>
      <c r="D400" s="107"/>
      <c r="E400" s="108"/>
      <c r="F400" s="109"/>
      <c r="G400" s="109"/>
      <c r="H400" s="110"/>
      <c r="I400" s="110"/>
      <c r="J400" s="110"/>
      <c r="K400" s="110"/>
      <c r="L400" s="109"/>
      <c r="M400" s="109"/>
      <c r="N400" s="111" t="str">
        <f t="shared" si="3"/>
        <v/>
      </c>
    </row>
    <row r="401">
      <c r="A401" s="104" t="str">
        <f t="shared" si="1"/>
        <v/>
      </c>
      <c r="B401" s="105"/>
      <c r="C401" s="106" t="str">
        <f t="shared" si="2"/>
        <v/>
      </c>
      <c r="D401" s="107"/>
      <c r="E401" s="108"/>
      <c r="F401" s="109"/>
      <c r="G401" s="109"/>
      <c r="H401" s="110"/>
      <c r="I401" s="110"/>
      <c r="J401" s="110"/>
      <c r="K401" s="110"/>
      <c r="L401" s="109"/>
      <c r="M401" s="109"/>
      <c r="N401" s="111" t="str">
        <f t="shared" si="3"/>
        <v/>
      </c>
    </row>
    <row r="402">
      <c r="A402" s="104" t="str">
        <f t="shared" si="1"/>
        <v/>
      </c>
      <c r="B402" s="105"/>
      <c r="C402" s="106" t="str">
        <f t="shared" si="2"/>
        <v/>
      </c>
      <c r="D402" s="107"/>
      <c r="E402" s="108"/>
      <c r="F402" s="109"/>
      <c r="G402" s="109"/>
      <c r="H402" s="110"/>
      <c r="I402" s="110"/>
      <c r="J402" s="110"/>
      <c r="K402" s="110"/>
      <c r="L402" s="109"/>
      <c r="M402" s="109"/>
      <c r="N402" s="111" t="str">
        <f t="shared" si="3"/>
        <v/>
      </c>
    </row>
    <row r="403">
      <c r="A403" s="104" t="str">
        <f t="shared" si="1"/>
        <v/>
      </c>
      <c r="B403" s="105"/>
      <c r="C403" s="106" t="str">
        <f t="shared" si="2"/>
        <v/>
      </c>
      <c r="D403" s="107"/>
      <c r="E403" s="108"/>
      <c r="F403" s="109"/>
      <c r="G403" s="109"/>
      <c r="H403" s="110"/>
      <c r="I403" s="110"/>
      <c r="J403" s="110"/>
      <c r="K403" s="110"/>
      <c r="L403" s="109"/>
      <c r="M403" s="109"/>
      <c r="N403" s="111" t="str">
        <f t="shared" si="3"/>
        <v/>
      </c>
    </row>
    <row r="404">
      <c r="A404" s="104" t="str">
        <f t="shared" si="1"/>
        <v/>
      </c>
      <c r="B404" s="105"/>
      <c r="C404" s="106" t="str">
        <f t="shared" si="2"/>
        <v/>
      </c>
      <c r="D404" s="107"/>
      <c r="E404" s="108"/>
      <c r="F404" s="109"/>
      <c r="G404" s="109"/>
      <c r="H404" s="110"/>
      <c r="I404" s="110"/>
      <c r="J404" s="110"/>
      <c r="K404" s="110"/>
      <c r="L404" s="109"/>
      <c r="M404" s="109"/>
      <c r="N404" s="111" t="str">
        <f t="shared" si="3"/>
        <v/>
      </c>
    </row>
    <row r="405">
      <c r="A405" s="104" t="str">
        <f t="shared" si="1"/>
        <v/>
      </c>
      <c r="B405" s="105"/>
      <c r="C405" s="106" t="str">
        <f t="shared" si="2"/>
        <v/>
      </c>
      <c r="D405" s="107"/>
      <c r="E405" s="108"/>
      <c r="F405" s="109"/>
      <c r="G405" s="109"/>
      <c r="H405" s="110"/>
      <c r="I405" s="110"/>
      <c r="J405" s="110"/>
      <c r="K405" s="110"/>
      <c r="L405" s="109"/>
      <c r="M405" s="109"/>
      <c r="N405" s="111" t="str">
        <f t="shared" si="3"/>
        <v/>
      </c>
    </row>
    <row r="406">
      <c r="A406" s="104" t="str">
        <f t="shared" si="1"/>
        <v/>
      </c>
      <c r="B406" s="105"/>
      <c r="C406" s="106" t="str">
        <f t="shared" si="2"/>
        <v/>
      </c>
      <c r="D406" s="107"/>
      <c r="E406" s="108"/>
      <c r="F406" s="109"/>
      <c r="G406" s="109"/>
      <c r="H406" s="110"/>
      <c r="I406" s="110"/>
      <c r="J406" s="110"/>
      <c r="K406" s="110"/>
      <c r="L406" s="109"/>
      <c r="M406" s="109"/>
      <c r="N406" s="111" t="str">
        <f t="shared" si="3"/>
        <v/>
      </c>
    </row>
    <row r="407">
      <c r="A407" s="104" t="str">
        <f t="shared" si="1"/>
        <v/>
      </c>
      <c r="B407" s="105"/>
      <c r="C407" s="106" t="str">
        <f t="shared" si="2"/>
        <v/>
      </c>
      <c r="D407" s="107"/>
      <c r="E407" s="108"/>
      <c r="F407" s="109"/>
      <c r="G407" s="109"/>
      <c r="H407" s="110"/>
      <c r="I407" s="110"/>
      <c r="J407" s="110"/>
      <c r="K407" s="110"/>
      <c r="L407" s="109"/>
      <c r="M407" s="109"/>
      <c r="N407" s="111" t="str">
        <f t="shared" si="3"/>
        <v/>
      </c>
    </row>
    <row r="408">
      <c r="A408" s="104" t="str">
        <f t="shared" si="1"/>
        <v/>
      </c>
      <c r="B408" s="105"/>
      <c r="C408" s="106" t="str">
        <f t="shared" si="2"/>
        <v/>
      </c>
      <c r="D408" s="107"/>
      <c r="E408" s="108"/>
      <c r="F408" s="109"/>
      <c r="G408" s="109"/>
      <c r="H408" s="110"/>
      <c r="I408" s="110"/>
      <c r="J408" s="110"/>
      <c r="K408" s="110"/>
      <c r="L408" s="109"/>
      <c r="M408" s="109"/>
      <c r="N408" s="111" t="str">
        <f t="shared" si="3"/>
        <v/>
      </c>
    </row>
    <row r="409">
      <c r="A409" s="104" t="str">
        <f t="shared" si="1"/>
        <v/>
      </c>
      <c r="B409" s="105"/>
      <c r="C409" s="106" t="str">
        <f t="shared" si="2"/>
        <v/>
      </c>
      <c r="D409" s="107"/>
      <c r="E409" s="108"/>
      <c r="F409" s="109"/>
      <c r="G409" s="109"/>
      <c r="H409" s="110"/>
      <c r="I409" s="110"/>
      <c r="J409" s="110"/>
      <c r="K409" s="110"/>
      <c r="L409" s="109"/>
      <c r="M409" s="109"/>
      <c r="N409" s="111" t="str">
        <f t="shared" si="3"/>
        <v/>
      </c>
    </row>
    <row r="410">
      <c r="A410" s="104" t="str">
        <f t="shared" si="1"/>
        <v/>
      </c>
      <c r="B410" s="105"/>
      <c r="C410" s="106" t="str">
        <f t="shared" si="2"/>
        <v/>
      </c>
      <c r="D410" s="107"/>
      <c r="E410" s="108"/>
      <c r="F410" s="109"/>
      <c r="G410" s="109"/>
      <c r="H410" s="110"/>
      <c r="I410" s="110"/>
      <c r="J410" s="110"/>
      <c r="K410" s="110"/>
      <c r="L410" s="109"/>
      <c r="M410" s="109"/>
      <c r="N410" s="111" t="str">
        <f t="shared" si="3"/>
        <v/>
      </c>
    </row>
    <row r="411">
      <c r="A411" s="104" t="str">
        <f t="shared" si="1"/>
        <v/>
      </c>
      <c r="B411" s="105"/>
      <c r="C411" s="106" t="str">
        <f t="shared" si="2"/>
        <v/>
      </c>
      <c r="D411" s="107"/>
      <c r="E411" s="108"/>
      <c r="F411" s="109"/>
      <c r="G411" s="109"/>
      <c r="H411" s="110"/>
      <c r="I411" s="110"/>
      <c r="J411" s="110"/>
      <c r="K411" s="110"/>
      <c r="L411" s="109"/>
      <c r="M411" s="109"/>
      <c r="N411" s="111" t="str">
        <f t="shared" si="3"/>
        <v/>
      </c>
    </row>
    <row r="412">
      <c r="A412" s="104" t="str">
        <f t="shared" si="1"/>
        <v/>
      </c>
      <c r="B412" s="105"/>
      <c r="C412" s="106" t="str">
        <f t="shared" si="2"/>
        <v/>
      </c>
      <c r="D412" s="107"/>
      <c r="E412" s="108"/>
      <c r="F412" s="109"/>
      <c r="G412" s="109"/>
      <c r="H412" s="110"/>
      <c r="I412" s="110"/>
      <c r="J412" s="110"/>
      <c r="K412" s="110"/>
      <c r="L412" s="109"/>
      <c r="M412" s="109"/>
      <c r="N412" s="111" t="str">
        <f t="shared" si="3"/>
        <v/>
      </c>
    </row>
    <row r="413">
      <c r="A413" s="104" t="str">
        <f t="shared" si="1"/>
        <v/>
      </c>
      <c r="B413" s="105"/>
      <c r="C413" s="106" t="str">
        <f t="shared" si="2"/>
        <v/>
      </c>
      <c r="D413" s="107"/>
      <c r="E413" s="108"/>
      <c r="F413" s="109"/>
      <c r="G413" s="109"/>
      <c r="H413" s="110"/>
      <c r="I413" s="110"/>
      <c r="J413" s="110"/>
      <c r="K413" s="110"/>
      <c r="L413" s="109"/>
      <c r="M413" s="109"/>
      <c r="N413" s="111" t="str">
        <f t="shared" si="3"/>
        <v/>
      </c>
    </row>
    <row r="414">
      <c r="A414" s="104" t="str">
        <f t="shared" si="1"/>
        <v/>
      </c>
      <c r="B414" s="105"/>
      <c r="C414" s="106" t="str">
        <f t="shared" si="2"/>
        <v/>
      </c>
      <c r="D414" s="107"/>
      <c r="E414" s="108"/>
      <c r="F414" s="109"/>
      <c r="G414" s="109"/>
      <c r="H414" s="110"/>
      <c r="I414" s="110"/>
      <c r="J414" s="110"/>
      <c r="K414" s="110"/>
      <c r="L414" s="109"/>
      <c r="M414" s="109"/>
      <c r="N414" s="111" t="str">
        <f t="shared" si="3"/>
        <v/>
      </c>
    </row>
    <row r="415">
      <c r="A415" s="104" t="str">
        <f t="shared" si="1"/>
        <v/>
      </c>
      <c r="B415" s="105"/>
      <c r="C415" s="106" t="str">
        <f t="shared" si="2"/>
        <v/>
      </c>
      <c r="D415" s="107"/>
      <c r="E415" s="108"/>
      <c r="F415" s="109"/>
      <c r="G415" s="109"/>
      <c r="H415" s="110"/>
      <c r="I415" s="110"/>
      <c r="J415" s="110"/>
      <c r="K415" s="110"/>
      <c r="L415" s="109"/>
      <c r="M415" s="109"/>
      <c r="N415" s="111" t="str">
        <f t="shared" si="3"/>
        <v/>
      </c>
    </row>
    <row r="416">
      <c r="A416" s="104" t="str">
        <f t="shared" si="1"/>
        <v/>
      </c>
      <c r="B416" s="105"/>
      <c r="C416" s="106" t="str">
        <f t="shared" si="2"/>
        <v/>
      </c>
      <c r="D416" s="107"/>
      <c r="E416" s="108"/>
      <c r="F416" s="109"/>
      <c r="G416" s="109"/>
      <c r="H416" s="110"/>
      <c r="I416" s="110"/>
      <c r="J416" s="110"/>
      <c r="K416" s="110"/>
      <c r="L416" s="109"/>
      <c r="M416" s="109"/>
      <c r="N416" s="111" t="str">
        <f t="shared" si="3"/>
        <v/>
      </c>
    </row>
    <row r="417">
      <c r="A417" s="104" t="str">
        <f t="shared" si="1"/>
        <v/>
      </c>
      <c r="B417" s="105"/>
      <c r="C417" s="106" t="str">
        <f t="shared" si="2"/>
        <v/>
      </c>
      <c r="D417" s="107"/>
      <c r="E417" s="108"/>
      <c r="F417" s="109"/>
      <c r="G417" s="109"/>
      <c r="H417" s="110"/>
      <c r="I417" s="110"/>
      <c r="J417" s="110"/>
      <c r="K417" s="110"/>
      <c r="L417" s="109"/>
      <c r="M417" s="109"/>
      <c r="N417" s="111" t="str">
        <f t="shared" si="3"/>
        <v/>
      </c>
    </row>
    <row r="418">
      <c r="A418" s="104" t="str">
        <f t="shared" si="1"/>
        <v/>
      </c>
      <c r="B418" s="105"/>
      <c r="C418" s="106" t="str">
        <f t="shared" si="2"/>
        <v/>
      </c>
      <c r="D418" s="107"/>
      <c r="E418" s="108"/>
      <c r="F418" s="109"/>
      <c r="G418" s="109"/>
      <c r="H418" s="110"/>
      <c r="I418" s="110"/>
      <c r="J418" s="110"/>
      <c r="K418" s="110"/>
      <c r="L418" s="109"/>
      <c r="M418" s="109"/>
      <c r="N418" s="111" t="str">
        <f t="shared" si="3"/>
        <v/>
      </c>
    </row>
    <row r="419">
      <c r="A419" s="104" t="str">
        <f t="shared" si="1"/>
        <v/>
      </c>
      <c r="B419" s="105"/>
      <c r="C419" s="106" t="str">
        <f t="shared" si="2"/>
        <v/>
      </c>
      <c r="D419" s="107"/>
      <c r="E419" s="108"/>
      <c r="F419" s="109"/>
      <c r="G419" s="109"/>
      <c r="H419" s="110"/>
      <c r="I419" s="110"/>
      <c r="J419" s="110"/>
      <c r="K419" s="110"/>
      <c r="L419" s="109"/>
      <c r="M419" s="109"/>
      <c r="N419" s="111" t="str">
        <f t="shared" si="3"/>
        <v/>
      </c>
    </row>
    <row r="420">
      <c r="A420" s="104" t="str">
        <f t="shared" si="1"/>
        <v/>
      </c>
      <c r="B420" s="105"/>
      <c r="C420" s="106" t="str">
        <f t="shared" si="2"/>
        <v/>
      </c>
      <c r="D420" s="107"/>
      <c r="E420" s="108"/>
      <c r="F420" s="109"/>
      <c r="G420" s="109"/>
      <c r="H420" s="110"/>
      <c r="I420" s="110"/>
      <c r="J420" s="110"/>
      <c r="K420" s="110"/>
      <c r="L420" s="109"/>
      <c r="M420" s="109"/>
      <c r="N420" s="111" t="str">
        <f t="shared" si="3"/>
        <v/>
      </c>
    </row>
    <row r="421">
      <c r="A421" s="104" t="str">
        <f t="shared" si="1"/>
        <v/>
      </c>
      <c r="B421" s="105"/>
      <c r="C421" s="106" t="str">
        <f t="shared" si="2"/>
        <v/>
      </c>
      <c r="D421" s="107"/>
      <c r="E421" s="108"/>
      <c r="F421" s="109"/>
      <c r="G421" s="109"/>
      <c r="H421" s="110"/>
      <c r="I421" s="110"/>
      <c r="J421" s="110"/>
      <c r="K421" s="110"/>
      <c r="L421" s="109"/>
      <c r="M421" s="109"/>
      <c r="N421" s="111" t="str">
        <f t="shared" si="3"/>
        <v/>
      </c>
    </row>
    <row r="422">
      <c r="A422" s="104" t="str">
        <f t="shared" si="1"/>
        <v/>
      </c>
      <c r="B422" s="105"/>
      <c r="C422" s="106" t="str">
        <f t="shared" si="2"/>
        <v/>
      </c>
      <c r="D422" s="107"/>
      <c r="E422" s="108"/>
      <c r="F422" s="109"/>
      <c r="G422" s="109"/>
      <c r="H422" s="110"/>
      <c r="I422" s="110"/>
      <c r="J422" s="110"/>
      <c r="K422" s="110"/>
      <c r="L422" s="109"/>
      <c r="M422" s="109"/>
      <c r="N422" s="111" t="str">
        <f t="shared" si="3"/>
        <v/>
      </c>
    </row>
    <row r="423">
      <c r="A423" s="104" t="str">
        <f t="shared" si="1"/>
        <v/>
      </c>
      <c r="B423" s="105"/>
      <c r="C423" s="106" t="str">
        <f t="shared" si="2"/>
        <v/>
      </c>
      <c r="D423" s="107"/>
      <c r="E423" s="108"/>
      <c r="F423" s="109"/>
      <c r="G423" s="109"/>
      <c r="H423" s="110"/>
      <c r="I423" s="110"/>
      <c r="J423" s="110"/>
      <c r="K423" s="110"/>
      <c r="L423" s="109"/>
      <c r="M423" s="109"/>
      <c r="N423" s="111" t="str">
        <f t="shared" si="3"/>
        <v/>
      </c>
    </row>
    <row r="424">
      <c r="A424" s="104" t="str">
        <f t="shared" si="1"/>
        <v/>
      </c>
      <c r="B424" s="105"/>
      <c r="C424" s="106" t="str">
        <f t="shared" si="2"/>
        <v/>
      </c>
      <c r="D424" s="107"/>
      <c r="E424" s="108"/>
      <c r="F424" s="109"/>
      <c r="G424" s="109"/>
      <c r="H424" s="110"/>
      <c r="I424" s="110"/>
      <c r="J424" s="110"/>
      <c r="K424" s="110"/>
      <c r="L424" s="109"/>
      <c r="M424" s="109"/>
      <c r="N424" s="111" t="str">
        <f t="shared" si="3"/>
        <v/>
      </c>
    </row>
    <row r="425">
      <c r="A425" s="104" t="str">
        <f t="shared" si="1"/>
        <v/>
      </c>
      <c r="B425" s="105"/>
      <c r="C425" s="106" t="str">
        <f t="shared" si="2"/>
        <v/>
      </c>
      <c r="D425" s="107"/>
      <c r="E425" s="108"/>
      <c r="F425" s="109"/>
      <c r="G425" s="109"/>
      <c r="H425" s="110"/>
      <c r="I425" s="110"/>
      <c r="J425" s="110"/>
      <c r="K425" s="110"/>
      <c r="L425" s="109"/>
      <c r="M425" s="109"/>
      <c r="N425" s="111" t="str">
        <f t="shared" si="3"/>
        <v/>
      </c>
    </row>
    <row r="426">
      <c r="A426" s="104" t="str">
        <f t="shared" si="1"/>
        <v/>
      </c>
      <c r="B426" s="105"/>
      <c r="C426" s="106" t="str">
        <f t="shared" si="2"/>
        <v/>
      </c>
      <c r="D426" s="107"/>
      <c r="E426" s="108"/>
      <c r="F426" s="109"/>
      <c r="G426" s="109"/>
      <c r="H426" s="110"/>
      <c r="I426" s="110"/>
      <c r="J426" s="110"/>
      <c r="K426" s="110"/>
      <c r="L426" s="109"/>
      <c r="M426" s="109"/>
      <c r="N426" s="111" t="str">
        <f t="shared" si="3"/>
        <v/>
      </c>
    </row>
    <row r="427">
      <c r="A427" s="104" t="str">
        <f t="shared" si="1"/>
        <v/>
      </c>
      <c r="B427" s="105"/>
      <c r="C427" s="106" t="str">
        <f t="shared" si="2"/>
        <v/>
      </c>
      <c r="D427" s="107"/>
      <c r="E427" s="108"/>
      <c r="F427" s="109"/>
      <c r="G427" s="109"/>
      <c r="H427" s="110"/>
      <c r="I427" s="110"/>
      <c r="J427" s="110"/>
      <c r="K427" s="110"/>
      <c r="L427" s="109"/>
      <c r="M427" s="109"/>
      <c r="N427" s="111" t="str">
        <f t="shared" si="3"/>
        <v/>
      </c>
    </row>
    <row r="428">
      <c r="A428" s="104" t="str">
        <f t="shared" si="1"/>
        <v/>
      </c>
      <c r="B428" s="105"/>
      <c r="C428" s="106" t="str">
        <f t="shared" si="2"/>
        <v/>
      </c>
      <c r="D428" s="107"/>
      <c r="E428" s="108"/>
      <c r="F428" s="109"/>
      <c r="G428" s="109"/>
      <c r="H428" s="110"/>
      <c r="I428" s="110"/>
      <c r="J428" s="110"/>
      <c r="K428" s="110"/>
      <c r="L428" s="109"/>
      <c r="M428" s="109"/>
      <c r="N428" s="111" t="str">
        <f t="shared" si="3"/>
        <v/>
      </c>
    </row>
    <row r="429">
      <c r="A429" s="104" t="str">
        <f t="shared" si="1"/>
        <v/>
      </c>
      <c r="B429" s="105"/>
      <c r="C429" s="106" t="str">
        <f t="shared" si="2"/>
        <v/>
      </c>
      <c r="D429" s="107"/>
      <c r="E429" s="108"/>
      <c r="F429" s="109"/>
      <c r="G429" s="109"/>
      <c r="H429" s="110"/>
      <c r="I429" s="110"/>
      <c r="J429" s="110"/>
      <c r="K429" s="110"/>
      <c r="L429" s="109"/>
      <c r="M429" s="109"/>
      <c r="N429" s="111" t="str">
        <f t="shared" si="3"/>
        <v/>
      </c>
    </row>
    <row r="430">
      <c r="A430" s="104" t="str">
        <f t="shared" si="1"/>
        <v/>
      </c>
      <c r="B430" s="105"/>
      <c r="C430" s="106" t="str">
        <f t="shared" si="2"/>
        <v/>
      </c>
      <c r="D430" s="107"/>
      <c r="E430" s="108"/>
      <c r="F430" s="109"/>
      <c r="G430" s="109"/>
      <c r="H430" s="110"/>
      <c r="I430" s="110"/>
      <c r="J430" s="110"/>
      <c r="K430" s="110"/>
      <c r="L430" s="109"/>
      <c r="M430" s="109"/>
      <c r="N430" s="111" t="str">
        <f t="shared" si="3"/>
        <v/>
      </c>
    </row>
    <row r="431">
      <c r="A431" s="104" t="str">
        <f t="shared" si="1"/>
        <v/>
      </c>
      <c r="B431" s="105"/>
      <c r="C431" s="106" t="str">
        <f t="shared" si="2"/>
        <v/>
      </c>
      <c r="D431" s="107"/>
      <c r="E431" s="108"/>
      <c r="F431" s="109"/>
      <c r="G431" s="109"/>
      <c r="H431" s="110"/>
      <c r="I431" s="110"/>
      <c r="J431" s="110"/>
      <c r="K431" s="110"/>
      <c r="L431" s="109"/>
      <c r="M431" s="109"/>
      <c r="N431" s="111" t="str">
        <f t="shared" si="3"/>
        <v/>
      </c>
    </row>
    <row r="432">
      <c r="A432" s="104" t="str">
        <f t="shared" si="1"/>
        <v/>
      </c>
      <c r="B432" s="105"/>
      <c r="C432" s="106" t="str">
        <f t="shared" si="2"/>
        <v/>
      </c>
      <c r="D432" s="107"/>
      <c r="E432" s="108"/>
      <c r="F432" s="109"/>
      <c r="G432" s="109"/>
      <c r="H432" s="110"/>
      <c r="I432" s="110"/>
      <c r="J432" s="110"/>
      <c r="K432" s="110"/>
      <c r="L432" s="109"/>
      <c r="M432" s="109"/>
      <c r="N432" s="111" t="str">
        <f t="shared" si="3"/>
        <v/>
      </c>
    </row>
    <row r="433">
      <c r="A433" s="104" t="str">
        <f t="shared" si="1"/>
        <v/>
      </c>
      <c r="B433" s="105"/>
      <c r="C433" s="106" t="str">
        <f t="shared" si="2"/>
        <v/>
      </c>
      <c r="D433" s="107"/>
      <c r="E433" s="108"/>
      <c r="F433" s="109"/>
      <c r="G433" s="109"/>
      <c r="H433" s="110"/>
      <c r="I433" s="110"/>
      <c r="J433" s="110"/>
      <c r="K433" s="110"/>
      <c r="L433" s="109"/>
      <c r="M433" s="109"/>
      <c r="N433" s="111" t="str">
        <f t="shared" si="3"/>
        <v/>
      </c>
    </row>
    <row r="434">
      <c r="A434" s="104" t="str">
        <f t="shared" si="1"/>
        <v/>
      </c>
      <c r="B434" s="105"/>
      <c r="C434" s="106" t="str">
        <f t="shared" si="2"/>
        <v/>
      </c>
      <c r="D434" s="107"/>
      <c r="E434" s="108"/>
      <c r="F434" s="109"/>
      <c r="G434" s="109"/>
      <c r="H434" s="110"/>
      <c r="I434" s="110"/>
      <c r="J434" s="110"/>
      <c r="K434" s="110"/>
      <c r="L434" s="109"/>
      <c r="M434" s="109"/>
      <c r="N434" s="111" t="str">
        <f t="shared" si="3"/>
        <v/>
      </c>
    </row>
    <row r="435">
      <c r="A435" s="104" t="str">
        <f t="shared" si="1"/>
        <v/>
      </c>
      <c r="B435" s="105"/>
      <c r="C435" s="106" t="str">
        <f t="shared" si="2"/>
        <v/>
      </c>
      <c r="D435" s="107"/>
      <c r="E435" s="108"/>
      <c r="F435" s="109"/>
      <c r="G435" s="109"/>
      <c r="H435" s="110"/>
      <c r="I435" s="110"/>
      <c r="J435" s="110"/>
      <c r="K435" s="110"/>
      <c r="L435" s="109"/>
      <c r="M435" s="109"/>
      <c r="N435" s="111" t="str">
        <f t="shared" si="3"/>
        <v/>
      </c>
    </row>
    <row r="436">
      <c r="A436" s="104" t="str">
        <f t="shared" si="1"/>
        <v/>
      </c>
      <c r="B436" s="105"/>
      <c r="C436" s="106" t="str">
        <f t="shared" si="2"/>
        <v/>
      </c>
      <c r="D436" s="107"/>
      <c r="E436" s="108"/>
      <c r="F436" s="109"/>
      <c r="G436" s="109"/>
      <c r="H436" s="110"/>
      <c r="I436" s="110"/>
      <c r="J436" s="110"/>
      <c r="K436" s="110"/>
      <c r="L436" s="109"/>
      <c r="M436" s="109"/>
      <c r="N436" s="111" t="str">
        <f t="shared" si="3"/>
        <v/>
      </c>
    </row>
    <row r="437">
      <c r="A437" s="104" t="str">
        <f t="shared" si="1"/>
        <v/>
      </c>
      <c r="B437" s="105"/>
      <c r="C437" s="106" t="str">
        <f t="shared" si="2"/>
        <v/>
      </c>
      <c r="D437" s="107"/>
      <c r="E437" s="108"/>
      <c r="F437" s="109"/>
      <c r="G437" s="109"/>
      <c r="H437" s="110"/>
      <c r="I437" s="110"/>
      <c r="J437" s="110"/>
      <c r="K437" s="110"/>
      <c r="L437" s="109"/>
      <c r="M437" s="109"/>
      <c r="N437" s="111" t="str">
        <f t="shared" si="3"/>
        <v/>
      </c>
    </row>
    <row r="438">
      <c r="A438" s="104" t="str">
        <f t="shared" si="1"/>
        <v/>
      </c>
      <c r="B438" s="105"/>
      <c r="C438" s="106" t="str">
        <f t="shared" si="2"/>
        <v/>
      </c>
      <c r="D438" s="107"/>
      <c r="E438" s="108"/>
      <c r="F438" s="109"/>
      <c r="G438" s="109"/>
      <c r="H438" s="110"/>
      <c r="I438" s="110"/>
      <c r="J438" s="110"/>
      <c r="K438" s="110"/>
      <c r="L438" s="109"/>
      <c r="M438" s="109"/>
      <c r="N438" s="111" t="str">
        <f t="shared" si="3"/>
        <v/>
      </c>
    </row>
    <row r="439">
      <c r="A439" s="104" t="str">
        <f t="shared" si="1"/>
        <v/>
      </c>
      <c r="B439" s="105"/>
      <c r="C439" s="106" t="str">
        <f t="shared" si="2"/>
        <v/>
      </c>
      <c r="D439" s="107"/>
      <c r="E439" s="108"/>
      <c r="F439" s="109"/>
      <c r="G439" s="109"/>
      <c r="H439" s="110"/>
      <c r="I439" s="110"/>
      <c r="J439" s="110"/>
      <c r="K439" s="110"/>
      <c r="L439" s="109"/>
      <c r="M439" s="109"/>
      <c r="N439" s="111" t="str">
        <f t="shared" si="3"/>
        <v/>
      </c>
    </row>
    <row r="440">
      <c r="A440" s="104" t="str">
        <f t="shared" si="1"/>
        <v/>
      </c>
      <c r="B440" s="105"/>
      <c r="C440" s="106" t="str">
        <f t="shared" si="2"/>
        <v/>
      </c>
      <c r="D440" s="107"/>
      <c r="E440" s="108"/>
      <c r="F440" s="109"/>
      <c r="G440" s="109"/>
      <c r="H440" s="110"/>
      <c r="I440" s="110"/>
      <c r="J440" s="110"/>
      <c r="K440" s="110"/>
      <c r="L440" s="109"/>
      <c r="M440" s="109"/>
      <c r="N440" s="111" t="str">
        <f t="shared" si="3"/>
        <v/>
      </c>
    </row>
    <row r="441">
      <c r="A441" s="104" t="str">
        <f t="shared" si="1"/>
        <v/>
      </c>
      <c r="B441" s="105"/>
      <c r="C441" s="106" t="str">
        <f t="shared" si="2"/>
        <v/>
      </c>
      <c r="D441" s="107"/>
      <c r="E441" s="108"/>
      <c r="F441" s="109"/>
      <c r="G441" s="109"/>
      <c r="H441" s="110"/>
      <c r="I441" s="110"/>
      <c r="J441" s="110"/>
      <c r="K441" s="110"/>
      <c r="L441" s="109"/>
      <c r="M441" s="109"/>
      <c r="N441" s="111" t="str">
        <f t="shared" si="3"/>
        <v/>
      </c>
    </row>
    <row r="442">
      <c r="A442" s="104" t="str">
        <f t="shared" si="1"/>
        <v/>
      </c>
      <c r="B442" s="105"/>
      <c r="C442" s="106" t="str">
        <f t="shared" si="2"/>
        <v/>
      </c>
      <c r="D442" s="107"/>
      <c r="E442" s="108"/>
      <c r="F442" s="109"/>
      <c r="G442" s="109"/>
      <c r="H442" s="110"/>
      <c r="I442" s="110"/>
      <c r="J442" s="110"/>
      <c r="K442" s="110"/>
      <c r="L442" s="109"/>
      <c r="M442" s="109"/>
      <c r="N442" s="111" t="str">
        <f t="shared" si="3"/>
        <v/>
      </c>
    </row>
    <row r="443">
      <c r="A443" s="104" t="str">
        <f t="shared" si="1"/>
        <v/>
      </c>
      <c r="B443" s="105"/>
      <c r="C443" s="106" t="str">
        <f t="shared" si="2"/>
        <v/>
      </c>
      <c r="D443" s="107"/>
      <c r="E443" s="108"/>
      <c r="F443" s="109"/>
      <c r="G443" s="109"/>
      <c r="H443" s="110"/>
      <c r="I443" s="110"/>
      <c r="J443" s="110"/>
      <c r="K443" s="110"/>
      <c r="L443" s="109"/>
      <c r="M443" s="109"/>
      <c r="N443" s="111" t="str">
        <f t="shared" si="3"/>
        <v/>
      </c>
    </row>
    <row r="444">
      <c r="A444" s="104" t="str">
        <f t="shared" si="1"/>
        <v/>
      </c>
      <c r="B444" s="105"/>
      <c r="C444" s="106" t="str">
        <f t="shared" si="2"/>
        <v/>
      </c>
      <c r="D444" s="107"/>
      <c r="E444" s="108"/>
      <c r="F444" s="109"/>
      <c r="G444" s="109"/>
      <c r="H444" s="110"/>
      <c r="I444" s="110"/>
      <c r="J444" s="110"/>
      <c r="K444" s="110"/>
      <c r="L444" s="109"/>
      <c r="M444" s="109"/>
      <c r="N444" s="111" t="str">
        <f t="shared" si="3"/>
        <v/>
      </c>
    </row>
    <row r="445">
      <c r="A445" s="104" t="str">
        <f t="shared" si="1"/>
        <v/>
      </c>
      <c r="B445" s="105"/>
      <c r="C445" s="106" t="str">
        <f t="shared" si="2"/>
        <v/>
      </c>
      <c r="D445" s="107"/>
      <c r="E445" s="108"/>
      <c r="F445" s="109"/>
      <c r="G445" s="109"/>
      <c r="H445" s="110"/>
      <c r="I445" s="110"/>
      <c r="J445" s="110"/>
      <c r="K445" s="110"/>
      <c r="L445" s="109"/>
      <c r="M445" s="109"/>
      <c r="N445" s="111" t="str">
        <f t="shared" si="3"/>
        <v/>
      </c>
    </row>
    <row r="446">
      <c r="A446" s="104" t="str">
        <f t="shared" si="1"/>
        <v/>
      </c>
      <c r="B446" s="105"/>
      <c r="C446" s="106" t="str">
        <f t="shared" si="2"/>
        <v/>
      </c>
      <c r="D446" s="107"/>
      <c r="E446" s="108"/>
      <c r="F446" s="109"/>
      <c r="G446" s="109"/>
      <c r="H446" s="110"/>
      <c r="I446" s="110"/>
      <c r="J446" s="110"/>
      <c r="K446" s="110"/>
      <c r="L446" s="109"/>
      <c r="M446" s="109"/>
      <c r="N446" s="111" t="str">
        <f t="shared" si="3"/>
        <v/>
      </c>
    </row>
    <row r="447">
      <c r="A447" s="104" t="str">
        <f t="shared" si="1"/>
        <v/>
      </c>
      <c r="B447" s="105"/>
      <c r="C447" s="106" t="str">
        <f t="shared" si="2"/>
        <v/>
      </c>
      <c r="D447" s="107"/>
      <c r="E447" s="108"/>
      <c r="F447" s="109"/>
      <c r="G447" s="109"/>
      <c r="H447" s="110"/>
      <c r="I447" s="110"/>
      <c r="J447" s="110"/>
      <c r="K447" s="110"/>
      <c r="L447" s="109"/>
      <c r="M447" s="109"/>
      <c r="N447" s="111" t="str">
        <f t="shared" si="3"/>
        <v/>
      </c>
    </row>
    <row r="448">
      <c r="A448" s="104" t="str">
        <f t="shared" si="1"/>
        <v/>
      </c>
      <c r="B448" s="105"/>
      <c r="C448" s="106" t="str">
        <f t="shared" si="2"/>
        <v/>
      </c>
      <c r="D448" s="107"/>
      <c r="E448" s="108"/>
      <c r="F448" s="109"/>
      <c r="G448" s="109"/>
      <c r="H448" s="110"/>
      <c r="I448" s="110"/>
      <c r="J448" s="110"/>
      <c r="K448" s="110"/>
      <c r="L448" s="109"/>
      <c r="M448" s="109"/>
      <c r="N448" s="111" t="str">
        <f t="shared" si="3"/>
        <v/>
      </c>
    </row>
    <row r="449">
      <c r="A449" s="104" t="str">
        <f t="shared" si="1"/>
        <v/>
      </c>
      <c r="B449" s="105"/>
      <c r="C449" s="106" t="str">
        <f t="shared" si="2"/>
        <v/>
      </c>
      <c r="D449" s="107"/>
      <c r="E449" s="108"/>
      <c r="F449" s="109"/>
      <c r="G449" s="109"/>
      <c r="H449" s="110"/>
      <c r="I449" s="110"/>
      <c r="J449" s="110"/>
      <c r="K449" s="110"/>
      <c r="L449" s="109"/>
      <c r="M449" s="109"/>
      <c r="N449" s="111" t="str">
        <f t="shared" si="3"/>
        <v/>
      </c>
    </row>
    <row r="450">
      <c r="A450" s="104" t="str">
        <f t="shared" si="1"/>
        <v/>
      </c>
      <c r="B450" s="105"/>
      <c r="C450" s="106" t="str">
        <f t="shared" si="2"/>
        <v/>
      </c>
      <c r="D450" s="107"/>
      <c r="E450" s="108"/>
      <c r="F450" s="109"/>
      <c r="G450" s="109"/>
      <c r="H450" s="110"/>
      <c r="I450" s="110"/>
      <c r="J450" s="110"/>
      <c r="K450" s="110"/>
      <c r="L450" s="109"/>
      <c r="M450" s="109"/>
      <c r="N450" s="111" t="str">
        <f t="shared" si="3"/>
        <v/>
      </c>
    </row>
    <row r="451">
      <c r="A451" s="104" t="str">
        <f t="shared" si="1"/>
        <v/>
      </c>
      <c r="B451" s="105"/>
      <c r="C451" s="106" t="str">
        <f t="shared" si="2"/>
        <v/>
      </c>
      <c r="D451" s="107"/>
      <c r="E451" s="108"/>
      <c r="F451" s="109"/>
      <c r="G451" s="109"/>
      <c r="H451" s="110"/>
      <c r="I451" s="110"/>
      <c r="J451" s="110"/>
      <c r="K451" s="110"/>
      <c r="L451" s="109"/>
      <c r="M451" s="109"/>
      <c r="N451" s="111" t="str">
        <f t="shared" si="3"/>
        <v/>
      </c>
    </row>
    <row r="452">
      <c r="A452" s="104" t="str">
        <f t="shared" si="1"/>
        <v/>
      </c>
      <c r="B452" s="105"/>
      <c r="C452" s="106" t="str">
        <f t="shared" si="2"/>
        <v/>
      </c>
      <c r="D452" s="107"/>
      <c r="E452" s="108"/>
      <c r="F452" s="109"/>
      <c r="G452" s="109"/>
      <c r="H452" s="110"/>
      <c r="I452" s="110"/>
      <c r="J452" s="110"/>
      <c r="K452" s="110"/>
      <c r="L452" s="109"/>
      <c r="M452" s="109"/>
      <c r="N452" s="111" t="str">
        <f t="shared" si="3"/>
        <v/>
      </c>
    </row>
    <row r="453">
      <c r="A453" s="104" t="str">
        <f t="shared" si="1"/>
        <v/>
      </c>
      <c r="B453" s="105"/>
      <c r="C453" s="106" t="str">
        <f t="shared" si="2"/>
        <v/>
      </c>
      <c r="D453" s="107"/>
      <c r="E453" s="108"/>
      <c r="F453" s="109"/>
      <c r="G453" s="109"/>
      <c r="H453" s="110"/>
      <c r="I453" s="110"/>
      <c r="J453" s="110"/>
      <c r="K453" s="110"/>
      <c r="L453" s="109"/>
      <c r="M453" s="109"/>
      <c r="N453" s="111" t="str">
        <f t="shared" si="3"/>
        <v/>
      </c>
    </row>
    <row r="454">
      <c r="A454" s="104" t="str">
        <f t="shared" si="1"/>
        <v/>
      </c>
      <c r="B454" s="105"/>
      <c r="C454" s="106" t="str">
        <f t="shared" si="2"/>
        <v/>
      </c>
      <c r="D454" s="107"/>
      <c r="E454" s="108"/>
      <c r="F454" s="109"/>
      <c r="G454" s="109"/>
      <c r="H454" s="110"/>
      <c r="I454" s="110"/>
      <c r="J454" s="110"/>
      <c r="K454" s="110"/>
      <c r="L454" s="109"/>
      <c r="M454" s="109"/>
      <c r="N454" s="111" t="str">
        <f t="shared" si="3"/>
        <v/>
      </c>
    </row>
    <row r="455">
      <c r="A455" s="104" t="str">
        <f t="shared" si="1"/>
        <v/>
      </c>
      <c r="B455" s="105"/>
      <c r="C455" s="106" t="str">
        <f t="shared" si="2"/>
        <v/>
      </c>
      <c r="D455" s="107"/>
      <c r="E455" s="108"/>
      <c r="F455" s="109"/>
      <c r="G455" s="109"/>
      <c r="H455" s="110"/>
      <c r="I455" s="110"/>
      <c r="J455" s="110"/>
      <c r="K455" s="110"/>
      <c r="L455" s="109"/>
      <c r="M455" s="109"/>
      <c r="N455" s="111" t="str">
        <f t="shared" si="3"/>
        <v/>
      </c>
    </row>
    <row r="456">
      <c r="A456" s="104" t="str">
        <f t="shared" si="1"/>
        <v/>
      </c>
      <c r="B456" s="105"/>
      <c r="C456" s="106" t="str">
        <f t="shared" si="2"/>
        <v/>
      </c>
      <c r="D456" s="107"/>
      <c r="E456" s="108"/>
      <c r="F456" s="109"/>
      <c r="G456" s="109"/>
      <c r="H456" s="110"/>
      <c r="I456" s="110"/>
      <c r="J456" s="110"/>
      <c r="K456" s="110"/>
      <c r="L456" s="109"/>
      <c r="M456" s="109"/>
      <c r="N456" s="111" t="str">
        <f t="shared" si="3"/>
        <v/>
      </c>
    </row>
    <row r="457">
      <c r="A457" s="104" t="str">
        <f t="shared" si="1"/>
        <v/>
      </c>
      <c r="B457" s="105"/>
      <c r="C457" s="106" t="str">
        <f t="shared" si="2"/>
        <v/>
      </c>
      <c r="D457" s="107"/>
      <c r="E457" s="108"/>
      <c r="F457" s="109"/>
      <c r="G457" s="109"/>
      <c r="H457" s="110"/>
      <c r="I457" s="110"/>
      <c r="J457" s="110"/>
      <c r="K457" s="110"/>
      <c r="L457" s="109"/>
      <c r="M457" s="109"/>
      <c r="N457" s="111" t="str">
        <f t="shared" si="3"/>
        <v/>
      </c>
    </row>
    <row r="458">
      <c r="A458" s="104" t="str">
        <f t="shared" si="1"/>
        <v/>
      </c>
      <c r="B458" s="105"/>
      <c r="C458" s="106" t="str">
        <f t="shared" si="2"/>
        <v/>
      </c>
      <c r="D458" s="107"/>
      <c r="E458" s="108"/>
      <c r="F458" s="109"/>
      <c r="G458" s="109"/>
      <c r="H458" s="110"/>
      <c r="I458" s="110"/>
      <c r="J458" s="110"/>
      <c r="K458" s="110"/>
      <c r="L458" s="109"/>
      <c r="M458" s="109"/>
      <c r="N458" s="111" t="str">
        <f t="shared" si="3"/>
        <v/>
      </c>
    </row>
    <row r="459">
      <c r="A459" s="104" t="str">
        <f t="shared" si="1"/>
        <v/>
      </c>
      <c r="B459" s="105"/>
      <c r="C459" s="106" t="str">
        <f t="shared" si="2"/>
        <v/>
      </c>
      <c r="D459" s="107"/>
      <c r="E459" s="108"/>
      <c r="F459" s="109"/>
      <c r="G459" s="109"/>
      <c r="H459" s="110"/>
      <c r="I459" s="110"/>
      <c r="J459" s="110"/>
      <c r="K459" s="110"/>
      <c r="L459" s="109"/>
      <c r="M459" s="109"/>
      <c r="N459" s="111" t="str">
        <f t="shared" si="3"/>
        <v/>
      </c>
    </row>
    <row r="460">
      <c r="A460" s="104" t="str">
        <f t="shared" si="1"/>
        <v/>
      </c>
      <c r="B460" s="105"/>
      <c r="C460" s="106" t="str">
        <f t="shared" si="2"/>
        <v/>
      </c>
      <c r="D460" s="107"/>
      <c r="E460" s="108"/>
      <c r="F460" s="109"/>
      <c r="G460" s="109"/>
      <c r="H460" s="110"/>
      <c r="I460" s="110"/>
      <c r="J460" s="110"/>
      <c r="K460" s="110"/>
      <c r="L460" s="109"/>
      <c r="M460" s="109"/>
      <c r="N460" s="111" t="str">
        <f t="shared" si="3"/>
        <v/>
      </c>
    </row>
    <row r="461">
      <c r="A461" s="104" t="str">
        <f t="shared" si="1"/>
        <v/>
      </c>
      <c r="B461" s="105"/>
      <c r="C461" s="106" t="str">
        <f t="shared" si="2"/>
        <v/>
      </c>
      <c r="D461" s="107"/>
      <c r="E461" s="108"/>
      <c r="F461" s="109"/>
      <c r="G461" s="109"/>
      <c r="H461" s="110"/>
      <c r="I461" s="110"/>
      <c r="J461" s="110"/>
      <c r="K461" s="110"/>
      <c r="L461" s="109"/>
      <c r="M461" s="109"/>
      <c r="N461" s="111" t="str">
        <f t="shared" si="3"/>
        <v/>
      </c>
    </row>
    <row r="462">
      <c r="A462" s="104" t="str">
        <f t="shared" si="1"/>
        <v/>
      </c>
      <c r="B462" s="105"/>
      <c r="C462" s="106" t="str">
        <f t="shared" si="2"/>
        <v/>
      </c>
      <c r="D462" s="107"/>
      <c r="E462" s="108"/>
      <c r="F462" s="109"/>
      <c r="G462" s="109"/>
      <c r="H462" s="110"/>
      <c r="I462" s="110"/>
      <c r="J462" s="110"/>
      <c r="K462" s="110"/>
      <c r="L462" s="109"/>
      <c r="M462" s="109"/>
      <c r="N462" s="111" t="str">
        <f t="shared" si="3"/>
        <v/>
      </c>
    </row>
    <row r="463">
      <c r="A463" s="104" t="str">
        <f t="shared" si="1"/>
        <v/>
      </c>
      <c r="B463" s="105"/>
      <c r="C463" s="106" t="str">
        <f t="shared" si="2"/>
        <v/>
      </c>
      <c r="D463" s="107"/>
      <c r="E463" s="108"/>
      <c r="F463" s="109"/>
      <c r="G463" s="109"/>
      <c r="H463" s="110"/>
      <c r="I463" s="110"/>
      <c r="J463" s="110"/>
      <c r="K463" s="110"/>
      <c r="L463" s="109"/>
      <c r="M463" s="109"/>
      <c r="N463" s="111" t="str">
        <f t="shared" si="3"/>
        <v/>
      </c>
    </row>
    <row r="464">
      <c r="A464" s="104" t="str">
        <f t="shared" si="1"/>
        <v/>
      </c>
      <c r="B464" s="105"/>
      <c r="C464" s="106" t="str">
        <f t="shared" si="2"/>
        <v/>
      </c>
      <c r="D464" s="107"/>
      <c r="E464" s="108"/>
      <c r="F464" s="109"/>
      <c r="G464" s="109"/>
      <c r="H464" s="110"/>
      <c r="I464" s="110"/>
      <c r="J464" s="110"/>
      <c r="K464" s="110"/>
      <c r="L464" s="109"/>
      <c r="M464" s="109"/>
      <c r="N464" s="111" t="str">
        <f t="shared" si="3"/>
        <v/>
      </c>
    </row>
    <row r="465">
      <c r="A465" s="104" t="str">
        <f t="shared" si="1"/>
        <v/>
      </c>
      <c r="B465" s="105"/>
      <c r="C465" s="106" t="str">
        <f t="shared" si="2"/>
        <v/>
      </c>
      <c r="D465" s="107"/>
      <c r="E465" s="108"/>
      <c r="F465" s="109"/>
      <c r="G465" s="109"/>
      <c r="H465" s="110"/>
      <c r="I465" s="110"/>
      <c r="J465" s="110"/>
      <c r="K465" s="110"/>
      <c r="L465" s="109"/>
      <c r="M465" s="109"/>
      <c r="N465" s="111" t="str">
        <f t="shared" si="3"/>
        <v/>
      </c>
    </row>
    <row r="466">
      <c r="A466" s="104" t="str">
        <f t="shared" si="1"/>
        <v/>
      </c>
      <c r="B466" s="105"/>
      <c r="C466" s="106" t="str">
        <f t="shared" si="2"/>
        <v/>
      </c>
      <c r="D466" s="107"/>
      <c r="E466" s="108"/>
      <c r="F466" s="109"/>
      <c r="G466" s="109"/>
      <c r="H466" s="110"/>
      <c r="I466" s="110"/>
      <c r="J466" s="110"/>
      <c r="K466" s="110"/>
      <c r="L466" s="109"/>
      <c r="M466" s="109"/>
      <c r="N466" s="111" t="str">
        <f t="shared" si="3"/>
        <v/>
      </c>
    </row>
    <row r="467">
      <c r="A467" s="104" t="str">
        <f t="shared" si="1"/>
        <v/>
      </c>
      <c r="B467" s="105"/>
      <c r="C467" s="106" t="str">
        <f t="shared" si="2"/>
        <v/>
      </c>
      <c r="D467" s="107"/>
      <c r="E467" s="108"/>
      <c r="F467" s="109"/>
      <c r="G467" s="109"/>
      <c r="H467" s="110"/>
      <c r="I467" s="110"/>
      <c r="J467" s="110"/>
      <c r="K467" s="110"/>
      <c r="L467" s="109"/>
      <c r="M467" s="109"/>
      <c r="N467" s="111" t="str">
        <f t="shared" si="3"/>
        <v/>
      </c>
    </row>
    <row r="468">
      <c r="A468" s="104" t="str">
        <f t="shared" si="1"/>
        <v/>
      </c>
      <c r="B468" s="105"/>
      <c r="C468" s="106" t="str">
        <f t="shared" si="2"/>
        <v/>
      </c>
      <c r="D468" s="107"/>
      <c r="E468" s="108"/>
      <c r="F468" s="109"/>
      <c r="G468" s="109"/>
      <c r="H468" s="110"/>
      <c r="I468" s="110"/>
      <c r="J468" s="110"/>
      <c r="K468" s="110"/>
      <c r="L468" s="109"/>
      <c r="M468" s="109"/>
      <c r="N468" s="111" t="str">
        <f t="shared" si="3"/>
        <v/>
      </c>
    </row>
    <row r="469">
      <c r="A469" s="104" t="str">
        <f t="shared" si="1"/>
        <v/>
      </c>
      <c r="B469" s="105"/>
      <c r="C469" s="106" t="str">
        <f t="shared" si="2"/>
        <v/>
      </c>
      <c r="D469" s="107"/>
      <c r="E469" s="108"/>
      <c r="F469" s="109"/>
      <c r="G469" s="109"/>
      <c r="H469" s="110"/>
      <c r="I469" s="110"/>
      <c r="J469" s="110"/>
      <c r="K469" s="110"/>
      <c r="L469" s="109"/>
      <c r="M469" s="109"/>
      <c r="N469" s="111" t="str">
        <f t="shared" si="3"/>
        <v/>
      </c>
    </row>
    <row r="470">
      <c r="A470" s="104" t="str">
        <f t="shared" si="1"/>
        <v/>
      </c>
      <c r="B470" s="105"/>
      <c r="C470" s="106" t="str">
        <f t="shared" si="2"/>
        <v/>
      </c>
      <c r="D470" s="107"/>
      <c r="E470" s="108"/>
      <c r="F470" s="109"/>
      <c r="G470" s="109"/>
      <c r="H470" s="110"/>
      <c r="I470" s="110"/>
      <c r="J470" s="110"/>
      <c r="K470" s="110"/>
      <c r="L470" s="109"/>
      <c r="M470" s="109"/>
      <c r="N470" s="111" t="str">
        <f t="shared" si="3"/>
        <v/>
      </c>
    </row>
    <row r="471">
      <c r="A471" s="104" t="str">
        <f t="shared" si="1"/>
        <v/>
      </c>
      <c r="B471" s="105"/>
      <c r="C471" s="106" t="str">
        <f t="shared" si="2"/>
        <v/>
      </c>
      <c r="D471" s="107"/>
      <c r="E471" s="108"/>
      <c r="F471" s="109"/>
      <c r="G471" s="109"/>
      <c r="H471" s="110"/>
      <c r="I471" s="110"/>
      <c r="J471" s="110"/>
      <c r="K471" s="110"/>
      <c r="L471" s="109"/>
      <c r="M471" s="109"/>
      <c r="N471" s="111" t="str">
        <f t="shared" si="3"/>
        <v/>
      </c>
    </row>
    <row r="472">
      <c r="A472" s="104" t="str">
        <f t="shared" si="1"/>
        <v/>
      </c>
      <c r="B472" s="105"/>
      <c r="C472" s="106" t="str">
        <f t="shared" si="2"/>
        <v/>
      </c>
      <c r="D472" s="107"/>
      <c r="E472" s="108"/>
      <c r="F472" s="109"/>
      <c r="G472" s="109"/>
      <c r="H472" s="110"/>
      <c r="I472" s="110"/>
      <c r="J472" s="110"/>
      <c r="K472" s="110"/>
      <c r="L472" s="109"/>
      <c r="M472" s="109"/>
      <c r="N472" s="111" t="str">
        <f t="shared" si="3"/>
        <v/>
      </c>
    </row>
    <row r="473">
      <c r="A473" s="104" t="str">
        <f t="shared" si="1"/>
        <v/>
      </c>
      <c r="B473" s="105"/>
      <c r="C473" s="106" t="str">
        <f t="shared" si="2"/>
        <v/>
      </c>
      <c r="D473" s="107"/>
      <c r="E473" s="108"/>
      <c r="F473" s="109"/>
      <c r="G473" s="109"/>
      <c r="H473" s="110"/>
      <c r="I473" s="110"/>
      <c r="J473" s="110"/>
      <c r="K473" s="110"/>
      <c r="L473" s="109"/>
      <c r="M473" s="109"/>
      <c r="N473" s="111" t="str">
        <f t="shared" si="3"/>
        <v/>
      </c>
    </row>
    <row r="474">
      <c r="A474" s="104" t="str">
        <f t="shared" si="1"/>
        <v/>
      </c>
      <c r="B474" s="105"/>
      <c r="C474" s="106" t="str">
        <f t="shared" si="2"/>
        <v/>
      </c>
      <c r="D474" s="107"/>
      <c r="E474" s="108"/>
      <c r="F474" s="109"/>
      <c r="G474" s="109"/>
      <c r="H474" s="110"/>
      <c r="I474" s="110"/>
      <c r="J474" s="110"/>
      <c r="K474" s="110"/>
      <c r="L474" s="109"/>
      <c r="M474" s="109"/>
      <c r="N474" s="111" t="str">
        <f t="shared" si="3"/>
        <v/>
      </c>
    </row>
    <row r="475">
      <c r="A475" s="104" t="str">
        <f t="shared" si="1"/>
        <v/>
      </c>
      <c r="B475" s="105"/>
      <c r="C475" s="106" t="str">
        <f t="shared" si="2"/>
        <v/>
      </c>
      <c r="D475" s="107"/>
      <c r="E475" s="108"/>
      <c r="F475" s="109"/>
      <c r="G475" s="109"/>
      <c r="H475" s="110"/>
      <c r="I475" s="110"/>
      <c r="J475" s="110"/>
      <c r="K475" s="110"/>
      <c r="L475" s="109"/>
      <c r="M475" s="109"/>
      <c r="N475" s="111" t="str">
        <f t="shared" si="3"/>
        <v/>
      </c>
    </row>
    <row r="476">
      <c r="A476" s="104" t="str">
        <f t="shared" si="1"/>
        <v/>
      </c>
      <c r="B476" s="105"/>
      <c r="C476" s="106" t="str">
        <f t="shared" si="2"/>
        <v/>
      </c>
      <c r="D476" s="107"/>
      <c r="E476" s="108"/>
      <c r="F476" s="109"/>
      <c r="G476" s="109"/>
      <c r="H476" s="110"/>
      <c r="I476" s="110"/>
      <c r="J476" s="110"/>
      <c r="K476" s="110"/>
      <c r="L476" s="109"/>
      <c r="M476" s="109"/>
      <c r="N476" s="111" t="str">
        <f t="shared" si="3"/>
        <v/>
      </c>
    </row>
    <row r="477">
      <c r="A477" s="104" t="str">
        <f t="shared" si="1"/>
        <v/>
      </c>
      <c r="B477" s="105"/>
      <c r="C477" s="106" t="str">
        <f t="shared" si="2"/>
        <v/>
      </c>
      <c r="D477" s="107"/>
      <c r="E477" s="108"/>
      <c r="F477" s="109"/>
      <c r="G477" s="109"/>
      <c r="H477" s="110"/>
      <c r="I477" s="110"/>
      <c r="J477" s="110"/>
      <c r="K477" s="110"/>
      <c r="L477" s="109"/>
      <c r="M477" s="109"/>
      <c r="N477" s="111" t="str">
        <f t="shared" si="3"/>
        <v/>
      </c>
    </row>
    <row r="478">
      <c r="A478" s="104" t="str">
        <f t="shared" si="1"/>
        <v/>
      </c>
      <c r="B478" s="105"/>
      <c r="C478" s="106" t="str">
        <f t="shared" si="2"/>
        <v/>
      </c>
      <c r="D478" s="107"/>
      <c r="E478" s="108"/>
      <c r="F478" s="109"/>
      <c r="G478" s="109"/>
      <c r="H478" s="110"/>
      <c r="I478" s="110"/>
      <c r="J478" s="110"/>
      <c r="K478" s="110"/>
      <c r="L478" s="109"/>
      <c r="M478" s="109"/>
      <c r="N478" s="111" t="str">
        <f t="shared" si="3"/>
        <v/>
      </c>
    </row>
    <row r="479">
      <c r="A479" s="104" t="str">
        <f t="shared" si="1"/>
        <v/>
      </c>
      <c r="B479" s="105"/>
      <c r="C479" s="106" t="str">
        <f t="shared" si="2"/>
        <v/>
      </c>
      <c r="D479" s="107"/>
      <c r="E479" s="108"/>
      <c r="F479" s="109"/>
      <c r="G479" s="109"/>
      <c r="H479" s="110"/>
      <c r="I479" s="110"/>
      <c r="J479" s="110"/>
      <c r="K479" s="110"/>
      <c r="L479" s="109"/>
      <c r="M479" s="109"/>
      <c r="N479" s="111" t="str">
        <f t="shared" si="3"/>
        <v/>
      </c>
    </row>
    <row r="480">
      <c r="A480" s="104" t="str">
        <f t="shared" si="1"/>
        <v/>
      </c>
      <c r="B480" s="105"/>
      <c r="C480" s="106" t="str">
        <f t="shared" si="2"/>
        <v/>
      </c>
      <c r="D480" s="107"/>
      <c r="E480" s="108"/>
      <c r="F480" s="109"/>
      <c r="G480" s="109"/>
      <c r="H480" s="110"/>
      <c r="I480" s="110"/>
      <c r="J480" s="110"/>
      <c r="K480" s="110"/>
      <c r="L480" s="109"/>
      <c r="M480" s="109"/>
      <c r="N480" s="111" t="str">
        <f t="shared" si="3"/>
        <v/>
      </c>
    </row>
    <row r="481">
      <c r="A481" s="104" t="str">
        <f t="shared" si="1"/>
        <v/>
      </c>
      <c r="B481" s="105"/>
      <c r="C481" s="106" t="str">
        <f t="shared" si="2"/>
        <v/>
      </c>
      <c r="D481" s="107"/>
      <c r="E481" s="108"/>
      <c r="F481" s="109"/>
      <c r="G481" s="109"/>
      <c r="H481" s="110"/>
      <c r="I481" s="110"/>
      <c r="J481" s="110"/>
      <c r="K481" s="110"/>
      <c r="L481" s="109"/>
      <c r="M481" s="109"/>
      <c r="N481" s="111" t="str">
        <f t="shared" si="3"/>
        <v/>
      </c>
    </row>
    <row r="482">
      <c r="A482" s="104" t="str">
        <f t="shared" si="1"/>
        <v/>
      </c>
      <c r="B482" s="105"/>
      <c r="C482" s="106" t="str">
        <f t="shared" si="2"/>
        <v/>
      </c>
      <c r="D482" s="107"/>
      <c r="E482" s="108"/>
      <c r="F482" s="109"/>
      <c r="G482" s="109"/>
      <c r="H482" s="110"/>
      <c r="I482" s="110"/>
      <c r="J482" s="110"/>
      <c r="K482" s="110"/>
      <c r="L482" s="109"/>
      <c r="M482" s="109"/>
      <c r="N482" s="111" t="str">
        <f t="shared" si="3"/>
        <v/>
      </c>
    </row>
    <row r="483">
      <c r="A483" s="104" t="str">
        <f t="shared" si="1"/>
        <v/>
      </c>
      <c r="B483" s="105"/>
      <c r="C483" s="106" t="str">
        <f t="shared" si="2"/>
        <v/>
      </c>
      <c r="D483" s="107"/>
      <c r="E483" s="108"/>
      <c r="F483" s="109"/>
      <c r="G483" s="109"/>
      <c r="H483" s="110"/>
      <c r="I483" s="110"/>
      <c r="J483" s="110"/>
      <c r="K483" s="110"/>
      <c r="L483" s="109"/>
      <c r="M483" s="109"/>
      <c r="N483" s="111" t="str">
        <f t="shared" si="3"/>
        <v/>
      </c>
    </row>
    <row r="484">
      <c r="A484" s="104" t="str">
        <f t="shared" si="1"/>
        <v/>
      </c>
      <c r="B484" s="105"/>
      <c r="C484" s="106" t="str">
        <f t="shared" si="2"/>
        <v/>
      </c>
      <c r="D484" s="107"/>
      <c r="E484" s="108"/>
      <c r="F484" s="109"/>
      <c r="G484" s="109"/>
      <c r="H484" s="110"/>
      <c r="I484" s="110"/>
      <c r="J484" s="110"/>
      <c r="K484" s="110"/>
      <c r="L484" s="109"/>
      <c r="M484" s="109"/>
      <c r="N484" s="111" t="str">
        <f t="shared" si="3"/>
        <v/>
      </c>
    </row>
    <row r="485">
      <c r="A485" s="104" t="str">
        <f t="shared" si="1"/>
        <v/>
      </c>
      <c r="B485" s="105"/>
      <c r="C485" s="106" t="str">
        <f t="shared" si="2"/>
        <v/>
      </c>
      <c r="D485" s="107"/>
      <c r="E485" s="108"/>
      <c r="F485" s="109"/>
      <c r="G485" s="109"/>
      <c r="H485" s="110"/>
      <c r="I485" s="110"/>
      <c r="J485" s="110"/>
      <c r="K485" s="110"/>
      <c r="L485" s="109"/>
      <c r="M485" s="109"/>
      <c r="N485" s="111" t="str">
        <f t="shared" si="3"/>
        <v/>
      </c>
    </row>
    <row r="486">
      <c r="A486" s="104" t="str">
        <f t="shared" si="1"/>
        <v/>
      </c>
      <c r="B486" s="105"/>
      <c r="C486" s="106" t="str">
        <f t="shared" si="2"/>
        <v/>
      </c>
      <c r="D486" s="107"/>
      <c r="E486" s="108"/>
      <c r="F486" s="109"/>
      <c r="G486" s="109"/>
      <c r="H486" s="110"/>
      <c r="I486" s="110"/>
      <c r="J486" s="110"/>
      <c r="K486" s="110"/>
      <c r="L486" s="109"/>
      <c r="M486" s="109"/>
      <c r="N486" s="111" t="str">
        <f t="shared" si="3"/>
        <v/>
      </c>
    </row>
    <row r="487">
      <c r="A487" s="104" t="str">
        <f t="shared" si="1"/>
        <v/>
      </c>
      <c r="B487" s="105"/>
      <c r="C487" s="106" t="str">
        <f t="shared" si="2"/>
        <v/>
      </c>
      <c r="D487" s="107"/>
      <c r="E487" s="108"/>
      <c r="F487" s="109"/>
      <c r="G487" s="109"/>
      <c r="H487" s="110"/>
      <c r="I487" s="110"/>
      <c r="J487" s="110"/>
      <c r="K487" s="110"/>
      <c r="L487" s="109"/>
      <c r="M487" s="109"/>
      <c r="N487" s="111" t="str">
        <f t="shared" si="3"/>
        <v/>
      </c>
    </row>
    <row r="488">
      <c r="A488" s="104" t="str">
        <f t="shared" si="1"/>
        <v/>
      </c>
      <c r="B488" s="105"/>
      <c r="C488" s="106" t="str">
        <f t="shared" si="2"/>
        <v/>
      </c>
      <c r="D488" s="107"/>
      <c r="E488" s="108"/>
      <c r="F488" s="109"/>
      <c r="G488" s="109"/>
      <c r="H488" s="110"/>
      <c r="I488" s="110"/>
      <c r="J488" s="110"/>
      <c r="K488" s="110"/>
      <c r="L488" s="109"/>
      <c r="M488" s="109"/>
      <c r="N488" s="111" t="str">
        <f t="shared" si="3"/>
        <v/>
      </c>
    </row>
    <row r="489">
      <c r="A489" s="104" t="str">
        <f t="shared" si="1"/>
        <v/>
      </c>
      <c r="B489" s="105"/>
      <c r="C489" s="106" t="str">
        <f t="shared" si="2"/>
        <v/>
      </c>
      <c r="D489" s="107"/>
      <c r="E489" s="108"/>
      <c r="F489" s="109"/>
      <c r="G489" s="109"/>
      <c r="H489" s="110"/>
      <c r="I489" s="110"/>
      <c r="J489" s="110"/>
      <c r="K489" s="110"/>
      <c r="L489" s="109"/>
      <c r="M489" s="109"/>
      <c r="N489" s="111" t="str">
        <f t="shared" si="3"/>
        <v/>
      </c>
    </row>
    <row r="490">
      <c r="A490" s="104" t="str">
        <f t="shared" si="1"/>
        <v/>
      </c>
      <c r="B490" s="105"/>
      <c r="C490" s="106" t="str">
        <f t="shared" si="2"/>
        <v/>
      </c>
      <c r="D490" s="107"/>
      <c r="E490" s="108"/>
      <c r="F490" s="109"/>
      <c r="G490" s="109"/>
      <c r="H490" s="110"/>
      <c r="I490" s="110"/>
      <c r="J490" s="110"/>
      <c r="K490" s="110"/>
      <c r="L490" s="109"/>
      <c r="M490" s="109"/>
      <c r="N490" s="111" t="str">
        <f t="shared" si="3"/>
        <v/>
      </c>
    </row>
    <row r="491">
      <c r="A491" s="104" t="str">
        <f t="shared" si="1"/>
        <v/>
      </c>
      <c r="B491" s="105"/>
      <c r="C491" s="106" t="str">
        <f t="shared" si="2"/>
        <v/>
      </c>
      <c r="D491" s="107"/>
      <c r="E491" s="108"/>
      <c r="F491" s="109"/>
      <c r="G491" s="109"/>
      <c r="H491" s="110"/>
      <c r="I491" s="110"/>
      <c r="J491" s="110"/>
      <c r="K491" s="110"/>
      <c r="L491" s="109"/>
      <c r="M491" s="109"/>
      <c r="N491" s="111" t="str">
        <f t="shared" si="3"/>
        <v/>
      </c>
    </row>
    <row r="492">
      <c r="A492" s="104" t="str">
        <f t="shared" si="1"/>
        <v/>
      </c>
      <c r="B492" s="105"/>
      <c r="C492" s="106" t="str">
        <f t="shared" si="2"/>
        <v/>
      </c>
      <c r="D492" s="107"/>
      <c r="E492" s="108"/>
      <c r="F492" s="109"/>
      <c r="G492" s="109"/>
      <c r="H492" s="110"/>
      <c r="I492" s="110"/>
      <c r="J492" s="110"/>
      <c r="K492" s="110"/>
      <c r="L492" s="109"/>
      <c r="M492" s="109"/>
      <c r="N492" s="111" t="str">
        <f t="shared" si="3"/>
        <v/>
      </c>
    </row>
    <row r="493">
      <c r="A493" s="104" t="str">
        <f t="shared" si="1"/>
        <v/>
      </c>
      <c r="B493" s="105"/>
      <c r="C493" s="106" t="str">
        <f t="shared" si="2"/>
        <v/>
      </c>
      <c r="D493" s="107"/>
      <c r="E493" s="108"/>
      <c r="F493" s="109"/>
      <c r="G493" s="109"/>
      <c r="H493" s="110"/>
      <c r="I493" s="110"/>
      <c r="J493" s="110"/>
      <c r="K493" s="110"/>
      <c r="L493" s="109"/>
      <c r="M493" s="109"/>
      <c r="N493" s="111" t="str">
        <f t="shared" si="3"/>
        <v/>
      </c>
    </row>
    <row r="494">
      <c r="A494" s="104" t="str">
        <f t="shared" si="1"/>
        <v/>
      </c>
      <c r="B494" s="105"/>
      <c r="C494" s="106" t="str">
        <f t="shared" si="2"/>
        <v/>
      </c>
      <c r="D494" s="107"/>
      <c r="E494" s="108"/>
      <c r="F494" s="109"/>
      <c r="G494" s="109"/>
      <c r="H494" s="110"/>
      <c r="I494" s="110"/>
      <c r="J494" s="110"/>
      <c r="K494" s="110"/>
      <c r="L494" s="109"/>
      <c r="M494" s="109"/>
      <c r="N494" s="111" t="str">
        <f t="shared" si="3"/>
        <v/>
      </c>
    </row>
    <row r="495">
      <c r="A495" s="104" t="str">
        <f t="shared" si="1"/>
        <v/>
      </c>
      <c r="B495" s="105"/>
      <c r="C495" s="106" t="str">
        <f t="shared" si="2"/>
        <v/>
      </c>
      <c r="D495" s="107"/>
      <c r="E495" s="108"/>
      <c r="F495" s="109"/>
      <c r="G495" s="109"/>
      <c r="H495" s="110"/>
      <c r="I495" s="110"/>
      <c r="J495" s="110"/>
      <c r="K495" s="110"/>
      <c r="L495" s="109"/>
      <c r="M495" s="109"/>
      <c r="N495" s="111" t="str">
        <f t="shared" si="3"/>
        <v/>
      </c>
    </row>
    <row r="496">
      <c r="A496" s="104" t="str">
        <f t="shared" si="1"/>
        <v/>
      </c>
      <c r="B496" s="105"/>
      <c r="C496" s="106" t="str">
        <f t="shared" si="2"/>
        <v/>
      </c>
      <c r="D496" s="107"/>
      <c r="E496" s="108"/>
      <c r="F496" s="109"/>
      <c r="G496" s="109"/>
      <c r="H496" s="110"/>
      <c r="I496" s="110"/>
      <c r="J496" s="110"/>
      <c r="K496" s="110"/>
      <c r="L496" s="109"/>
      <c r="M496" s="109"/>
      <c r="N496" s="111" t="str">
        <f t="shared" si="3"/>
        <v/>
      </c>
    </row>
    <row r="497">
      <c r="A497" s="104" t="str">
        <f t="shared" si="1"/>
        <v/>
      </c>
      <c r="B497" s="105"/>
      <c r="C497" s="106" t="str">
        <f t="shared" si="2"/>
        <v/>
      </c>
      <c r="D497" s="107"/>
      <c r="E497" s="108"/>
      <c r="F497" s="109"/>
      <c r="G497" s="109"/>
      <c r="H497" s="110"/>
      <c r="I497" s="110"/>
      <c r="J497" s="110"/>
      <c r="K497" s="110"/>
      <c r="L497" s="109"/>
      <c r="M497" s="109"/>
      <c r="N497" s="111" t="str">
        <f t="shared" si="3"/>
        <v/>
      </c>
    </row>
    <row r="498">
      <c r="A498" s="104" t="str">
        <f t="shared" si="1"/>
        <v/>
      </c>
      <c r="B498" s="105"/>
      <c r="C498" s="106" t="str">
        <f t="shared" si="2"/>
        <v/>
      </c>
      <c r="D498" s="107"/>
      <c r="E498" s="108"/>
      <c r="F498" s="109"/>
      <c r="G498" s="109"/>
      <c r="H498" s="110"/>
      <c r="I498" s="110"/>
      <c r="J498" s="110"/>
      <c r="K498" s="110"/>
      <c r="L498" s="109"/>
      <c r="M498" s="109"/>
      <c r="N498" s="111" t="str">
        <f t="shared" si="3"/>
        <v/>
      </c>
    </row>
    <row r="499">
      <c r="A499" s="104" t="str">
        <f t="shared" si="1"/>
        <v/>
      </c>
      <c r="B499" s="105"/>
      <c r="C499" s="106" t="str">
        <f t="shared" si="2"/>
        <v/>
      </c>
      <c r="D499" s="107"/>
      <c r="E499" s="108"/>
      <c r="F499" s="109"/>
      <c r="G499" s="109"/>
      <c r="H499" s="110"/>
      <c r="I499" s="110"/>
      <c r="J499" s="110"/>
      <c r="K499" s="110"/>
      <c r="L499" s="109"/>
      <c r="M499" s="109"/>
      <c r="N499" s="111" t="str">
        <f t="shared" si="3"/>
        <v/>
      </c>
    </row>
    <row r="500">
      <c r="A500" s="104" t="str">
        <f t="shared" si="1"/>
        <v/>
      </c>
      <c r="B500" s="105"/>
      <c r="C500" s="106" t="str">
        <f t="shared" si="2"/>
        <v/>
      </c>
      <c r="D500" s="107"/>
      <c r="E500" s="108"/>
      <c r="F500" s="109"/>
      <c r="G500" s="109"/>
      <c r="H500" s="110"/>
      <c r="I500" s="110"/>
      <c r="J500" s="110"/>
      <c r="K500" s="110"/>
      <c r="L500" s="109"/>
      <c r="M500" s="109"/>
      <c r="N500" s="111" t="str">
        <f t="shared" si="3"/>
        <v/>
      </c>
    </row>
    <row r="501">
      <c r="A501" s="104" t="str">
        <f t="shared" si="1"/>
        <v/>
      </c>
      <c r="B501" s="105"/>
      <c r="C501" s="106" t="str">
        <f t="shared" si="2"/>
        <v/>
      </c>
      <c r="D501" s="107"/>
      <c r="E501" s="108"/>
      <c r="F501" s="109"/>
      <c r="G501" s="109"/>
      <c r="H501" s="110"/>
      <c r="I501" s="110"/>
      <c r="J501" s="110"/>
      <c r="K501" s="110"/>
      <c r="L501" s="109"/>
      <c r="M501" s="109"/>
      <c r="N501" s="111" t="str">
        <f t="shared" si="3"/>
        <v/>
      </c>
    </row>
    <row r="502">
      <c r="A502" s="104" t="str">
        <f t="shared" si="1"/>
        <v/>
      </c>
      <c r="B502" s="105"/>
      <c r="C502" s="106" t="str">
        <f t="shared" si="2"/>
        <v/>
      </c>
      <c r="D502" s="107"/>
      <c r="E502" s="108"/>
      <c r="F502" s="109"/>
      <c r="G502" s="109"/>
      <c r="H502" s="110"/>
      <c r="I502" s="110"/>
      <c r="J502" s="110"/>
      <c r="K502" s="110"/>
      <c r="L502" s="109"/>
      <c r="M502" s="109"/>
      <c r="N502" s="111" t="str">
        <f t="shared" si="3"/>
        <v/>
      </c>
    </row>
    <row r="503">
      <c r="A503" s="104" t="str">
        <f t="shared" si="1"/>
        <v/>
      </c>
      <c r="B503" s="105"/>
      <c r="C503" s="106" t="str">
        <f t="shared" si="2"/>
        <v/>
      </c>
      <c r="D503" s="107"/>
      <c r="E503" s="108"/>
      <c r="F503" s="109"/>
      <c r="G503" s="109"/>
      <c r="H503" s="110"/>
      <c r="I503" s="110"/>
      <c r="J503" s="110"/>
      <c r="K503" s="110"/>
      <c r="L503" s="109"/>
      <c r="M503" s="109"/>
      <c r="N503" s="111" t="str">
        <f t="shared" si="3"/>
        <v/>
      </c>
    </row>
    <row r="504">
      <c r="A504" s="104" t="str">
        <f t="shared" si="1"/>
        <v/>
      </c>
      <c r="B504" s="105"/>
      <c r="C504" s="106" t="str">
        <f t="shared" si="2"/>
        <v/>
      </c>
      <c r="D504" s="107"/>
      <c r="E504" s="108"/>
      <c r="F504" s="109"/>
      <c r="G504" s="109"/>
      <c r="H504" s="110"/>
      <c r="I504" s="110"/>
      <c r="J504" s="110"/>
      <c r="K504" s="110"/>
      <c r="L504" s="109"/>
      <c r="M504" s="109"/>
      <c r="N504" s="111" t="str">
        <f t="shared" si="3"/>
        <v/>
      </c>
    </row>
    <row r="505">
      <c r="A505" s="104" t="str">
        <f t="shared" si="1"/>
        <v/>
      </c>
      <c r="B505" s="105"/>
      <c r="C505" s="106" t="str">
        <f t="shared" si="2"/>
        <v/>
      </c>
      <c r="D505" s="107"/>
      <c r="E505" s="108"/>
      <c r="F505" s="109"/>
      <c r="G505" s="109"/>
      <c r="H505" s="110"/>
      <c r="I505" s="110"/>
      <c r="J505" s="110"/>
      <c r="K505" s="110"/>
      <c r="L505" s="109"/>
      <c r="M505" s="109"/>
      <c r="N505" s="111" t="str">
        <f t="shared" si="3"/>
        <v/>
      </c>
    </row>
    <row r="506">
      <c r="A506" s="104" t="str">
        <f t="shared" si="1"/>
        <v/>
      </c>
      <c r="B506" s="105"/>
      <c r="C506" s="106" t="str">
        <f t="shared" si="2"/>
        <v/>
      </c>
      <c r="D506" s="107"/>
      <c r="E506" s="108"/>
      <c r="F506" s="109"/>
      <c r="G506" s="109"/>
      <c r="H506" s="110"/>
      <c r="I506" s="110"/>
      <c r="J506" s="110"/>
      <c r="K506" s="110"/>
      <c r="L506" s="109"/>
      <c r="M506" s="109"/>
      <c r="N506" s="111" t="str">
        <f t="shared" si="3"/>
        <v/>
      </c>
    </row>
    <row r="507">
      <c r="A507" s="104" t="str">
        <f t="shared" si="1"/>
        <v/>
      </c>
      <c r="B507" s="105"/>
      <c r="C507" s="106" t="str">
        <f t="shared" si="2"/>
        <v/>
      </c>
      <c r="D507" s="107"/>
      <c r="E507" s="108"/>
      <c r="F507" s="109"/>
      <c r="G507" s="109"/>
      <c r="H507" s="110"/>
      <c r="I507" s="110"/>
      <c r="J507" s="110"/>
      <c r="K507" s="110"/>
      <c r="L507" s="109"/>
      <c r="M507" s="109"/>
      <c r="N507" s="111" t="str">
        <f t="shared" si="3"/>
        <v/>
      </c>
    </row>
    <row r="508">
      <c r="A508" s="104" t="str">
        <f t="shared" si="1"/>
        <v/>
      </c>
      <c r="B508" s="105"/>
      <c r="C508" s="106" t="str">
        <f t="shared" si="2"/>
        <v/>
      </c>
      <c r="D508" s="107"/>
      <c r="E508" s="108"/>
      <c r="F508" s="109"/>
      <c r="G508" s="109"/>
      <c r="H508" s="110"/>
      <c r="I508" s="110"/>
      <c r="J508" s="110"/>
      <c r="K508" s="110"/>
      <c r="L508" s="109"/>
      <c r="M508" s="109"/>
      <c r="N508" s="111" t="str">
        <f t="shared" si="3"/>
        <v/>
      </c>
    </row>
    <row r="509">
      <c r="A509" s="104" t="str">
        <f t="shared" si="1"/>
        <v/>
      </c>
      <c r="B509" s="105"/>
      <c r="C509" s="106" t="str">
        <f t="shared" si="2"/>
        <v/>
      </c>
      <c r="D509" s="107"/>
      <c r="E509" s="108"/>
      <c r="F509" s="109"/>
      <c r="G509" s="109"/>
      <c r="H509" s="110"/>
      <c r="I509" s="110"/>
      <c r="J509" s="110"/>
      <c r="K509" s="110"/>
      <c r="L509" s="109"/>
      <c r="M509" s="109"/>
      <c r="N509" s="111" t="str">
        <f t="shared" si="3"/>
        <v/>
      </c>
    </row>
    <row r="510">
      <c r="A510" s="104" t="str">
        <f t="shared" si="1"/>
        <v/>
      </c>
      <c r="B510" s="105"/>
      <c r="C510" s="106" t="str">
        <f t="shared" si="2"/>
        <v/>
      </c>
      <c r="D510" s="107"/>
      <c r="E510" s="108"/>
      <c r="F510" s="109"/>
      <c r="G510" s="109"/>
      <c r="H510" s="110"/>
      <c r="I510" s="110"/>
      <c r="J510" s="110"/>
      <c r="K510" s="110"/>
      <c r="L510" s="109"/>
      <c r="M510" s="109"/>
      <c r="N510" s="111" t="str">
        <f t="shared" si="3"/>
        <v/>
      </c>
    </row>
    <row r="511">
      <c r="A511" s="104" t="str">
        <f t="shared" si="1"/>
        <v/>
      </c>
      <c r="B511" s="105"/>
      <c r="C511" s="106" t="str">
        <f t="shared" si="2"/>
        <v/>
      </c>
      <c r="D511" s="107"/>
      <c r="E511" s="108"/>
      <c r="F511" s="109"/>
      <c r="G511" s="109"/>
      <c r="H511" s="110"/>
      <c r="I511" s="110"/>
      <c r="J511" s="110"/>
      <c r="K511" s="110"/>
      <c r="L511" s="109"/>
      <c r="M511" s="109"/>
      <c r="N511" s="111" t="str">
        <f t="shared" si="3"/>
        <v/>
      </c>
    </row>
    <row r="512">
      <c r="A512" s="104" t="str">
        <f t="shared" si="1"/>
        <v/>
      </c>
      <c r="B512" s="105"/>
      <c r="C512" s="106" t="str">
        <f t="shared" si="2"/>
        <v/>
      </c>
      <c r="D512" s="107"/>
      <c r="E512" s="108"/>
      <c r="F512" s="109"/>
      <c r="G512" s="109"/>
      <c r="H512" s="110"/>
      <c r="I512" s="110"/>
      <c r="J512" s="110"/>
      <c r="K512" s="110"/>
      <c r="L512" s="109"/>
      <c r="M512" s="109"/>
      <c r="N512" s="111" t="str">
        <f t="shared" si="3"/>
        <v/>
      </c>
    </row>
    <row r="513">
      <c r="A513" s="104" t="str">
        <f t="shared" si="1"/>
        <v/>
      </c>
      <c r="B513" s="105"/>
      <c r="C513" s="106" t="str">
        <f t="shared" si="2"/>
        <v/>
      </c>
      <c r="D513" s="107"/>
      <c r="E513" s="108"/>
      <c r="F513" s="109"/>
      <c r="G513" s="109"/>
      <c r="H513" s="110"/>
      <c r="I513" s="110"/>
      <c r="J513" s="110"/>
      <c r="K513" s="110"/>
      <c r="L513" s="109"/>
      <c r="M513" s="109"/>
      <c r="N513" s="111" t="str">
        <f t="shared" si="3"/>
        <v/>
      </c>
    </row>
    <row r="514">
      <c r="A514" s="104" t="str">
        <f t="shared" si="1"/>
        <v/>
      </c>
      <c r="B514" s="105"/>
      <c r="C514" s="106" t="str">
        <f t="shared" si="2"/>
        <v/>
      </c>
      <c r="D514" s="107"/>
      <c r="E514" s="108"/>
      <c r="F514" s="109"/>
      <c r="G514" s="109"/>
      <c r="H514" s="110"/>
      <c r="I514" s="110"/>
      <c r="J514" s="110"/>
      <c r="K514" s="110"/>
      <c r="L514" s="109"/>
      <c r="M514" s="109"/>
      <c r="N514" s="111" t="str">
        <f t="shared" si="3"/>
        <v/>
      </c>
    </row>
    <row r="515">
      <c r="A515" s="104" t="str">
        <f t="shared" si="1"/>
        <v/>
      </c>
      <c r="B515" s="105"/>
      <c r="C515" s="106" t="str">
        <f t="shared" si="2"/>
        <v/>
      </c>
      <c r="D515" s="107"/>
      <c r="E515" s="108"/>
      <c r="F515" s="109"/>
      <c r="G515" s="109"/>
      <c r="H515" s="110"/>
      <c r="I515" s="110"/>
      <c r="J515" s="110"/>
      <c r="K515" s="110"/>
      <c r="L515" s="109"/>
      <c r="M515" s="109"/>
      <c r="N515" s="111" t="str">
        <f t="shared" si="3"/>
        <v/>
      </c>
    </row>
    <row r="516">
      <c r="A516" s="104" t="str">
        <f t="shared" si="1"/>
        <v/>
      </c>
      <c r="B516" s="105"/>
      <c r="C516" s="106" t="str">
        <f t="shared" si="2"/>
        <v/>
      </c>
      <c r="D516" s="107"/>
      <c r="E516" s="108"/>
      <c r="F516" s="109"/>
      <c r="G516" s="109"/>
      <c r="H516" s="110"/>
      <c r="I516" s="110"/>
      <c r="J516" s="110"/>
      <c r="K516" s="110"/>
      <c r="L516" s="109"/>
      <c r="M516" s="109"/>
      <c r="N516" s="111" t="str">
        <f t="shared" si="3"/>
        <v/>
      </c>
    </row>
    <row r="517">
      <c r="A517" s="104" t="str">
        <f t="shared" si="1"/>
        <v/>
      </c>
      <c r="B517" s="105"/>
      <c r="C517" s="106" t="str">
        <f t="shared" si="2"/>
        <v/>
      </c>
      <c r="D517" s="107"/>
      <c r="E517" s="108"/>
      <c r="F517" s="109"/>
      <c r="G517" s="109"/>
      <c r="H517" s="110"/>
      <c r="I517" s="110"/>
      <c r="J517" s="110"/>
      <c r="K517" s="110"/>
      <c r="L517" s="109"/>
      <c r="M517" s="109"/>
      <c r="N517" s="111" t="str">
        <f t="shared" si="3"/>
        <v/>
      </c>
    </row>
    <row r="518">
      <c r="A518" s="104" t="str">
        <f t="shared" si="1"/>
        <v/>
      </c>
      <c r="B518" s="105"/>
      <c r="C518" s="106" t="str">
        <f t="shared" si="2"/>
        <v/>
      </c>
      <c r="D518" s="107"/>
      <c r="E518" s="108"/>
      <c r="F518" s="109"/>
      <c r="G518" s="109"/>
      <c r="H518" s="110"/>
      <c r="I518" s="110"/>
      <c r="J518" s="110"/>
      <c r="K518" s="110"/>
      <c r="L518" s="109"/>
      <c r="M518" s="109"/>
      <c r="N518" s="111" t="str">
        <f t="shared" si="3"/>
        <v/>
      </c>
    </row>
    <row r="519">
      <c r="A519" s="104" t="str">
        <f t="shared" si="1"/>
        <v/>
      </c>
      <c r="B519" s="105"/>
      <c r="C519" s="106" t="str">
        <f t="shared" si="2"/>
        <v/>
      </c>
      <c r="D519" s="107"/>
      <c r="E519" s="108"/>
      <c r="F519" s="109"/>
      <c r="G519" s="109"/>
      <c r="H519" s="110"/>
      <c r="I519" s="110"/>
      <c r="J519" s="110"/>
      <c r="K519" s="110"/>
      <c r="L519" s="109"/>
      <c r="M519" s="109"/>
      <c r="N519" s="111" t="str">
        <f t="shared" si="3"/>
        <v/>
      </c>
    </row>
    <row r="520">
      <c r="A520" s="104" t="str">
        <f t="shared" si="1"/>
        <v/>
      </c>
      <c r="B520" s="105"/>
      <c r="C520" s="106" t="str">
        <f t="shared" si="2"/>
        <v/>
      </c>
      <c r="D520" s="107"/>
      <c r="E520" s="108"/>
      <c r="F520" s="109"/>
      <c r="G520" s="109"/>
      <c r="H520" s="110"/>
      <c r="I520" s="110"/>
      <c r="J520" s="110"/>
      <c r="K520" s="110"/>
      <c r="L520" s="109"/>
      <c r="M520" s="109"/>
      <c r="N520" s="111" t="str">
        <f t="shared" si="3"/>
        <v/>
      </c>
    </row>
    <row r="521">
      <c r="A521" s="104" t="str">
        <f t="shared" si="1"/>
        <v/>
      </c>
      <c r="B521" s="105"/>
      <c r="C521" s="106" t="str">
        <f t="shared" si="2"/>
        <v/>
      </c>
      <c r="D521" s="107"/>
      <c r="E521" s="108"/>
      <c r="F521" s="109"/>
      <c r="G521" s="109"/>
      <c r="H521" s="110"/>
      <c r="I521" s="110"/>
      <c r="J521" s="110"/>
      <c r="K521" s="110"/>
      <c r="L521" s="109"/>
      <c r="M521" s="109"/>
      <c r="N521" s="111" t="str">
        <f t="shared" si="3"/>
        <v/>
      </c>
    </row>
    <row r="522">
      <c r="A522" s="104" t="str">
        <f t="shared" si="1"/>
        <v/>
      </c>
      <c r="B522" s="105"/>
      <c r="C522" s="106" t="str">
        <f t="shared" si="2"/>
        <v/>
      </c>
      <c r="D522" s="107"/>
      <c r="E522" s="108"/>
      <c r="F522" s="109"/>
      <c r="G522" s="109"/>
      <c r="H522" s="110"/>
      <c r="I522" s="110"/>
      <c r="J522" s="110"/>
      <c r="K522" s="110"/>
      <c r="L522" s="109"/>
      <c r="M522" s="109"/>
      <c r="N522" s="111" t="str">
        <f t="shared" si="3"/>
        <v/>
      </c>
    </row>
    <row r="523">
      <c r="A523" s="104" t="str">
        <f t="shared" si="1"/>
        <v/>
      </c>
      <c r="B523" s="105"/>
      <c r="C523" s="106" t="str">
        <f t="shared" si="2"/>
        <v/>
      </c>
      <c r="D523" s="107"/>
      <c r="E523" s="108"/>
      <c r="F523" s="109"/>
      <c r="G523" s="109"/>
      <c r="H523" s="110"/>
      <c r="I523" s="110"/>
      <c r="J523" s="110"/>
      <c r="K523" s="110"/>
      <c r="L523" s="109"/>
      <c r="M523" s="109"/>
      <c r="N523" s="111" t="str">
        <f t="shared" si="3"/>
        <v/>
      </c>
    </row>
    <row r="524">
      <c r="A524" s="104" t="str">
        <f t="shared" si="1"/>
        <v/>
      </c>
      <c r="B524" s="105"/>
      <c r="C524" s="106" t="str">
        <f t="shared" si="2"/>
        <v/>
      </c>
      <c r="D524" s="107"/>
      <c r="E524" s="108"/>
      <c r="F524" s="109"/>
      <c r="G524" s="109"/>
      <c r="H524" s="110"/>
      <c r="I524" s="110"/>
      <c r="J524" s="110"/>
      <c r="K524" s="110"/>
      <c r="L524" s="109"/>
      <c r="M524" s="109"/>
      <c r="N524" s="111" t="str">
        <f t="shared" si="3"/>
        <v/>
      </c>
    </row>
    <row r="525">
      <c r="A525" s="104" t="str">
        <f t="shared" si="1"/>
        <v/>
      </c>
      <c r="B525" s="105"/>
      <c r="C525" s="106" t="str">
        <f t="shared" si="2"/>
        <v/>
      </c>
      <c r="D525" s="107"/>
      <c r="E525" s="108"/>
      <c r="F525" s="109"/>
      <c r="G525" s="109"/>
      <c r="H525" s="110"/>
      <c r="I525" s="110"/>
      <c r="J525" s="110"/>
      <c r="K525" s="110"/>
      <c r="L525" s="109"/>
      <c r="M525" s="109"/>
      <c r="N525" s="111" t="str">
        <f t="shared" si="3"/>
        <v/>
      </c>
    </row>
    <row r="526">
      <c r="A526" s="104" t="str">
        <f t="shared" si="1"/>
        <v/>
      </c>
      <c r="B526" s="105"/>
      <c r="C526" s="106" t="str">
        <f t="shared" si="2"/>
        <v/>
      </c>
      <c r="D526" s="107"/>
      <c r="E526" s="108"/>
      <c r="F526" s="109"/>
      <c r="G526" s="109"/>
      <c r="H526" s="110"/>
      <c r="I526" s="110"/>
      <c r="J526" s="110"/>
      <c r="K526" s="110"/>
      <c r="L526" s="109"/>
      <c r="M526" s="109"/>
      <c r="N526" s="111" t="str">
        <f t="shared" si="3"/>
        <v/>
      </c>
    </row>
    <row r="527">
      <c r="A527" s="104" t="str">
        <f t="shared" si="1"/>
        <v/>
      </c>
      <c r="B527" s="105"/>
      <c r="C527" s="106" t="str">
        <f t="shared" si="2"/>
        <v/>
      </c>
      <c r="D527" s="107"/>
      <c r="E527" s="108"/>
      <c r="F527" s="109"/>
      <c r="G527" s="109"/>
      <c r="H527" s="110"/>
      <c r="I527" s="110"/>
      <c r="J527" s="110"/>
      <c r="K527" s="110"/>
      <c r="L527" s="109"/>
      <c r="M527" s="109"/>
      <c r="N527" s="111" t="str">
        <f t="shared" si="3"/>
        <v/>
      </c>
    </row>
    <row r="528">
      <c r="A528" s="104" t="str">
        <f t="shared" si="1"/>
        <v/>
      </c>
      <c r="B528" s="105"/>
      <c r="C528" s="106" t="str">
        <f t="shared" si="2"/>
        <v/>
      </c>
      <c r="D528" s="107"/>
      <c r="E528" s="108"/>
      <c r="F528" s="109"/>
      <c r="G528" s="109"/>
      <c r="H528" s="110"/>
      <c r="I528" s="110"/>
      <c r="J528" s="110"/>
      <c r="K528" s="110"/>
      <c r="L528" s="109"/>
      <c r="M528" s="109"/>
      <c r="N528" s="111" t="str">
        <f t="shared" si="3"/>
        <v/>
      </c>
    </row>
    <row r="529">
      <c r="A529" s="104" t="str">
        <f t="shared" si="1"/>
        <v/>
      </c>
      <c r="B529" s="105"/>
      <c r="C529" s="106" t="str">
        <f t="shared" si="2"/>
        <v/>
      </c>
      <c r="D529" s="107"/>
      <c r="E529" s="108"/>
      <c r="F529" s="109"/>
      <c r="G529" s="109"/>
      <c r="H529" s="110"/>
      <c r="I529" s="110"/>
      <c r="J529" s="110"/>
      <c r="K529" s="110"/>
      <c r="L529" s="109"/>
      <c r="M529" s="109"/>
      <c r="N529" s="111" t="str">
        <f t="shared" si="3"/>
        <v/>
      </c>
    </row>
    <row r="530">
      <c r="A530" s="104" t="str">
        <f t="shared" si="1"/>
        <v/>
      </c>
      <c r="B530" s="105"/>
      <c r="C530" s="106" t="str">
        <f t="shared" si="2"/>
        <v/>
      </c>
      <c r="D530" s="107"/>
      <c r="E530" s="108"/>
      <c r="F530" s="109"/>
      <c r="G530" s="109"/>
      <c r="H530" s="110"/>
      <c r="I530" s="110"/>
      <c r="J530" s="110"/>
      <c r="K530" s="110"/>
      <c r="L530" s="109"/>
      <c r="M530" s="109"/>
      <c r="N530" s="111" t="str">
        <f t="shared" si="3"/>
        <v/>
      </c>
    </row>
    <row r="531">
      <c r="A531" s="104" t="str">
        <f t="shared" si="1"/>
        <v/>
      </c>
      <c r="B531" s="105"/>
      <c r="C531" s="106" t="str">
        <f t="shared" si="2"/>
        <v/>
      </c>
      <c r="D531" s="107"/>
      <c r="E531" s="108"/>
      <c r="F531" s="109"/>
      <c r="G531" s="109"/>
      <c r="H531" s="110"/>
      <c r="I531" s="110"/>
      <c r="J531" s="110"/>
      <c r="K531" s="110"/>
      <c r="L531" s="109"/>
      <c r="M531" s="109"/>
      <c r="N531" s="111" t="str">
        <f t="shared" si="3"/>
        <v/>
      </c>
    </row>
    <row r="532">
      <c r="A532" s="104" t="str">
        <f t="shared" si="1"/>
        <v/>
      </c>
      <c r="B532" s="105"/>
      <c r="C532" s="106" t="str">
        <f t="shared" si="2"/>
        <v/>
      </c>
      <c r="D532" s="107"/>
      <c r="E532" s="108"/>
      <c r="F532" s="109"/>
      <c r="G532" s="109"/>
      <c r="H532" s="110"/>
      <c r="I532" s="110"/>
      <c r="J532" s="110"/>
      <c r="K532" s="110"/>
      <c r="L532" s="109"/>
      <c r="M532" s="109"/>
      <c r="N532" s="111" t="str">
        <f t="shared" si="3"/>
        <v/>
      </c>
    </row>
    <row r="533">
      <c r="A533" s="104" t="str">
        <f t="shared" si="1"/>
        <v/>
      </c>
      <c r="B533" s="105"/>
      <c r="C533" s="106" t="str">
        <f t="shared" si="2"/>
        <v/>
      </c>
      <c r="D533" s="107"/>
      <c r="E533" s="108"/>
      <c r="F533" s="109"/>
      <c r="G533" s="109"/>
      <c r="H533" s="110"/>
      <c r="I533" s="110"/>
      <c r="J533" s="110"/>
      <c r="K533" s="110"/>
      <c r="L533" s="109"/>
      <c r="M533" s="109"/>
      <c r="N533" s="111" t="str">
        <f t="shared" si="3"/>
        <v/>
      </c>
    </row>
    <row r="534">
      <c r="A534" s="104" t="str">
        <f t="shared" si="1"/>
        <v/>
      </c>
      <c r="B534" s="105"/>
      <c r="C534" s="106" t="str">
        <f t="shared" si="2"/>
        <v/>
      </c>
      <c r="D534" s="107"/>
      <c r="E534" s="108"/>
      <c r="F534" s="109"/>
      <c r="G534" s="109"/>
      <c r="H534" s="110"/>
      <c r="I534" s="110"/>
      <c r="J534" s="110"/>
      <c r="K534" s="110"/>
      <c r="L534" s="109"/>
      <c r="M534" s="109"/>
      <c r="N534" s="111" t="str">
        <f t="shared" si="3"/>
        <v/>
      </c>
    </row>
    <row r="535">
      <c r="A535" s="104" t="str">
        <f t="shared" si="1"/>
        <v/>
      </c>
      <c r="B535" s="105"/>
      <c r="C535" s="106" t="str">
        <f t="shared" si="2"/>
        <v/>
      </c>
      <c r="D535" s="107"/>
      <c r="E535" s="108"/>
      <c r="F535" s="109"/>
      <c r="G535" s="109"/>
      <c r="H535" s="110"/>
      <c r="I535" s="110"/>
      <c r="J535" s="110"/>
      <c r="K535" s="110"/>
      <c r="L535" s="109"/>
      <c r="M535" s="109"/>
      <c r="N535" s="111" t="str">
        <f t="shared" si="3"/>
        <v/>
      </c>
    </row>
    <row r="536">
      <c r="A536" s="104" t="str">
        <f t="shared" si="1"/>
        <v/>
      </c>
      <c r="B536" s="105"/>
      <c r="C536" s="106" t="str">
        <f t="shared" si="2"/>
        <v/>
      </c>
      <c r="D536" s="107"/>
      <c r="E536" s="108"/>
      <c r="F536" s="109"/>
      <c r="G536" s="109"/>
      <c r="H536" s="110"/>
      <c r="I536" s="110"/>
      <c r="J536" s="110"/>
      <c r="K536" s="110"/>
      <c r="L536" s="109"/>
      <c r="M536" s="109"/>
      <c r="N536" s="111" t="str">
        <f t="shared" si="3"/>
        <v/>
      </c>
    </row>
    <row r="537">
      <c r="A537" s="104" t="str">
        <f t="shared" si="1"/>
        <v/>
      </c>
      <c r="B537" s="105"/>
      <c r="C537" s="106" t="str">
        <f t="shared" si="2"/>
        <v/>
      </c>
      <c r="D537" s="107"/>
      <c r="E537" s="108"/>
      <c r="F537" s="109"/>
      <c r="G537" s="109"/>
      <c r="H537" s="110"/>
      <c r="I537" s="110"/>
      <c r="J537" s="110"/>
      <c r="K537" s="110"/>
      <c r="L537" s="109"/>
      <c r="M537" s="109"/>
      <c r="N537" s="111" t="str">
        <f t="shared" si="3"/>
        <v/>
      </c>
    </row>
    <row r="538">
      <c r="A538" s="104" t="str">
        <f t="shared" si="1"/>
        <v/>
      </c>
      <c r="B538" s="105"/>
      <c r="C538" s="106" t="str">
        <f t="shared" si="2"/>
        <v/>
      </c>
      <c r="D538" s="107"/>
      <c r="E538" s="108"/>
      <c r="F538" s="109"/>
      <c r="G538" s="109"/>
      <c r="H538" s="110"/>
      <c r="I538" s="110"/>
      <c r="J538" s="110"/>
      <c r="K538" s="110"/>
      <c r="L538" s="109"/>
      <c r="M538" s="109"/>
      <c r="N538" s="111" t="str">
        <f t="shared" si="3"/>
        <v/>
      </c>
    </row>
    <row r="539">
      <c r="A539" s="104" t="str">
        <f t="shared" si="1"/>
        <v/>
      </c>
      <c r="B539" s="105"/>
      <c r="C539" s="106" t="str">
        <f t="shared" si="2"/>
        <v/>
      </c>
      <c r="D539" s="107"/>
      <c r="E539" s="108"/>
      <c r="F539" s="109"/>
      <c r="G539" s="109"/>
      <c r="H539" s="110"/>
      <c r="I539" s="110"/>
      <c r="J539" s="110"/>
      <c r="K539" s="110"/>
      <c r="L539" s="109"/>
      <c r="M539" s="109"/>
      <c r="N539" s="111" t="str">
        <f t="shared" si="3"/>
        <v/>
      </c>
    </row>
    <row r="540">
      <c r="A540" s="104" t="str">
        <f t="shared" si="1"/>
        <v/>
      </c>
      <c r="B540" s="105"/>
      <c r="C540" s="106" t="str">
        <f t="shared" si="2"/>
        <v/>
      </c>
      <c r="D540" s="107"/>
      <c r="E540" s="108"/>
      <c r="F540" s="109"/>
      <c r="G540" s="109"/>
      <c r="H540" s="110"/>
      <c r="I540" s="110"/>
      <c r="J540" s="110"/>
      <c r="K540" s="110"/>
      <c r="L540" s="109"/>
      <c r="M540" s="109"/>
      <c r="N540" s="111" t="str">
        <f t="shared" si="3"/>
        <v/>
      </c>
    </row>
    <row r="541">
      <c r="A541" s="104" t="str">
        <f t="shared" si="1"/>
        <v/>
      </c>
      <c r="B541" s="105"/>
      <c r="C541" s="106" t="str">
        <f t="shared" si="2"/>
        <v/>
      </c>
      <c r="D541" s="107"/>
      <c r="E541" s="108"/>
      <c r="F541" s="109"/>
      <c r="G541" s="109"/>
      <c r="H541" s="110"/>
      <c r="I541" s="110"/>
      <c r="J541" s="110"/>
      <c r="K541" s="110"/>
      <c r="L541" s="109"/>
      <c r="M541" s="109"/>
      <c r="N541" s="111" t="str">
        <f t="shared" si="3"/>
        <v/>
      </c>
    </row>
    <row r="542">
      <c r="A542" s="104" t="str">
        <f t="shared" si="1"/>
        <v/>
      </c>
      <c r="B542" s="105"/>
      <c r="C542" s="106" t="str">
        <f t="shared" si="2"/>
        <v/>
      </c>
      <c r="D542" s="107"/>
      <c r="E542" s="108"/>
      <c r="F542" s="109"/>
      <c r="G542" s="109"/>
      <c r="H542" s="110"/>
      <c r="I542" s="110"/>
      <c r="J542" s="110"/>
      <c r="K542" s="110"/>
      <c r="L542" s="109"/>
      <c r="M542" s="109"/>
      <c r="N542" s="111" t="str">
        <f t="shared" si="3"/>
        <v/>
      </c>
    </row>
    <row r="543">
      <c r="A543" s="104" t="str">
        <f t="shared" si="1"/>
        <v/>
      </c>
      <c r="B543" s="105"/>
      <c r="C543" s="106" t="str">
        <f t="shared" si="2"/>
        <v/>
      </c>
      <c r="D543" s="107"/>
      <c r="E543" s="108"/>
      <c r="F543" s="109"/>
      <c r="G543" s="109"/>
      <c r="H543" s="110"/>
      <c r="I543" s="110"/>
      <c r="J543" s="110"/>
      <c r="K543" s="110"/>
      <c r="L543" s="109"/>
      <c r="M543" s="109"/>
      <c r="N543" s="111" t="str">
        <f t="shared" si="3"/>
        <v/>
      </c>
    </row>
    <row r="544">
      <c r="A544" s="104" t="str">
        <f t="shared" si="1"/>
        <v/>
      </c>
      <c r="B544" s="105"/>
      <c r="C544" s="106" t="str">
        <f t="shared" si="2"/>
        <v/>
      </c>
      <c r="D544" s="107"/>
      <c r="E544" s="108"/>
      <c r="F544" s="109"/>
      <c r="G544" s="109"/>
      <c r="H544" s="110"/>
      <c r="I544" s="110"/>
      <c r="J544" s="110"/>
      <c r="K544" s="110"/>
      <c r="L544" s="109"/>
      <c r="M544" s="109"/>
      <c r="N544" s="111" t="str">
        <f t="shared" si="3"/>
        <v/>
      </c>
    </row>
    <row r="545">
      <c r="A545" s="104" t="str">
        <f t="shared" si="1"/>
        <v/>
      </c>
      <c r="B545" s="105"/>
      <c r="C545" s="106" t="str">
        <f t="shared" si="2"/>
        <v/>
      </c>
      <c r="D545" s="107"/>
      <c r="E545" s="108"/>
      <c r="F545" s="109"/>
      <c r="G545" s="109"/>
      <c r="H545" s="110"/>
      <c r="I545" s="110"/>
      <c r="J545" s="110"/>
      <c r="K545" s="110"/>
      <c r="L545" s="109"/>
      <c r="M545" s="109"/>
      <c r="N545" s="111" t="str">
        <f t="shared" si="3"/>
        <v/>
      </c>
    </row>
    <row r="546">
      <c r="A546" s="104" t="str">
        <f t="shared" si="1"/>
        <v/>
      </c>
      <c r="B546" s="105"/>
      <c r="C546" s="106" t="str">
        <f t="shared" si="2"/>
        <v/>
      </c>
      <c r="D546" s="107"/>
      <c r="E546" s="108"/>
      <c r="F546" s="109"/>
      <c r="G546" s="109"/>
      <c r="H546" s="110"/>
      <c r="I546" s="110"/>
      <c r="J546" s="110"/>
      <c r="K546" s="110"/>
      <c r="L546" s="109"/>
      <c r="M546" s="109"/>
      <c r="N546" s="111" t="str">
        <f t="shared" si="3"/>
        <v/>
      </c>
    </row>
    <row r="547">
      <c r="A547" s="104" t="str">
        <f t="shared" si="1"/>
        <v/>
      </c>
      <c r="B547" s="105"/>
      <c r="C547" s="106" t="str">
        <f t="shared" si="2"/>
        <v/>
      </c>
      <c r="D547" s="107"/>
      <c r="E547" s="108"/>
      <c r="F547" s="109"/>
      <c r="G547" s="109"/>
      <c r="H547" s="110"/>
      <c r="I547" s="110"/>
      <c r="J547" s="110"/>
      <c r="K547" s="110"/>
      <c r="L547" s="109"/>
      <c r="M547" s="109"/>
      <c r="N547" s="111" t="str">
        <f t="shared" si="3"/>
        <v/>
      </c>
    </row>
    <row r="548">
      <c r="A548" s="104" t="str">
        <f t="shared" si="1"/>
        <v/>
      </c>
      <c r="B548" s="105"/>
      <c r="C548" s="106" t="str">
        <f t="shared" si="2"/>
        <v/>
      </c>
      <c r="D548" s="107"/>
      <c r="E548" s="108"/>
      <c r="F548" s="109"/>
      <c r="G548" s="109"/>
      <c r="H548" s="110"/>
      <c r="I548" s="110"/>
      <c r="J548" s="110"/>
      <c r="K548" s="110"/>
      <c r="L548" s="109"/>
      <c r="M548" s="109"/>
      <c r="N548" s="111" t="str">
        <f t="shared" si="3"/>
        <v/>
      </c>
    </row>
    <row r="549">
      <c r="A549" s="104" t="str">
        <f t="shared" si="1"/>
        <v/>
      </c>
      <c r="B549" s="105"/>
      <c r="C549" s="106" t="str">
        <f t="shared" si="2"/>
        <v/>
      </c>
      <c r="D549" s="107"/>
      <c r="E549" s="108"/>
      <c r="F549" s="109"/>
      <c r="G549" s="109"/>
      <c r="H549" s="110"/>
      <c r="I549" s="110"/>
      <c r="J549" s="110"/>
      <c r="K549" s="110"/>
      <c r="L549" s="109"/>
      <c r="M549" s="109"/>
      <c r="N549" s="111" t="str">
        <f t="shared" si="3"/>
        <v/>
      </c>
    </row>
    <row r="550">
      <c r="A550" s="104" t="str">
        <f t="shared" si="1"/>
        <v/>
      </c>
      <c r="B550" s="105"/>
      <c r="C550" s="106" t="str">
        <f t="shared" si="2"/>
        <v/>
      </c>
      <c r="D550" s="107"/>
      <c r="E550" s="108"/>
      <c r="F550" s="109"/>
      <c r="G550" s="109"/>
      <c r="H550" s="110"/>
      <c r="I550" s="110"/>
      <c r="J550" s="110"/>
      <c r="K550" s="110"/>
      <c r="L550" s="109"/>
      <c r="M550" s="109"/>
      <c r="N550" s="111" t="str">
        <f t="shared" si="3"/>
        <v/>
      </c>
    </row>
    <row r="551">
      <c r="A551" s="104" t="str">
        <f t="shared" si="1"/>
        <v/>
      </c>
      <c r="B551" s="105"/>
      <c r="C551" s="106" t="str">
        <f t="shared" si="2"/>
        <v/>
      </c>
      <c r="D551" s="107"/>
      <c r="E551" s="108"/>
      <c r="F551" s="109"/>
      <c r="G551" s="109"/>
      <c r="H551" s="110"/>
      <c r="I551" s="110"/>
      <c r="J551" s="110"/>
      <c r="K551" s="110"/>
      <c r="L551" s="109"/>
      <c r="M551" s="109"/>
      <c r="N551" s="111" t="str">
        <f t="shared" si="3"/>
        <v/>
      </c>
    </row>
    <row r="552">
      <c r="A552" s="104" t="str">
        <f t="shared" si="1"/>
        <v/>
      </c>
      <c r="B552" s="105"/>
      <c r="C552" s="106" t="str">
        <f t="shared" si="2"/>
        <v/>
      </c>
      <c r="D552" s="107"/>
      <c r="E552" s="108"/>
      <c r="F552" s="109"/>
      <c r="G552" s="109"/>
      <c r="H552" s="110"/>
      <c r="I552" s="110"/>
      <c r="J552" s="110"/>
      <c r="K552" s="110"/>
      <c r="L552" s="109"/>
      <c r="M552" s="109"/>
      <c r="N552" s="111" t="str">
        <f t="shared" si="3"/>
        <v/>
      </c>
    </row>
    <row r="553">
      <c r="A553" s="104" t="str">
        <f t="shared" si="1"/>
        <v/>
      </c>
      <c r="B553" s="105"/>
      <c r="C553" s="106" t="str">
        <f t="shared" si="2"/>
        <v/>
      </c>
      <c r="D553" s="107"/>
      <c r="E553" s="108"/>
      <c r="F553" s="109"/>
      <c r="G553" s="109"/>
      <c r="H553" s="110"/>
      <c r="I553" s="110"/>
      <c r="J553" s="110"/>
      <c r="K553" s="110"/>
      <c r="L553" s="109"/>
      <c r="M553" s="109"/>
      <c r="N553" s="111" t="str">
        <f t="shared" si="3"/>
        <v/>
      </c>
    </row>
    <row r="554">
      <c r="A554" s="104" t="str">
        <f t="shared" si="1"/>
        <v/>
      </c>
      <c r="B554" s="105"/>
      <c r="C554" s="106" t="str">
        <f t="shared" si="2"/>
        <v/>
      </c>
      <c r="D554" s="107"/>
      <c r="E554" s="108"/>
      <c r="F554" s="109"/>
      <c r="G554" s="109"/>
      <c r="H554" s="110"/>
      <c r="I554" s="110"/>
      <c r="J554" s="110"/>
      <c r="K554" s="110"/>
      <c r="L554" s="109"/>
      <c r="M554" s="109"/>
      <c r="N554" s="111" t="str">
        <f t="shared" si="3"/>
        <v/>
      </c>
    </row>
    <row r="555">
      <c r="A555" s="104" t="str">
        <f t="shared" si="1"/>
        <v/>
      </c>
      <c r="B555" s="105"/>
      <c r="C555" s="106" t="str">
        <f t="shared" si="2"/>
        <v/>
      </c>
      <c r="D555" s="107"/>
      <c r="E555" s="108"/>
      <c r="F555" s="109"/>
      <c r="G555" s="109"/>
      <c r="H555" s="110"/>
      <c r="I555" s="110"/>
      <c r="J555" s="110"/>
      <c r="K555" s="110"/>
      <c r="L555" s="109"/>
      <c r="M555" s="109"/>
      <c r="N555" s="111" t="str">
        <f t="shared" si="3"/>
        <v/>
      </c>
    </row>
    <row r="556">
      <c r="A556" s="104" t="str">
        <f t="shared" si="1"/>
        <v/>
      </c>
      <c r="B556" s="105"/>
      <c r="C556" s="106" t="str">
        <f t="shared" si="2"/>
        <v/>
      </c>
      <c r="D556" s="107"/>
      <c r="E556" s="108"/>
      <c r="F556" s="109"/>
      <c r="G556" s="109"/>
      <c r="H556" s="110"/>
      <c r="I556" s="110"/>
      <c r="J556" s="110"/>
      <c r="K556" s="110"/>
      <c r="L556" s="109"/>
      <c r="M556" s="109"/>
      <c r="N556" s="111" t="str">
        <f t="shared" si="3"/>
        <v/>
      </c>
    </row>
    <row r="557">
      <c r="A557" s="104" t="str">
        <f t="shared" si="1"/>
        <v/>
      </c>
      <c r="B557" s="105"/>
      <c r="C557" s="106" t="str">
        <f t="shared" si="2"/>
        <v/>
      </c>
      <c r="D557" s="107"/>
      <c r="E557" s="108"/>
      <c r="F557" s="109"/>
      <c r="G557" s="109"/>
      <c r="H557" s="110"/>
      <c r="I557" s="110"/>
      <c r="J557" s="110"/>
      <c r="K557" s="110"/>
      <c r="L557" s="109"/>
      <c r="M557" s="109"/>
      <c r="N557" s="111" t="str">
        <f t="shared" si="3"/>
        <v/>
      </c>
    </row>
    <row r="558">
      <c r="A558" s="104" t="str">
        <f t="shared" si="1"/>
        <v/>
      </c>
      <c r="B558" s="105"/>
      <c r="C558" s="106" t="str">
        <f t="shared" si="2"/>
        <v/>
      </c>
      <c r="D558" s="107"/>
      <c r="E558" s="108"/>
      <c r="F558" s="109"/>
      <c r="G558" s="109"/>
      <c r="H558" s="110"/>
      <c r="I558" s="110"/>
      <c r="J558" s="110"/>
      <c r="K558" s="110"/>
      <c r="L558" s="109"/>
      <c r="M558" s="109"/>
      <c r="N558" s="111" t="str">
        <f t="shared" si="3"/>
        <v/>
      </c>
    </row>
    <row r="559">
      <c r="A559" s="104" t="str">
        <f t="shared" si="1"/>
        <v/>
      </c>
      <c r="B559" s="105"/>
      <c r="C559" s="106" t="str">
        <f t="shared" si="2"/>
        <v/>
      </c>
      <c r="D559" s="107"/>
      <c r="E559" s="108"/>
      <c r="F559" s="109"/>
      <c r="G559" s="109"/>
      <c r="H559" s="110"/>
      <c r="I559" s="110"/>
      <c r="J559" s="110"/>
      <c r="K559" s="110"/>
      <c r="L559" s="109"/>
      <c r="M559" s="109"/>
      <c r="N559" s="111" t="str">
        <f t="shared" si="3"/>
        <v/>
      </c>
    </row>
    <row r="560">
      <c r="A560" s="104" t="str">
        <f t="shared" si="1"/>
        <v/>
      </c>
      <c r="B560" s="105"/>
      <c r="C560" s="106" t="str">
        <f t="shared" si="2"/>
        <v/>
      </c>
      <c r="D560" s="107"/>
      <c r="E560" s="108"/>
      <c r="F560" s="109"/>
      <c r="G560" s="109"/>
      <c r="H560" s="110"/>
      <c r="I560" s="110"/>
      <c r="J560" s="110"/>
      <c r="K560" s="110"/>
      <c r="L560" s="109"/>
      <c r="M560" s="109"/>
      <c r="N560" s="111" t="str">
        <f t="shared" si="3"/>
        <v/>
      </c>
    </row>
    <row r="561">
      <c r="A561" s="104" t="str">
        <f t="shared" si="1"/>
        <v/>
      </c>
      <c r="B561" s="105"/>
      <c r="C561" s="106" t="str">
        <f t="shared" si="2"/>
        <v/>
      </c>
      <c r="D561" s="107"/>
      <c r="E561" s="108"/>
      <c r="F561" s="109"/>
      <c r="G561" s="109"/>
      <c r="H561" s="110"/>
      <c r="I561" s="110"/>
      <c r="J561" s="110"/>
      <c r="K561" s="110"/>
      <c r="L561" s="109"/>
      <c r="M561" s="109"/>
      <c r="N561" s="111" t="str">
        <f t="shared" si="3"/>
        <v/>
      </c>
    </row>
    <row r="562">
      <c r="A562" s="104" t="str">
        <f t="shared" si="1"/>
        <v/>
      </c>
      <c r="B562" s="105"/>
      <c r="C562" s="106" t="str">
        <f t="shared" si="2"/>
        <v/>
      </c>
      <c r="D562" s="107"/>
      <c r="E562" s="108"/>
      <c r="F562" s="109"/>
      <c r="G562" s="109"/>
      <c r="H562" s="110"/>
      <c r="I562" s="110"/>
      <c r="J562" s="110"/>
      <c r="K562" s="110"/>
      <c r="L562" s="109"/>
      <c r="M562" s="109"/>
      <c r="N562" s="111" t="str">
        <f t="shared" si="3"/>
        <v/>
      </c>
    </row>
    <row r="563">
      <c r="A563" s="104" t="str">
        <f t="shared" si="1"/>
        <v/>
      </c>
      <c r="B563" s="105"/>
      <c r="C563" s="106" t="str">
        <f t="shared" si="2"/>
        <v/>
      </c>
      <c r="D563" s="107"/>
      <c r="E563" s="108"/>
      <c r="F563" s="109"/>
      <c r="G563" s="109"/>
      <c r="H563" s="110"/>
      <c r="I563" s="110"/>
      <c r="J563" s="110"/>
      <c r="K563" s="110"/>
      <c r="L563" s="109"/>
      <c r="M563" s="109"/>
      <c r="N563" s="111" t="str">
        <f t="shared" si="3"/>
        <v/>
      </c>
    </row>
    <row r="564">
      <c r="A564" s="104" t="str">
        <f t="shared" si="1"/>
        <v/>
      </c>
      <c r="B564" s="105"/>
      <c r="C564" s="106" t="str">
        <f t="shared" si="2"/>
        <v/>
      </c>
      <c r="D564" s="107"/>
      <c r="E564" s="108"/>
      <c r="F564" s="109"/>
      <c r="G564" s="109"/>
      <c r="H564" s="110"/>
      <c r="I564" s="110"/>
      <c r="J564" s="110"/>
      <c r="K564" s="110"/>
      <c r="L564" s="109"/>
      <c r="M564" s="109"/>
      <c r="N564" s="111" t="str">
        <f t="shared" si="3"/>
        <v/>
      </c>
    </row>
    <row r="565">
      <c r="A565" s="104" t="str">
        <f t="shared" si="1"/>
        <v/>
      </c>
      <c r="B565" s="105"/>
      <c r="C565" s="106" t="str">
        <f t="shared" si="2"/>
        <v/>
      </c>
      <c r="D565" s="107"/>
      <c r="E565" s="108"/>
      <c r="F565" s="109"/>
      <c r="G565" s="109"/>
      <c r="H565" s="110"/>
      <c r="I565" s="110"/>
      <c r="J565" s="110"/>
      <c r="K565" s="110"/>
      <c r="L565" s="109"/>
      <c r="M565" s="109"/>
      <c r="N565" s="111" t="str">
        <f t="shared" si="3"/>
        <v/>
      </c>
    </row>
    <row r="566">
      <c r="A566" s="104" t="str">
        <f t="shared" si="1"/>
        <v/>
      </c>
      <c r="B566" s="105"/>
      <c r="C566" s="106" t="str">
        <f t="shared" si="2"/>
        <v/>
      </c>
      <c r="D566" s="107"/>
      <c r="E566" s="108"/>
      <c r="F566" s="109"/>
      <c r="G566" s="109"/>
      <c r="H566" s="110"/>
      <c r="I566" s="110"/>
      <c r="J566" s="110"/>
      <c r="K566" s="110"/>
      <c r="L566" s="109"/>
      <c r="M566" s="109"/>
      <c r="N566" s="111" t="str">
        <f t="shared" si="3"/>
        <v/>
      </c>
    </row>
    <row r="567">
      <c r="A567" s="104" t="str">
        <f t="shared" si="1"/>
        <v/>
      </c>
      <c r="B567" s="105"/>
      <c r="C567" s="106" t="str">
        <f t="shared" si="2"/>
        <v/>
      </c>
      <c r="D567" s="107"/>
      <c r="E567" s="108"/>
      <c r="F567" s="109"/>
      <c r="G567" s="109"/>
      <c r="H567" s="110"/>
      <c r="I567" s="110"/>
      <c r="J567" s="110"/>
      <c r="K567" s="110"/>
      <c r="L567" s="109"/>
      <c r="M567" s="109"/>
      <c r="N567" s="111" t="str">
        <f t="shared" si="3"/>
        <v/>
      </c>
    </row>
    <row r="568">
      <c r="A568" s="104" t="str">
        <f t="shared" si="1"/>
        <v/>
      </c>
      <c r="B568" s="105"/>
      <c r="C568" s="106" t="str">
        <f t="shared" si="2"/>
        <v/>
      </c>
      <c r="D568" s="107"/>
      <c r="E568" s="108"/>
      <c r="F568" s="109"/>
      <c r="G568" s="109"/>
      <c r="H568" s="110"/>
      <c r="I568" s="110"/>
      <c r="J568" s="110"/>
      <c r="K568" s="110"/>
      <c r="L568" s="109"/>
      <c r="M568" s="109"/>
      <c r="N568" s="111" t="str">
        <f t="shared" si="3"/>
        <v/>
      </c>
    </row>
    <row r="569">
      <c r="A569" s="104" t="str">
        <f t="shared" si="1"/>
        <v/>
      </c>
      <c r="B569" s="105"/>
      <c r="C569" s="106" t="str">
        <f t="shared" si="2"/>
        <v/>
      </c>
      <c r="D569" s="107"/>
      <c r="E569" s="108"/>
      <c r="F569" s="109"/>
      <c r="G569" s="109"/>
      <c r="H569" s="110"/>
      <c r="I569" s="110"/>
      <c r="J569" s="110"/>
      <c r="K569" s="110"/>
      <c r="L569" s="109"/>
      <c r="M569" s="109"/>
      <c r="N569" s="111" t="str">
        <f t="shared" si="3"/>
        <v/>
      </c>
    </row>
    <row r="570">
      <c r="A570" s="104" t="str">
        <f t="shared" si="1"/>
        <v/>
      </c>
      <c r="B570" s="105"/>
      <c r="C570" s="106" t="str">
        <f t="shared" si="2"/>
        <v/>
      </c>
      <c r="D570" s="107"/>
      <c r="E570" s="108"/>
      <c r="F570" s="109"/>
      <c r="G570" s="109"/>
      <c r="H570" s="110"/>
      <c r="I570" s="110"/>
      <c r="J570" s="110"/>
      <c r="K570" s="110"/>
      <c r="L570" s="109"/>
      <c r="M570" s="109"/>
      <c r="N570" s="111" t="str">
        <f t="shared" si="3"/>
        <v/>
      </c>
    </row>
    <row r="571">
      <c r="A571" s="104" t="str">
        <f t="shared" si="1"/>
        <v/>
      </c>
      <c r="B571" s="105"/>
      <c r="C571" s="106" t="str">
        <f t="shared" si="2"/>
        <v/>
      </c>
      <c r="D571" s="107"/>
      <c r="E571" s="108"/>
      <c r="F571" s="109"/>
      <c r="G571" s="109"/>
      <c r="H571" s="110"/>
      <c r="I571" s="110"/>
      <c r="J571" s="110"/>
      <c r="K571" s="110"/>
      <c r="L571" s="109"/>
      <c r="M571" s="109"/>
      <c r="N571" s="111" t="str">
        <f t="shared" si="3"/>
        <v/>
      </c>
    </row>
    <row r="572">
      <c r="A572" s="104" t="str">
        <f t="shared" si="1"/>
        <v/>
      </c>
      <c r="B572" s="105"/>
      <c r="C572" s="106" t="str">
        <f t="shared" si="2"/>
        <v/>
      </c>
      <c r="D572" s="107"/>
      <c r="E572" s="108"/>
      <c r="F572" s="109"/>
      <c r="G572" s="109"/>
      <c r="H572" s="110"/>
      <c r="I572" s="110"/>
      <c r="J572" s="110"/>
      <c r="K572" s="110"/>
      <c r="L572" s="109"/>
      <c r="M572" s="109"/>
      <c r="N572" s="111" t="str">
        <f t="shared" si="3"/>
        <v/>
      </c>
    </row>
    <row r="573">
      <c r="A573" s="104" t="str">
        <f t="shared" si="1"/>
        <v/>
      </c>
      <c r="B573" s="105"/>
      <c r="C573" s="106" t="str">
        <f t="shared" si="2"/>
        <v/>
      </c>
      <c r="D573" s="107"/>
      <c r="E573" s="108"/>
      <c r="F573" s="109"/>
      <c r="G573" s="109"/>
      <c r="H573" s="110"/>
      <c r="I573" s="110"/>
      <c r="J573" s="110"/>
      <c r="K573" s="110"/>
      <c r="L573" s="109"/>
      <c r="M573" s="109"/>
      <c r="N573" s="111" t="str">
        <f t="shared" si="3"/>
        <v/>
      </c>
    </row>
    <row r="574">
      <c r="A574" s="104" t="str">
        <f t="shared" si="1"/>
        <v/>
      </c>
      <c r="B574" s="105"/>
      <c r="C574" s="106" t="str">
        <f t="shared" si="2"/>
        <v/>
      </c>
      <c r="D574" s="107"/>
      <c r="E574" s="108"/>
      <c r="F574" s="109"/>
      <c r="G574" s="109"/>
      <c r="H574" s="110"/>
      <c r="I574" s="110"/>
      <c r="J574" s="110"/>
      <c r="K574" s="110"/>
      <c r="L574" s="109"/>
      <c r="M574" s="109"/>
      <c r="N574" s="111" t="str">
        <f t="shared" si="3"/>
        <v/>
      </c>
    </row>
    <row r="575">
      <c r="A575" s="104" t="str">
        <f t="shared" si="1"/>
        <v/>
      </c>
      <c r="B575" s="105"/>
      <c r="C575" s="106" t="str">
        <f t="shared" si="2"/>
        <v/>
      </c>
      <c r="D575" s="107"/>
      <c r="E575" s="108"/>
      <c r="F575" s="109"/>
      <c r="G575" s="109"/>
      <c r="H575" s="110"/>
      <c r="I575" s="110"/>
      <c r="J575" s="110"/>
      <c r="K575" s="110"/>
      <c r="L575" s="109"/>
      <c r="M575" s="109"/>
      <c r="N575" s="111" t="str">
        <f t="shared" si="3"/>
        <v/>
      </c>
    </row>
    <row r="576">
      <c r="A576" s="104" t="str">
        <f t="shared" si="1"/>
        <v/>
      </c>
      <c r="B576" s="105"/>
      <c r="C576" s="106" t="str">
        <f t="shared" si="2"/>
        <v/>
      </c>
      <c r="D576" s="107"/>
      <c r="E576" s="108"/>
      <c r="F576" s="109"/>
      <c r="G576" s="109"/>
      <c r="H576" s="110"/>
      <c r="I576" s="110"/>
      <c r="J576" s="110"/>
      <c r="K576" s="110"/>
      <c r="L576" s="109"/>
      <c r="M576" s="109"/>
      <c r="N576" s="111" t="str">
        <f t="shared" si="3"/>
        <v/>
      </c>
    </row>
    <row r="577">
      <c r="A577" s="104" t="str">
        <f t="shared" si="1"/>
        <v/>
      </c>
      <c r="B577" s="105"/>
      <c r="C577" s="106" t="str">
        <f t="shared" si="2"/>
        <v/>
      </c>
      <c r="D577" s="107"/>
      <c r="E577" s="108"/>
      <c r="F577" s="109"/>
      <c r="G577" s="109"/>
      <c r="H577" s="110"/>
      <c r="I577" s="110"/>
      <c r="J577" s="110"/>
      <c r="K577" s="110"/>
      <c r="L577" s="109"/>
      <c r="M577" s="109"/>
      <c r="N577" s="111" t="str">
        <f t="shared" si="3"/>
        <v/>
      </c>
    </row>
    <row r="578">
      <c r="A578" s="104" t="str">
        <f t="shared" si="1"/>
        <v/>
      </c>
      <c r="B578" s="105"/>
      <c r="C578" s="106" t="str">
        <f t="shared" si="2"/>
        <v/>
      </c>
      <c r="D578" s="107"/>
      <c r="E578" s="108"/>
      <c r="F578" s="109"/>
      <c r="G578" s="109"/>
      <c r="H578" s="110"/>
      <c r="I578" s="110"/>
      <c r="J578" s="110"/>
      <c r="K578" s="110"/>
      <c r="L578" s="109"/>
      <c r="M578" s="109"/>
      <c r="N578" s="111" t="str">
        <f t="shared" si="3"/>
        <v/>
      </c>
    </row>
    <row r="579">
      <c r="A579" s="104" t="str">
        <f t="shared" si="1"/>
        <v/>
      </c>
      <c r="B579" s="105"/>
      <c r="C579" s="106" t="str">
        <f t="shared" si="2"/>
        <v/>
      </c>
      <c r="D579" s="107"/>
      <c r="E579" s="108"/>
      <c r="F579" s="109"/>
      <c r="G579" s="109"/>
      <c r="H579" s="110"/>
      <c r="I579" s="110"/>
      <c r="J579" s="110"/>
      <c r="K579" s="110"/>
      <c r="L579" s="109"/>
      <c r="M579" s="109"/>
      <c r="N579" s="111" t="str">
        <f t="shared" si="3"/>
        <v/>
      </c>
    </row>
    <row r="580">
      <c r="A580" s="104" t="str">
        <f t="shared" si="1"/>
        <v/>
      </c>
      <c r="B580" s="105"/>
      <c r="C580" s="106" t="str">
        <f t="shared" si="2"/>
        <v/>
      </c>
      <c r="D580" s="107"/>
      <c r="E580" s="108"/>
      <c r="F580" s="109"/>
      <c r="G580" s="109"/>
      <c r="H580" s="110"/>
      <c r="I580" s="110"/>
      <c r="J580" s="110"/>
      <c r="K580" s="110"/>
      <c r="L580" s="109"/>
      <c r="M580" s="109"/>
      <c r="N580" s="111" t="str">
        <f t="shared" si="3"/>
        <v/>
      </c>
    </row>
    <row r="581">
      <c r="A581" s="104" t="str">
        <f t="shared" si="1"/>
        <v/>
      </c>
      <c r="B581" s="105"/>
      <c r="C581" s="106" t="str">
        <f t="shared" si="2"/>
        <v/>
      </c>
      <c r="D581" s="107"/>
      <c r="E581" s="108"/>
      <c r="F581" s="109"/>
      <c r="G581" s="109"/>
      <c r="H581" s="110"/>
      <c r="I581" s="110"/>
      <c r="J581" s="110"/>
      <c r="K581" s="110"/>
      <c r="L581" s="109"/>
      <c r="M581" s="109"/>
      <c r="N581" s="111" t="str">
        <f t="shared" si="3"/>
        <v/>
      </c>
    </row>
    <row r="582">
      <c r="A582" s="104" t="str">
        <f t="shared" si="1"/>
        <v/>
      </c>
      <c r="B582" s="105"/>
      <c r="C582" s="106" t="str">
        <f t="shared" si="2"/>
        <v/>
      </c>
      <c r="D582" s="107"/>
      <c r="E582" s="108"/>
      <c r="F582" s="109"/>
      <c r="G582" s="109"/>
      <c r="H582" s="110"/>
      <c r="I582" s="110"/>
      <c r="J582" s="110"/>
      <c r="K582" s="110"/>
      <c r="L582" s="109"/>
      <c r="M582" s="109"/>
      <c r="N582" s="111" t="str">
        <f t="shared" si="3"/>
        <v/>
      </c>
    </row>
    <row r="583">
      <c r="A583" s="104" t="str">
        <f t="shared" si="1"/>
        <v/>
      </c>
      <c r="B583" s="105"/>
      <c r="C583" s="106" t="str">
        <f t="shared" si="2"/>
        <v/>
      </c>
      <c r="D583" s="107"/>
      <c r="E583" s="108"/>
      <c r="F583" s="109"/>
      <c r="G583" s="109"/>
      <c r="H583" s="110"/>
      <c r="I583" s="110"/>
      <c r="J583" s="110"/>
      <c r="K583" s="110"/>
      <c r="L583" s="109"/>
      <c r="M583" s="109"/>
      <c r="N583" s="111" t="str">
        <f t="shared" si="3"/>
        <v/>
      </c>
    </row>
    <row r="584">
      <c r="A584" s="104" t="str">
        <f t="shared" si="1"/>
        <v/>
      </c>
      <c r="B584" s="105"/>
      <c r="C584" s="106" t="str">
        <f t="shared" si="2"/>
        <v/>
      </c>
      <c r="D584" s="107"/>
      <c r="E584" s="108"/>
      <c r="F584" s="109"/>
      <c r="G584" s="109"/>
      <c r="H584" s="110"/>
      <c r="I584" s="110"/>
      <c r="J584" s="110"/>
      <c r="K584" s="110"/>
      <c r="L584" s="109"/>
      <c r="M584" s="109"/>
      <c r="N584" s="111" t="str">
        <f t="shared" si="3"/>
        <v/>
      </c>
    </row>
    <row r="585">
      <c r="A585" s="104" t="str">
        <f t="shared" si="1"/>
        <v/>
      </c>
      <c r="B585" s="105"/>
      <c r="C585" s="106" t="str">
        <f t="shared" si="2"/>
        <v/>
      </c>
      <c r="D585" s="107"/>
      <c r="E585" s="108"/>
      <c r="F585" s="109"/>
      <c r="G585" s="109"/>
      <c r="H585" s="110"/>
      <c r="I585" s="110"/>
      <c r="J585" s="110"/>
      <c r="K585" s="110"/>
      <c r="L585" s="109"/>
      <c r="M585" s="109"/>
      <c r="N585" s="111" t="str">
        <f t="shared" si="3"/>
        <v/>
      </c>
    </row>
    <row r="586">
      <c r="A586" s="104" t="str">
        <f t="shared" si="1"/>
        <v/>
      </c>
      <c r="B586" s="105"/>
      <c r="C586" s="106" t="str">
        <f t="shared" si="2"/>
        <v/>
      </c>
      <c r="D586" s="107"/>
      <c r="E586" s="108"/>
      <c r="F586" s="109"/>
      <c r="G586" s="109"/>
      <c r="H586" s="110"/>
      <c r="I586" s="110"/>
      <c r="J586" s="110"/>
      <c r="K586" s="110"/>
      <c r="L586" s="109"/>
      <c r="M586" s="109"/>
      <c r="N586" s="111" t="str">
        <f t="shared" si="3"/>
        <v/>
      </c>
    </row>
    <row r="587">
      <c r="A587" s="104" t="str">
        <f t="shared" si="1"/>
        <v/>
      </c>
      <c r="B587" s="105"/>
      <c r="C587" s="106" t="str">
        <f t="shared" si="2"/>
        <v/>
      </c>
      <c r="D587" s="107"/>
      <c r="E587" s="108"/>
      <c r="F587" s="109"/>
      <c r="G587" s="109"/>
      <c r="H587" s="110"/>
      <c r="I587" s="110"/>
      <c r="J587" s="110"/>
      <c r="K587" s="110"/>
      <c r="L587" s="109"/>
      <c r="M587" s="109"/>
      <c r="N587" s="111" t="str">
        <f t="shared" si="3"/>
        <v/>
      </c>
    </row>
    <row r="588">
      <c r="A588" s="104" t="str">
        <f t="shared" si="1"/>
        <v/>
      </c>
      <c r="B588" s="105"/>
      <c r="C588" s="106" t="str">
        <f t="shared" si="2"/>
        <v/>
      </c>
      <c r="D588" s="107"/>
      <c r="E588" s="108"/>
      <c r="F588" s="109"/>
      <c r="G588" s="109"/>
      <c r="H588" s="110"/>
      <c r="I588" s="110"/>
      <c r="J588" s="110"/>
      <c r="K588" s="110"/>
      <c r="L588" s="109"/>
      <c r="M588" s="109"/>
      <c r="N588" s="111" t="str">
        <f t="shared" si="3"/>
        <v/>
      </c>
    </row>
    <row r="589">
      <c r="A589" s="104" t="str">
        <f t="shared" si="1"/>
        <v/>
      </c>
      <c r="B589" s="105"/>
      <c r="C589" s="106" t="str">
        <f t="shared" si="2"/>
        <v/>
      </c>
      <c r="D589" s="107"/>
      <c r="E589" s="108"/>
      <c r="F589" s="109"/>
      <c r="G589" s="109"/>
      <c r="H589" s="110"/>
      <c r="I589" s="110"/>
      <c r="J589" s="110"/>
      <c r="K589" s="110"/>
      <c r="L589" s="109"/>
      <c r="M589" s="109"/>
      <c r="N589" s="111" t="str">
        <f t="shared" si="3"/>
        <v/>
      </c>
    </row>
    <row r="590">
      <c r="A590" s="104" t="str">
        <f t="shared" si="1"/>
        <v/>
      </c>
      <c r="B590" s="105"/>
      <c r="C590" s="106" t="str">
        <f t="shared" si="2"/>
        <v/>
      </c>
      <c r="D590" s="107"/>
      <c r="E590" s="108"/>
      <c r="F590" s="109"/>
      <c r="G590" s="109"/>
      <c r="H590" s="110"/>
      <c r="I590" s="110"/>
      <c r="J590" s="110"/>
      <c r="K590" s="110"/>
      <c r="L590" s="109"/>
      <c r="M590" s="109"/>
      <c r="N590" s="111" t="str">
        <f t="shared" si="3"/>
        <v/>
      </c>
    </row>
    <row r="591">
      <c r="A591" s="104" t="str">
        <f t="shared" si="1"/>
        <v/>
      </c>
      <c r="B591" s="105"/>
      <c r="C591" s="106" t="str">
        <f t="shared" si="2"/>
        <v/>
      </c>
      <c r="D591" s="107"/>
      <c r="E591" s="108"/>
      <c r="F591" s="109"/>
      <c r="G591" s="109"/>
      <c r="H591" s="110"/>
      <c r="I591" s="110"/>
      <c r="J591" s="110"/>
      <c r="K591" s="110"/>
      <c r="L591" s="109"/>
      <c r="M591" s="109"/>
      <c r="N591" s="111" t="str">
        <f t="shared" si="3"/>
        <v/>
      </c>
    </row>
    <row r="592">
      <c r="A592" s="104" t="str">
        <f t="shared" si="1"/>
        <v/>
      </c>
      <c r="B592" s="105"/>
      <c r="C592" s="106" t="str">
        <f t="shared" si="2"/>
        <v/>
      </c>
      <c r="D592" s="107"/>
      <c r="E592" s="108"/>
      <c r="F592" s="109"/>
      <c r="G592" s="109"/>
      <c r="H592" s="110"/>
      <c r="I592" s="110"/>
      <c r="J592" s="110"/>
      <c r="K592" s="110"/>
      <c r="L592" s="109"/>
      <c r="M592" s="109"/>
      <c r="N592" s="111" t="str">
        <f t="shared" si="3"/>
        <v/>
      </c>
    </row>
    <row r="593">
      <c r="A593" s="104" t="str">
        <f t="shared" si="1"/>
        <v/>
      </c>
      <c r="B593" s="105"/>
      <c r="C593" s="106" t="str">
        <f t="shared" si="2"/>
        <v/>
      </c>
      <c r="D593" s="107"/>
      <c r="E593" s="108"/>
      <c r="F593" s="109"/>
      <c r="G593" s="109"/>
      <c r="H593" s="110"/>
      <c r="I593" s="110"/>
      <c r="J593" s="110"/>
      <c r="K593" s="110"/>
      <c r="L593" s="109"/>
      <c r="M593" s="109"/>
      <c r="N593" s="111" t="str">
        <f t="shared" si="3"/>
        <v/>
      </c>
    </row>
    <row r="594">
      <c r="A594" s="104" t="str">
        <f t="shared" si="1"/>
        <v/>
      </c>
      <c r="B594" s="105"/>
      <c r="C594" s="106" t="str">
        <f t="shared" si="2"/>
        <v/>
      </c>
      <c r="D594" s="107"/>
      <c r="E594" s="108"/>
      <c r="F594" s="109"/>
      <c r="G594" s="109"/>
      <c r="H594" s="110"/>
      <c r="I594" s="110"/>
      <c r="J594" s="110"/>
      <c r="K594" s="110"/>
      <c r="L594" s="109"/>
      <c r="M594" s="109"/>
      <c r="N594" s="111" t="str">
        <f t="shared" si="3"/>
        <v/>
      </c>
    </row>
    <row r="595">
      <c r="A595" s="104" t="str">
        <f t="shared" si="1"/>
        <v/>
      </c>
      <c r="B595" s="105"/>
      <c r="C595" s="106" t="str">
        <f t="shared" si="2"/>
        <v/>
      </c>
      <c r="D595" s="107"/>
      <c r="E595" s="108"/>
      <c r="F595" s="109"/>
      <c r="G595" s="109"/>
      <c r="H595" s="110"/>
      <c r="I595" s="110"/>
      <c r="J595" s="110"/>
      <c r="K595" s="110"/>
      <c r="L595" s="109"/>
      <c r="M595" s="109"/>
      <c r="N595" s="111" t="str">
        <f t="shared" si="3"/>
        <v/>
      </c>
    </row>
    <row r="596">
      <c r="A596" s="104" t="str">
        <f t="shared" si="1"/>
        <v/>
      </c>
      <c r="B596" s="105"/>
      <c r="C596" s="106" t="str">
        <f t="shared" si="2"/>
        <v/>
      </c>
      <c r="D596" s="107"/>
      <c r="E596" s="108"/>
      <c r="F596" s="109"/>
      <c r="G596" s="109"/>
      <c r="H596" s="110"/>
      <c r="I596" s="110"/>
      <c r="J596" s="110"/>
      <c r="K596" s="110"/>
      <c r="L596" s="109"/>
      <c r="M596" s="109"/>
      <c r="N596" s="111" t="str">
        <f t="shared" si="3"/>
        <v/>
      </c>
    </row>
    <row r="597">
      <c r="A597" s="104" t="str">
        <f t="shared" si="1"/>
        <v/>
      </c>
      <c r="B597" s="105"/>
      <c r="C597" s="106" t="str">
        <f t="shared" si="2"/>
        <v/>
      </c>
      <c r="D597" s="107"/>
      <c r="E597" s="108"/>
      <c r="F597" s="109"/>
      <c r="G597" s="109"/>
      <c r="H597" s="110"/>
      <c r="I597" s="110"/>
      <c r="J597" s="110"/>
      <c r="K597" s="110"/>
      <c r="L597" s="109"/>
      <c r="M597" s="109"/>
      <c r="N597" s="111" t="str">
        <f t="shared" si="3"/>
        <v/>
      </c>
    </row>
    <row r="598">
      <c r="A598" s="104" t="str">
        <f t="shared" si="1"/>
        <v/>
      </c>
      <c r="B598" s="105"/>
      <c r="C598" s="106" t="str">
        <f t="shared" si="2"/>
        <v/>
      </c>
      <c r="D598" s="107"/>
      <c r="E598" s="108"/>
      <c r="F598" s="109"/>
      <c r="G598" s="109"/>
      <c r="H598" s="110"/>
      <c r="I598" s="110"/>
      <c r="J598" s="110"/>
      <c r="K598" s="110"/>
      <c r="L598" s="109"/>
      <c r="M598" s="109"/>
      <c r="N598" s="111" t="str">
        <f t="shared" si="3"/>
        <v/>
      </c>
    </row>
    <row r="599">
      <c r="A599" s="104" t="str">
        <f t="shared" si="1"/>
        <v/>
      </c>
      <c r="B599" s="105"/>
      <c r="C599" s="106" t="str">
        <f t="shared" si="2"/>
        <v/>
      </c>
      <c r="D599" s="107"/>
      <c r="E599" s="108"/>
      <c r="F599" s="109"/>
      <c r="G599" s="109"/>
      <c r="H599" s="110"/>
      <c r="I599" s="110"/>
      <c r="J599" s="110"/>
      <c r="K599" s="110"/>
      <c r="L599" s="109"/>
      <c r="M599" s="109"/>
      <c r="N599" s="111" t="str">
        <f t="shared" si="3"/>
        <v/>
      </c>
    </row>
    <row r="600">
      <c r="A600" s="104" t="str">
        <f t="shared" si="1"/>
        <v/>
      </c>
      <c r="B600" s="105"/>
      <c r="C600" s="106" t="str">
        <f t="shared" si="2"/>
        <v/>
      </c>
      <c r="D600" s="107"/>
      <c r="E600" s="108"/>
      <c r="F600" s="109"/>
      <c r="G600" s="109"/>
      <c r="H600" s="110"/>
      <c r="I600" s="110"/>
      <c r="J600" s="110"/>
      <c r="K600" s="110"/>
      <c r="L600" s="109"/>
      <c r="M600" s="109"/>
      <c r="N600" s="111" t="str">
        <f t="shared" si="3"/>
        <v/>
      </c>
    </row>
    <row r="601">
      <c r="A601" s="104" t="str">
        <f t="shared" si="1"/>
        <v/>
      </c>
      <c r="B601" s="105"/>
      <c r="C601" s="106" t="str">
        <f t="shared" si="2"/>
        <v/>
      </c>
      <c r="D601" s="107"/>
      <c r="E601" s="108"/>
      <c r="F601" s="109"/>
      <c r="G601" s="109"/>
      <c r="H601" s="110"/>
      <c r="I601" s="110"/>
      <c r="J601" s="110"/>
      <c r="K601" s="110"/>
      <c r="L601" s="109"/>
      <c r="M601" s="109"/>
      <c r="N601" s="111" t="str">
        <f t="shared" si="3"/>
        <v/>
      </c>
    </row>
    <row r="602">
      <c r="A602" s="104" t="str">
        <f t="shared" si="1"/>
        <v/>
      </c>
      <c r="B602" s="105"/>
      <c r="C602" s="106" t="str">
        <f t="shared" si="2"/>
        <v/>
      </c>
      <c r="D602" s="107"/>
      <c r="E602" s="108"/>
      <c r="F602" s="109"/>
      <c r="G602" s="109"/>
      <c r="H602" s="110"/>
      <c r="I602" s="110"/>
      <c r="J602" s="110"/>
      <c r="K602" s="110"/>
      <c r="L602" s="109"/>
      <c r="M602" s="109"/>
      <c r="N602" s="111" t="str">
        <f t="shared" si="3"/>
        <v/>
      </c>
    </row>
    <row r="603">
      <c r="A603" s="104" t="str">
        <f t="shared" si="1"/>
        <v/>
      </c>
      <c r="B603" s="105"/>
      <c r="C603" s="106" t="str">
        <f t="shared" si="2"/>
        <v/>
      </c>
      <c r="D603" s="107"/>
      <c r="E603" s="108"/>
      <c r="F603" s="109"/>
      <c r="G603" s="109"/>
      <c r="H603" s="110"/>
      <c r="I603" s="110"/>
      <c r="J603" s="110"/>
      <c r="K603" s="110"/>
      <c r="L603" s="109"/>
      <c r="M603" s="109"/>
      <c r="N603" s="111" t="str">
        <f t="shared" si="3"/>
        <v/>
      </c>
    </row>
    <row r="604">
      <c r="A604" s="104" t="str">
        <f t="shared" si="1"/>
        <v/>
      </c>
      <c r="B604" s="105"/>
      <c r="C604" s="106" t="str">
        <f t="shared" si="2"/>
        <v/>
      </c>
      <c r="D604" s="107"/>
      <c r="E604" s="108"/>
      <c r="F604" s="109"/>
      <c r="G604" s="109"/>
      <c r="H604" s="110"/>
      <c r="I604" s="110"/>
      <c r="J604" s="110"/>
      <c r="K604" s="110"/>
      <c r="L604" s="109"/>
      <c r="M604" s="109"/>
      <c r="N604" s="111" t="str">
        <f t="shared" si="3"/>
        <v/>
      </c>
    </row>
    <row r="605">
      <c r="A605" s="104" t="str">
        <f t="shared" si="1"/>
        <v/>
      </c>
      <c r="B605" s="105"/>
      <c r="C605" s="106" t="str">
        <f t="shared" si="2"/>
        <v/>
      </c>
      <c r="D605" s="107"/>
      <c r="E605" s="108"/>
      <c r="F605" s="109"/>
      <c r="G605" s="109"/>
      <c r="H605" s="110"/>
      <c r="I605" s="110"/>
      <c r="J605" s="110"/>
      <c r="K605" s="110"/>
      <c r="L605" s="109"/>
      <c r="M605" s="109"/>
      <c r="N605" s="111" t="str">
        <f t="shared" si="3"/>
        <v/>
      </c>
    </row>
    <row r="606">
      <c r="A606" s="104" t="str">
        <f t="shared" si="1"/>
        <v/>
      </c>
      <c r="B606" s="105"/>
      <c r="C606" s="106" t="str">
        <f t="shared" si="2"/>
        <v/>
      </c>
      <c r="D606" s="107"/>
      <c r="E606" s="108"/>
      <c r="F606" s="109"/>
      <c r="G606" s="109"/>
      <c r="H606" s="110"/>
      <c r="I606" s="110"/>
      <c r="J606" s="110"/>
      <c r="K606" s="110"/>
      <c r="L606" s="109"/>
      <c r="M606" s="109"/>
      <c r="N606" s="111" t="str">
        <f t="shared" si="3"/>
        <v/>
      </c>
    </row>
    <row r="607">
      <c r="A607" s="104" t="str">
        <f t="shared" si="1"/>
        <v/>
      </c>
      <c r="B607" s="105"/>
      <c r="C607" s="106" t="str">
        <f t="shared" si="2"/>
        <v/>
      </c>
      <c r="D607" s="107"/>
      <c r="E607" s="108"/>
      <c r="F607" s="109"/>
      <c r="G607" s="109"/>
      <c r="H607" s="110"/>
      <c r="I607" s="110"/>
      <c r="J607" s="110"/>
      <c r="K607" s="110"/>
      <c r="L607" s="109"/>
      <c r="M607" s="109"/>
      <c r="N607" s="111" t="str">
        <f t="shared" si="3"/>
        <v/>
      </c>
    </row>
    <row r="608">
      <c r="A608" s="104" t="str">
        <f t="shared" si="1"/>
        <v/>
      </c>
      <c r="B608" s="105"/>
      <c r="C608" s="106" t="str">
        <f t="shared" si="2"/>
        <v/>
      </c>
      <c r="D608" s="107"/>
      <c r="E608" s="108"/>
      <c r="F608" s="109"/>
      <c r="G608" s="109"/>
      <c r="H608" s="110"/>
      <c r="I608" s="110"/>
      <c r="J608" s="110"/>
      <c r="K608" s="110"/>
      <c r="L608" s="109"/>
      <c r="M608" s="109"/>
      <c r="N608" s="111" t="str">
        <f t="shared" si="3"/>
        <v/>
      </c>
    </row>
    <row r="609">
      <c r="A609" s="104" t="str">
        <f t="shared" si="1"/>
        <v/>
      </c>
      <c r="B609" s="105"/>
      <c r="C609" s="106" t="str">
        <f t="shared" si="2"/>
        <v/>
      </c>
      <c r="D609" s="107"/>
      <c r="E609" s="108"/>
      <c r="F609" s="109"/>
      <c r="G609" s="109"/>
      <c r="H609" s="110"/>
      <c r="I609" s="110"/>
      <c r="J609" s="110"/>
      <c r="K609" s="110"/>
      <c r="L609" s="109"/>
      <c r="M609" s="109"/>
      <c r="N609" s="111" t="str">
        <f t="shared" si="3"/>
        <v/>
      </c>
    </row>
    <row r="610">
      <c r="A610" s="104" t="str">
        <f t="shared" si="1"/>
        <v/>
      </c>
      <c r="B610" s="105"/>
      <c r="C610" s="106" t="str">
        <f t="shared" si="2"/>
        <v/>
      </c>
      <c r="D610" s="107"/>
      <c r="E610" s="108"/>
      <c r="F610" s="109"/>
      <c r="G610" s="109"/>
      <c r="H610" s="110"/>
      <c r="I610" s="110"/>
      <c r="J610" s="110"/>
      <c r="K610" s="110"/>
      <c r="L610" s="109"/>
      <c r="M610" s="109"/>
      <c r="N610" s="111" t="str">
        <f t="shared" si="3"/>
        <v/>
      </c>
    </row>
    <row r="611">
      <c r="A611" s="104" t="str">
        <f t="shared" si="1"/>
        <v/>
      </c>
      <c r="B611" s="105"/>
      <c r="C611" s="106" t="str">
        <f t="shared" si="2"/>
        <v/>
      </c>
      <c r="D611" s="107"/>
      <c r="E611" s="108"/>
      <c r="F611" s="109"/>
      <c r="G611" s="109"/>
      <c r="H611" s="110"/>
      <c r="I611" s="110"/>
      <c r="J611" s="110"/>
      <c r="K611" s="110"/>
      <c r="L611" s="109"/>
      <c r="M611" s="109"/>
      <c r="N611" s="111" t="str">
        <f t="shared" si="3"/>
        <v/>
      </c>
    </row>
    <row r="612">
      <c r="A612" s="104" t="str">
        <f t="shared" si="1"/>
        <v/>
      </c>
      <c r="B612" s="105"/>
      <c r="C612" s="106" t="str">
        <f t="shared" si="2"/>
        <v/>
      </c>
      <c r="D612" s="107"/>
      <c r="E612" s="108"/>
      <c r="F612" s="109"/>
      <c r="G612" s="109"/>
      <c r="H612" s="110"/>
      <c r="I612" s="110"/>
      <c r="J612" s="110"/>
      <c r="K612" s="110"/>
      <c r="L612" s="109"/>
      <c r="M612" s="109"/>
      <c r="N612" s="111" t="str">
        <f t="shared" si="3"/>
        <v/>
      </c>
    </row>
    <row r="613">
      <c r="A613" s="104" t="str">
        <f t="shared" si="1"/>
        <v/>
      </c>
      <c r="B613" s="105"/>
      <c r="C613" s="106" t="str">
        <f t="shared" si="2"/>
        <v/>
      </c>
      <c r="D613" s="107"/>
      <c r="E613" s="108"/>
      <c r="F613" s="109"/>
      <c r="G613" s="109"/>
      <c r="H613" s="110"/>
      <c r="I613" s="110"/>
      <c r="J613" s="110"/>
      <c r="K613" s="110"/>
      <c r="L613" s="109"/>
      <c r="M613" s="109"/>
      <c r="N613" s="111" t="str">
        <f t="shared" si="3"/>
        <v/>
      </c>
    </row>
    <row r="614">
      <c r="A614" s="104" t="str">
        <f t="shared" si="1"/>
        <v/>
      </c>
      <c r="B614" s="105"/>
      <c r="C614" s="106" t="str">
        <f t="shared" si="2"/>
        <v/>
      </c>
      <c r="D614" s="107"/>
      <c r="E614" s="108"/>
      <c r="F614" s="109"/>
      <c r="G614" s="109"/>
      <c r="H614" s="110"/>
      <c r="I614" s="110"/>
      <c r="J614" s="110"/>
      <c r="K614" s="110"/>
      <c r="L614" s="109"/>
      <c r="M614" s="109"/>
      <c r="N614" s="111" t="str">
        <f t="shared" si="3"/>
        <v/>
      </c>
    </row>
    <row r="615">
      <c r="A615" s="104" t="str">
        <f t="shared" si="1"/>
        <v/>
      </c>
      <c r="B615" s="105"/>
      <c r="C615" s="106" t="str">
        <f t="shared" si="2"/>
        <v/>
      </c>
      <c r="D615" s="107"/>
      <c r="E615" s="108"/>
      <c r="F615" s="109"/>
      <c r="G615" s="109"/>
      <c r="H615" s="110"/>
      <c r="I615" s="110"/>
      <c r="J615" s="110"/>
      <c r="K615" s="110"/>
      <c r="L615" s="109"/>
      <c r="M615" s="109"/>
      <c r="N615" s="111" t="str">
        <f t="shared" si="3"/>
        <v/>
      </c>
    </row>
    <row r="616">
      <c r="A616" s="104" t="str">
        <f t="shared" si="1"/>
        <v/>
      </c>
      <c r="B616" s="105"/>
      <c r="C616" s="106" t="str">
        <f t="shared" si="2"/>
        <v/>
      </c>
      <c r="D616" s="107"/>
      <c r="E616" s="108"/>
      <c r="F616" s="109"/>
      <c r="G616" s="109"/>
      <c r="H616" s="110"/>
      <c r="I616" s="110"/>
      <c r="J616" s="110"/>
      <c r="K616" s="110"/>
      <c r="L616" s="109"/>
      <c r="M616" s="109"/>
      <c r="N616" s="111" t="str">
        <f t="shared" si="3"/>
        <v/>
      </c>
    </row>
    <row r="617">
      <c r="A617" s="104" t="str">
        <f t="shared" si="1"/>
        <v/>
      </c>
      <c r="B617" s="105"/>
      <c r="C617" s="106" t="str">
        <f t="shared" si="2"/>
        <v/>
      </c>
      <c r="D617" s="107"/>
      <c r="E617" s="108"/>
      <c r="F617" s="109"/>
      <c r="G617" s="109"/>
      <c r="H617" s="110"/>
      <c r="I617" s="110"/>
      <c r="J617" s="110"/>
      <c r="K617" s="110"/>
      <c r="L617" s="109"/>
      <c r="M617" s="109"/>
      <c r="N617" s="111" t="str">
        <f t="shared" si="3"/>
        <v/>
      </c>
    </row>
    <row r="618">
      <c r="A618" s="104" t="str">
        <f t="shared" si="1"/>
        <v/>
      </c>
      <c r="B618" s="105"/>
      <c r="C618" s="106" t="str">
        <f t="shared" si="2"/>
        <v/>
      </c>
      <c r="D618" s="107"/>
      <c r="E618" s="108"/>
      <c r="F618" s="109"/>
      <c r="G618" s="109"/>
      <c r="H618" s="110"/>
      <c r="I618" s="110"/>
      <c r="J618" s="110"/>
      <c r="K618" s="110"/>
      <c r="L618" s="109"/>
      <c r="M618" s="109"/>
      <c r="N618" s="111" t="str">
        <f t="shared" si="3"/>
        <v/>
      </c>
    </row>
    <row r="619">
      <c r="A619" s="104" t="str">
        <f t="shared" si="1"/>
        <v/>
      </c>
      <c r="B619" s="105"/>
      <c r="C619" s="106" t="str">
        <f t="shared" si="2"/>
        <v/>
      </c>
      <c r="D619" s="107"/>
      <c r="E619" s="108"/>
      <c r="F619" s="109"/>
      <c r="G619" s="109"/>
      <c r="H619" s="110"/>
      <c r="I619" s="110"/>
      <c r="J619" s="110"/>
      <c r="K619" s="110"/>
      <c r="L619" s="109"/>
      <c r="M619" s="109"/>
      <c r="N619" s="111" t="str">
        <f t="shared" si="3"/>
        <v/>
      </c>
    </row>
    <row r="620">
      <c r="A620" s="104" t="str">
        <f t="shared" si="1"/>
        <v/>
      </c>
      <c r="B620" s="105"/>
      <c r="C620" s="106" t="str">
        <f t="shared" si="2"/>
        <v/>
      </c>
      <c r="D620" s="107"/>
      <c r="E620" s="108"/>
      <c r="F620" s="109"/>
      <c r="G620" s="109"/>
      <c r="H620" s="110"/>
      <c r="I620" s="110"/>
      <c r="J620" s="110"/>
      <c r="K620" s="110"/>
      <c r="L620" s="109"/>
      <c r="M620" s="109"/>
      <c r="N620" s="111" t="str">
        <f t="shared" si="3"/>
        <v/>
      </c>
    </row>
    <row r="621">
      <c r="A621" s="104" t="str">
        <f t="shared" si="1"/>
        <v/>
      </c>
      <c r="B621" s="105"/>
      <c r="C621" s="106" t="str">
        <f t="shared" si="2"/>
        <v/>
      </c>
      <c r="D621" s="107"/>
      <c r="E621" s="108"/>
      <c r="F621" s="109"/>
      <c r="G621" s="109"/>
      <c r="H621" s="110"/>
      <c r="I621" s="110"/>
      <c r="J621" s="110"/>
      <c r="K621" s="110"/>
      <c r="L621" s="109"/>
      <c r="M621" s="109"/>
      <c r="N621" s="111" t="str">
        <f t="shared" si="3"/>
        <v/>
      </c>
    </row>
    <row r="622">
      <c r="A622" s="104" t="str">
        <f t="shared" si="1"/>
        <v/>
      </c>
      <c r="B622" s="105"/>
      <c r="C622" s="106" t="str">
        <f t="shared" si="2"/>
        <v/>
      </c>
      <c r="D622" s="107"/>
      <c r="E622" s="108"/>
      <c r="F622" s="109"/>
      <c r="G622" s="109"/>
      <c r="H622" s="110"/>
      <c r="I622" s="110"/>
      <c r="J622" s="110"/>
      <c r="K622" s="110"/>
      <c r="L622" s="109"/>
      <c r="M622" s="109"/>
      <c r="N622" s="111" t="str">
        <f t="shared" si="3"/>
        <v/>
      </c>
    </row>
    <row r="623">
      <c r="A623" s="104" t="str">
        <f t="shared" si="1"/>
        <v/>
      </c>
      <c r="B623" s="105"/>
      <c r="C623" s="106" t="str">
        <f t="shared" si="2"/>
        <v/>
      </c>
      <c r="D623" s="107"/>
      <c r="E623" s="108"/>
      <c r="F623" s="109"/>
      <c r="G623" s="109"/>
      <c r="H623" s="110"/>
      <c r="I623" s="110"/>
      <c r="J623" s="110"/>
      <c r="K623" s="110"/>
      <c r="L623" s="109"/>
      <c r="M623" s="109"/>
      <c r="N623" s="111" t="str">
        <f t="shared" si="3"/>
        <v/>
      </c>
    </row>
    <row r="624">
      <c r="A624" s="104" t="str">
        <f t="shared" si="1"/>
        <v/>
      </c>
      <c r="B624" s="105"/>
      <c r="C624" s="106" t="str">
        <f t="shared" si="2"/>
        <v/>
      </c>
      <c r="D624" s="107"/>
      <c r="E624" s="108"/>
      <c r="F624" s="109"/>
      <c r="G624" s="109"/>
      <c r="H624" s="110"/>
      <c r="I624" s="110"/>
      <c r="J624" s="110"/>
      <c r="K624" s="110"/>
      <c r="L624" s="109"/>
      <c r="M624" s="109"/>
      <c r="N624" s="111" t="str">
        <f t="shared" si="3"/>
        <v/>
      </c>
    </row>
    <row r="625">
      <c r="A625" s="104" t="str">
        <f t="shared" si="1"/>
        <v/>
      </c>
      <c r="B625" s="105"/>
      <c r="C625" s="106" t="str">
        <f t="shared" si="2"/>
        <v/>
      </c>
      <c r="D625" s="107"/>
      <c r="E625" s="108"/>
      <c r="F625" s="109"/>
      <c r="G625" s="109"/>
      <c r="H625" s="110"/>
      <c r="I625" s="110"/>
      <c r="J625" s="110"/>
      <c r="K625" s="110"/>
      <c r="L625" s="109"/>
      <c r="M625" s="109"/>
      <c r="N625" s="111" t="str">
        <f t="shared" si="3"/>
        <v/>
      </c>
    </row>
    <row r="626">
      <c r="A626" s="104" t="str">
        <f t="shared" si="1"/>
        <v/>
      </c>
      <c r="B626" s="105"/>
      <c r="C626" s="106" t="str">
        <f t="shared" si="2"/>
        <v/>
      </c>
      <c r="D626" s="107"/>
      <c r="E626" s="108"/>
      <c r="F626" s="109"/>
      <c r="G626" s="109"/>
      <c r="H626" s="110"/>
      <c r="I626" s="110"/>
      <c r="J626" s="110"/>
      <c r="K626" s="110"/>
      <c r="L626" s="109"/>
      <c r="M626" s="109"/>
      <c r="N626" s="111" t="str">
        <f t="shared" si="3"/>
        <v/>
      </c>
    </row>
    <row r="627">
      <c r="A627" s="104" t="str">
        <f t="shared" si="1"/>
        <v/>
      </c>
      <c r="B627" s="105"/>
      <c r="C627" s="106" t="str">
        <f t="shared" si="2"/>
        <v/>
      </c>
      <c r="D627" s="107"/>
      <c r="E627" s="108"/>
      <c r="F627" s="109"/>
      <c r="G627" s="109"/>
      <c r="H627" s="110"/>
      <c r="I627" s="110"/>
      <c r="J627" s="110"/>
      <c r="K627" s="110"/>
      <c r="L627" s="109"/>
      <c r="M627" s="109"/>
      <c r="N627" s="111" t="str">
        <f t="shared" si="3"/>
        <v/>
      </c>
    </row>
    <row r="628">
      <c r="A628" s="104" t="str">
        <f t="shared" si="1"/>
        <v/>
      </c>
      <c r="B628" s="105"/>
      <c r="C628" s="106" t="str">
        <f t="shared" si="2"/>
        <v/>
      </c>
      <c r="D628" s="107"/>
      <c r="E628" s="108"/>
      <c r="F628" s="109"/>
      <c r="G628" s="109"/>
      <c r="H628" s="110"/>
      <c r="I628" s="110"/>
      <c r="J628" s="110"/>
      <c r="K628" s="110"/>
      <c r="L628" s="109"/>
      <c r="M628" s="109"/>
      <c r="N628" s="111" t="str">
        <f t="shared" si="3"/>
        <v/>
      </c>
    </row>
    <row r="629">
      <c r="A629" s="104" t="str">
        <f t="shared" si="1"/>
        <v/>
      </c>
      <c r="B629" s="105"/>
      <c r="C629" s="106" t="str">
        <f t="shared" si="2"/>
        <v/>
      </c>
      <c r="D629" s="107"/>
      <c r="E629" s="108"/>
      <c r="F629" s="109"/>
      <c r="G629" s="109"/>
      <c r="H629" s="110"/>
      <c r="I629" s="110"/>
      <c r="J629" s="110"/>
      <c r="K629" s="110"/>
      <c r="L629" s="109"/>
      <c r="M629" s="109"/>
      <c r="N629" s="111" t="str">
        <f t="shared" si="3"/>
        <v/>
      </c>
    </row>
    <row r="630">
      <c r="A630" s="104" t="str">
        <f t="shared" si="1"/>
        <v/>
      </c>
      <c r="B630" s="105"/>
      <c r="C630" s="106" t="str">
        <f t="shared" si="2"/>
        <v/>
      </c>
      <c r="D630" s="107"/>
      <c r="E630" s="108"/>
      <c r="F630" s="109"/>
      <c r="G630" s="109"/>
      <c r="H630" s="110"/>
      <c r="I630" s="110"/>
      <c r="J630" s="110"/>
      <c r="K630" s="110"/>
      <c r="L630" s="109"/>
      <c r="M630" s="109"/>
      <c r="N630" s="111" t="str">
        <f t="shared" si="3"/>
        <v/>
      </c>
    </row>
    <row r="631">
      <c r="A631" s="104" t="str">
        <f t="shared" si="1"/>
        <v/>
      </c>
      <c r="B631" s="105"/>
      <c r="C631" s="106" t="str">
        <f t="shared" si="2"/>
        <v/>
      </c>
      <c r="D631" s="107"/>
      <c r="E631" s="108"/>
      <c r="F631" s="109"/>
      <c r="G631" s="109"/>
      <c r="H631" s="110"/>
      <c r="I631" s="110"/>
      <c r="J631" s="110"/>
      <c r="K631" s="110"/>
      <c r="L631" s="109"/>
      <c r="M631" s="109"/>
      <c r="N631" s="111" t="str">
        <f t="shared" si="3"/>
        <v/>
      </c>
    </row>
    <row r="632">
      <c r="A632" s="104" t="str">
        <f t="shared" si="1"/>
        <v/>
      </c>
      <c r="B632" s="105"/>
      <c r="C632" s="106" t="str">
        <f t="shared" si="2"/>
        <v/>
      </c>
      <c r="D632" s="107"/>
      <c r="E632" s="108"/>
      <c r="F632" s="109"/>
      <c r="G632" s="109"/>
      <c r="H632" s="110"/>
      <c r="I632" s="110"/>
      <c r="J632" s="110"/>
      <c r="K632" s="110"/>
      <c r="L632" s="109"/>
      <c r="M632" s="109"/>
      <c r="N632" s="111" t="str">
        <f t="shared" si="3"/>
        <v/>
      </c>
    </row>
    <row r="633">
      <c r="A633" s="104" t="str">
        <f t="shared" si="1"/>
        <v/>
      </c>
      <c r="B633" s="105"/>
      <c r="C633" s="106" t="str">
        <f t="shared" si="2"/>
        <v/>
      </c>
      <c r="D633" s="107"/>
      <c r="E633" s="108"/>
      <c r="F633" s="109"/>
      <c r="G633" s="109"/>
      <c r="H633" s="110"/>
      <c r="I633" s="110"/>
      <c r="J633" s="110"/>
      <c r="K633" s="110"/>
      <c r="L633" s="109"/>
      <c r="M633" s="109"/>
      <c r="N633" s="111" t="str">
        <f t="shared" si="3"/>
        <v/>
      </c>
    </row>
    <row r="634">
      <c r="A634" s="104" t="str">
        <f t="shared" si="1"/>
        <v/>
      </c>
      <c r="B634" s="105"/>
      <c r="C634" s="106" t="str">
        <f t="shared" si="2"/>
        <v/>
      </c>
      <c r="D634" s="107"/>
      <c r="E634" s="108"/>
      <c r="F634" s="109"/>
      <c r="G634" s="109"/>
      <c r="H634" s="110"/>
      <c r="I634" s="110"/>
      <c r="J634" s="110"/>
      <c r="K634" s="110"/>
      <c r="L634" s="109"/>
      <c r="M634" s="109"/>
      <c r="N634" s="111" t="str">
        <f t="shared" si="3"/>
        <v/>
      </c>
    </row>
    <row r="635">
      <c r="A635" s="104" t="str">
        <f t="shared" si="1"/>
        <v/>
      </c>
      <c r="B635" s="105"/>
      <c r="C635" s="106" t="str">
        <f t="shared" si="2"/>
        <v/>
      </c>
      <c r="D635" s="107"/>
      <c r="E635" s="108"/>
      <c r="F635" s="109"/>
      <c r="G635" s="109"/>
      <c r="H635" s="110"/>
      <c r="I635" s="110"/>
      <c r="J635" s="110"/>
      <c r="K635" s="110"/>
      <c r="L635" s="109"/>
      <c r="M635" s="109"/>
      <c r="N635" s="111" t="str">
        <f t="shared" si="3"/>
        <v/>
      </c>
    </row>
    <row r="636">
      <c r="A636" s="104" t="str">
        <f t="shared" si="1"/>
        <v/>
      </c>
      <c r="B636" s="105"/>
      <c r="C636" s="106" t="str">
        <f t="shared" si="2"/>
        <v/>
      </c>
      <c r="D636" s="107"/>
      <c r="E636" s="108"/>
      <c r="F636" s="109"/>
      <c r="G636" s="109"/>
      <c r="H636" s="110"/>
      <c r="I636" s="110"/>
      <c r="J636" s="110"/>
      <c r="K636" s="110"/>
      <c r="L636" s="109"/>
      <c r="M636" s="109"/>
      <c r="N636" s="111" t="str">
        <f t="shared" si="3"/>
        <v/>
      </c>
    </row>
    <row r="637">
      <c r="A637" s="104" t="str">
        <f t="shared" si="1"/>
        <v/>
      </c>
      <c r="B637" s="105"/>
      <c r="C637" s="106" t="str">
        <f t="shared" si="2"/>
        <v/>
      </c>
      <c r="D637" s="107"/>
      <c r="E637" s="108"/>
      <c r="F637" s="109"/>
      <c r="G637" s="109"/>
      <c r="H637" s="110"/>
      <c r="I637" s="110"/>
      <c r="J637" s="110"/>
      <c r="K637" s="110"/>
      <c r="L637" s="109"/>
      <c r="M637" s="109"/>
      <c r="N637" s="111" t="str">
        <f t="shared" si="3"/>
        <v/>
      </c>
    </row>
    <row r="638">
      <c r="A638" s="104" t="str">
        <f t="shared" si="1"/>
        <v/>
      </c>
      <c r="B638" s="105"/>
      <c r="C638" s="106" t="str">
        <f t="shared" si="2"/>
        <v/>
      </c>
      <c r="D638" s="107"/>
      <c r="E638" s="108"/>
      <c r="F638" s="109"/>
      <c r="G638" s="109"/>
      <c r="H638" s="110"/>
      <c r="I638" s="110"/>
      <c r="J638" s="110"/>
      <c r="K638" s="110"/>
      <c r="L638" s="109"/>
      <c r="M638" s="109"/>
      <c r="N638" s="111" t="str">
        <f t="shared" si="3"/>
        <v/>
      </c>
    </row>
    <row r="639">
      <c r="A639" s="104" t="str">
        <f t="shared" si="1"/>
        <v/>
      </c>
      <c r="B639" s="105"/>
      <c r="C639" s="106" t="str">
        <f t="shared" si="2"/>
        <v/>
      </c>
      <c r="D639" s="107"/>
      <c r="E639" s="108"/>
      <c r="F639" s="109"/>
      <c r="G639" s="109"/>
      <c r="H639" s="110"/>
      <c r="I639" s="110"/>
      <c r="J639" s="110"/>
      <c r="K639" s="110"/>
      <c r="L639" s="109"/>
      <c r="M639" s="109"/>
      <c r="N639" s="111" t="str">
        <f t="shared" si="3"/>
        <v/>
      </c>
    </row>
    <row r="640">
      <c r="A640" s="104" t="str">
        <f t="shared" si="1"/>
        <v/>
      </c>
      <c r="B640" s="105"/>
      <c r="C640" s="106" t="str">
        <f t="shared" si="2"/>
        <v/>
      </c>
      <c r="D640" s="107"/>
      <c r="E640" s="108"/>
      <c r="F640" s="109"/>
      <c r="G640" s="109"/>
      <c r="H640" s="110"/>
      <c r="I640" s="110"/>
      <c r="J640" s="110"/>
      <c r="K640" s="110"/>
      <c r="L640" s="109"/>
      <c r="M640" s="109"/>
      <c r="N640" s="111" t="str">
        <f t="shared" si="3"/>
        <v/>
      </c>
    </row>
    <row r="641">
      <c r="A641" s="104" t="str">
        <f t="shared" si="1"/>
        <v/>
      </c>
      <c r="B641" s="105"/>
      <c r="C641" s="106" t="str">
        <f t="shared" si="2"/>
        <v/>
      </c>
      <c r="D641" s="107"/>
      <c r="E641" s="108"/>
      <c r="F641" s="109"/>
      <c r="G641" s="109"/>
      <c r="H641" s="110"/>
      <c r="I641" s="110"/>
      <c r="J641" s="110"/>
      <c r="K641" s="110"/>
      <c r="L641" s="109"/>
      <c r="M641" s="109"/>
      <c r="N641" s="111" t="str">
        <f t="shared" si="3"/>
        <v/>
      </c>
    </row>
    <row r="642">
      <c r="A642" s="104" t="str">
        <f t="shared" si="1"/>
        <v/>
      </c>
      <c r="B642" s="105"/>
      <c r="C642" s="106" t="str">
        <f t="shared" si="2"/>
        <v/>
      </c>
      <c r="D642" s="107"/>
      <c r="E642" s="108"/>
      <c r="F642" s="109"/>
      <c r="G642" s="109"/>
      <c r="H642" s="110"/>
      <c r="I642" s="110"/>
      <c r="J642" s="110"/>
      <c r="K642" s="110"/>
      <c r="L642" s="109"/>
      <c r="M642" s="109"/>
      <c r="N642" s="111" t="str">
        <f t="shared" si="3"/>
        <v/>
      </c>
    </row>
    <row r="643">
      <c r="A643" s="104" t="str">
        <f t="shared" si="1"/>
        <v/>
      </c>
      <c r="B643" s="105"/>
      <c r="C643" s="106" t="str">
        <f t="shared" si="2"/>
        <v/>
      </c>
      <c r="D643" s="107"/>
      <c r="E643" s="108"/>
      <c r="F643" s="109"/>
      <c r="G643" s="109"/>
      <c r="H643" s="110"/>
      <c r="I643" s="110"/>
      <c r="J643" s="110"/>
      <c r="K643" s="110"/>
      <c r="L643" s="109"/>
      <c r="M643" s="109"/>
      <c r="N643" s="111" t="str">
        <f t="shared" si="3"/>
        <v/>
      </c>
    </row>
    <row r="644">
      <c r="A644" s="104" t="str">
        <f t="shared" si="1"/>
        <v/>
      </c>
      <c r="B644" s="105"/>
      <c r="C644" s="106" t="str">
        <f t="shared" si="2"/>
        <v/>
      </c>
      <c r="D644" s="107"/>
      <c r="E644" s="108"/>
      <c r="F644" s="109"/>
      <c r="G644" s="109"/>
      <c r="H644" s="110"/>
      <c r="I644" s="110"/>
      <c r="J644" s="110"/>
      <c r="K644" s="110"/>
      <c r="L644" s="109"/>
      <c r="M644" s="109"/>
      <c r="N644" s="111" t="str">
        <f t="shared" si="3"/>
        <v/>
      </c>
    </row>
    <row r="645">
      <c r="A645" s="104" t="str">
        <f t="shared" si="1"/>
        <v/>
      </c>
      <c r="B645" s="105"/>
      <c r="C645" s="106" t="str">
        <f t="shared" si="2"/>
        <v/>
      </c>
      <c r="D645" s="107"/>
      <c r="E645" s="108"/>
      <c r="F645" s="109"/>
      <c r="G645" s="109"/>
      <c r="H645" s="110"/>
      <c r="I645" s="110"/>
      <c r="J645" s="110"/>
      <c r="K645" s="110"/>
      <c r="L645" s="109"/>
      <c r="M645" s="109"/>
      <c r="N645" s="111" t="str">
        <f t="shared" si="3"/>
        <v/>
      </c>
    </row>
    <row r="646">
      <c r="A646" s="104" t="str">
        <f t="shared" si="1"/>
        <v/>
      </c>
      <c r="B646" s="105"/>
      <c r="C646" s="106" t="str">
        <f t="shared" si="2"/>
        <v/>
      </c>
      <c r="D646" s="107"/>
      <c r="E646" s="108"/>
      <c r="F646" s="109"/>
      <c r="G646" s="109"/>
      <c r="H646" s="110"/>
      <c r="I646" s="110"/>
      <c r="J646" s="110"/>
      <c r="K646" s="110"/>
      <c r="L646" s="109"/>
      <c r="M646" s="109"/>
      <c r="N646" s="111" t="str">
        <f t="shared" si="3"/>
        <v/>
      </c>
    </row>
    <row r="647">
      <c r="A647" s="104" t="str">
        <f t="shared" si="1"/>
        <v/>
      </c>
      <c r="B647" s="105"/>
      <c r="C647" s="106" t="str">
        <f t="shared" si="2"/>
        <v/>
      </c>
      <c r="D647" s="107"/>
      <c r="E647" s="108"/>
      <c r="F647" s="109"/>
      <c r="G647" s="109"/>
      <c r="H647" s="110"/>
      <c r="I647" s="110"/>
      <c r="J647" s="110"/>
      <c r="K647" s="110"/>
      <c r="L647" s="109"/>
      <c r="M647" s="109"/>
      <c r="N647" s="111" t="str">
        <f t="shared" si="3"/>
        <v/>
      </c>
    </row>
    <row r="648">
      <c r="A648" s="104" t="str">
        <f t="shared" si="1"/>
        <v/>
      </c>
      <c r="B648" s="105"/>
      <c r="C648" s="106" t="str">
        <f t="shared" si="2"/>
        <v/>
      </c>
      <c r="D648" s="107"/>
      <c r="E648" s="108"/>
      <c r="F648" s="109"/>
      <c r="G648" s="109"/>
      <c r="H648" s="110"/>
      <c r="I648" s="110"/>
      <c r="J648" s="110"/>
      <c r="K648" s="110"/>
      <c r="L648" s="109"/>
      <c r="M648" s="109"/>
      <c r="N648" s="111" t="str">
        <f t="shared" si="3"/>
        <v/>
      </c>
    </row>
    <row r="649">
      <c r="A649" s="104" t="str">
        <f t="shared" si="1"/>
        <v/>
      </c>
      <c r="B649" s="105"/>
      <c r="C649" s="106" t="str">
        <f t="shared" si="2"/>
        <v/>
      </c>
      <c r="D649" s="107"/>
      <c r="E649" s="108"/>
      <c r="F649" s="109"/>
      <c r="G649" s="109"/>
      <c r="H649" s="110"/>
      <c r="I649" s="110"/>
      <c r="J649" s="110"/>
      <c r="K649" s="110"/>
      <c r="L649" s="109"/>
      <c r="M649" s="109"/>
      <c r="N649" s="111" t="str">
        <f t="shared" si="3"/>
        <v/>
      </c>
    </row>
    <row r="650">
      <c r="A650" s="104" t="str">
        <f t="shared" si="1"/>
        <v/>
      </c>
      <c r="B650" s="105"/>
      <c r="C650" s="106" t="str">
        <f t="shared" si="2"/>
        <v/>
      </c>
      <c r="D650" s="107"/>
      <c r="E650" s="108"/>
      <c r="F650" s="109"/>
      <c r="G650" s="109"/>
      <c r="H650" s="110"/>
      <c r="I650" s="110"/>
      <c r="J650" s="110"/>
      <c r="K650" s="110"/>
      <c r="L650" s="109"/>
      <c r="M650" s="109"/>
      <c r="N650" s="111" t="str">
        <f t="shared" si="3"/>
        <v/>
      </c>
    </row>
    <row r="651">
      <c r="A651" s="104" t="str">
        <f t="shared" si="1"/>
        <v/>
      </c>
      <c r="B651" s="105"/>
      <c r="C651" s="106" t="str">
        <f t="shared" si="2"/>
        <v/>
      </c>
      <c r="D651" s="107"/>
      <c r="E651" s="108"/>
      <c r="F651" s="109"/>
      <c r="G651" s="109"/>
      <c r="H651" s="110"/>
      <c r="I651" s="110"/>
      <c r="J651" s="110"/>
      <c r="K651" s="110"/>
      <c r="L651" s="109"/>
      <c r="M651" s="109"/>
      <c r="N651" s="111" t="str">
        <f t="shared" si="3"/>
        <v/>
      </c>
    </row>
    <row r="652">
      <c r="A652" s="104" t="str">
        <f t="shared" si="1"/>
        <v/>
      </c>
      <c r="B652" s="105"/>
      <c r="C652" s="106" t="str">
        <f t="shared" si="2"/>
        <v/>
      </c>
      <c r="D652" s="107"/>
      <c r="E652" s="108"/>
      <c r="F652" s="109"/>
      <c r="G652" s="109"/>
      <c r="H652" s="110"/>
      <c r="I652" s="110"/>
      <c r="J652" s="110"/>
      <c r="K652" s="110"/>
      <c r="L652" s="109"/>
      <c r="M652" s="109"/>
      <c r="N652" s="111" t="str">
        <f t="shared" si="3"/>
        <v/>
      </c>
    </row>
    <row r="653">
      <c r="A653" s="104" t="str">
        <f t="shared" si="1"/>
        <v/>
      </c>
      <c r="B653" s="105"/>
      <c r="C653" s="106" t="str">
        <f t="shared" si="2"/>
        <v/>
      </c>
      <c r="D653" s="107"/>
      <c r="E653" s="108"/>
      <c r="F653" s="109"/>
      <c r="G653" s="109"/>
      <c r="H653" s="110"/>
      <c r="I653" s="110"/>
      <c r="J653" s="110"/>
      <c r="K653" s="110"/>
      <c r="L653" s="109"/>
      <c r="M653" s="109"/>
      <c r="N653" s="111" t="str">
        <f t="shared" si="3"/>
        <v/>
      </c>
    </row>
    <row r="654">
      <c r="A654" s="104" t="str">
        <f t="shared" si="1"/>
        <v/>
      </c>
      <c r="B654" s="105"/>
      <c r="C654" s="106" t="str">
        <f t="shared" si="2"/>
        <v/>
      </c>
      <c r="D654" s="107"/>
      <c r="E654" s="108"/>
      <c r="F654" s="109"/>
      <c r="G654" s="109"/>
      <c r="H654" s="110"/>
      <c r="I654" s="110"/>
      <c r="J654" s="110"/>
      <c r="K654" s="110"/>
      <c r="L654" s="109"/>
      <c r="M654" s="109"/>
      <c r="N654" s="111" t="str">
        <f t="shared" si="3"/>
        <v/>
      </c>
    </row>
    <row r="655">
      <c r="A655" s="104" t="str">
        <f t="shared" si="1"/>
        <v/>
      </c>
      <c r="B655" s="105"/>
      <c r="C655" s="106" t="str">
        <f t="shared" si="2"/>
        <v/>
      </c>
      <c r="D655" s="107"/>
      <c r="E655" s="108"/>
      <c r="F655" s="109"/>
      <c r="G655" s="109"/>
      <c r="H655" s="110"/>
      <c r="I655" s="110"/>
      <c r="J655" s="110"/>
      <c r="K655" s="110"/>
      <c r="L655" s="109"/>
      <c r="M655" s="109"/>
      <c r="N655" s="111" t="str">
        <f t="shared" si="3"/>
        <v/>
      </c>
    </row>
    <row r="656">
      <c r="A656" s="104" t="str">
        <f t="shared" si="1"/>
        <v/>
      </c>
      <c r="B656" s="105"/>
      <c r="C656" s="106" t="str">
        <f t="shared" si="2"/>
        <v/>
      </c>
      <c r="D656" s="107"/>
      <c r="E656" s="108"/>
      <c r="F656" s="109"/>
      <c r="G656" s="109"/>
      <c r="H656" s="110"/>
      <c r="I656" s="110"/>
      <c r="J656" s="110"/>
      <c r="K656" s="110"/>
      <c r="L656" s="109"/>
      <c r="M656" s="109"/>
      <c r="N656" s="111" t="str">
        <f t="shared" si="3"/>
        <v/>
      </c>
    </row>
    <row r="657">
      <c r="A657" s="104" t="str">
        <f t="shared" si="1"/>
        <v/>
      </c>
      <c r="B657" s="105"/>
      <c r="C657" s="106" t="str">
        <f t="shared" si="2"/>
        <v/>
      </c>
      <c r="D657" s="107"/>
      <c r="E657" s="108"/>
      <c r="F657" s="109"/>
      <c r="G657" s="109"/>
      <c r="H657" s="110"/>
      <c r="I657" s="110"/>
      <c r="J657" s="110"/>
      <c r="K657" s="110"/>
      <c r="L657" s="109"/>
      <c r="M657" s="109"/>
      <c r="N657" s="111" t="str">
        <f t="shared" si="3"/>
        <v/>
      </c>
    </row>
    <row r="658">
      <c r="A658" s="104" t="str">
        <f t="shared" si="1"/>
        <v/>
      </c>
      <c r="B658" s="105"/>
      <c r="C658" s="106" t="str">
        <f t="shared" si="2"/>
        <v/>
      </c>
      <c r="D658" s="107"/>
      <c r="E658" s="108"/>
      <c r="F658" s="109"/>
      <c r="G658" s="109"/>
      <c r="H658" s="110"/>
      <c r="I658" s="110"/>
      <c r="J658" s="110"/>
      <c r="K658" s="110"/>
      <c r="L658" s="109"/>
      <c r="M658" s="109"/>
      <c r="N658" s="111" t="str">
        <f t="shared" si="3"/>
        <v/>
      </c>
    </row>
    <row r="659">
      <c r="A659" s="104" t="str">
        <f t="shared" si="1"/>
        <v/>
      </c>
      <c r="B659" s="105"/>
      <c r="C659" s="106" t="str">
        <f t="shared" si="2"/>
        <v/>
      </c>
      <c r="D659" s="107"/>
      <c r="E659" s="108"/>
      <c r="F659" s="109"/>
      <c r="G659" s="109"/>
      <c r="H659" s="110"/>
      <c r="I659" s="110"/>
      <c r="J659" s="110"/>
      <c r="K659" s="110"/>
      <c r="L659" s="109"/>
      <c r="M659" s="109"/>
      <c r="N659" s="111" t="str">
        <f t="shared" si="3"/>
        <v/>
      </c>
    </row>
    <row r="660">
      <c r="A660" s="104" t="str">
        <f t="shared" si="1"/>
        <v/>
      </c>
      <c r="B660" s="105"/>
      <c r="C660" s="106" t="str">
        <f t="shared" si="2"/>
        <v/>
      </c>
      <c r="D660" s="107"/>
      <c r="E660" s="108"/>
      <c r="F660" s="109"/>
      <c r="G660" s="109"/>
      <c r="H660" s="110"/>
      <c r="I660" s="110"/>
      <c r="J660" s="110"/>
      <c r="K660" s="110"/>
      <c r="L660" s="109"/>
      <c r="M660" s="109"/>
      <c r="N660" s="111" t="str">
        <f t="shared" si="3"/>
        <v/>
      </c>
    </row>
    <row r="661">
      <c r="A661" s="104" t="str">
        <f t="shared" si="1"/>
        <v/>
      </c>
      <c r="B661" s="105"/>
      <c r="C661" s="106" t="str">
        <f t="shared" si="2"/>
        <v/>
      </c>
      <c r="D661" s="107"/>
      <c r="E661" s="108"/>
      <c r="F661" s="109"/>
      <c r="G661" s="109"/>
      <c r="H661" s="110"/>
      <c r="I661" s="110"/>
      <c r="J661" s="110"/>
      <c r="K661" s="110"/>
      <c r="L661" s="109"/>
      <c r="M661" s="109"/>
      <c r="N661" s="111" t="str">
        <f t="shared" si="3"/>
        <v/>
      </c>
    </row>
    <row r="662">
      <c r="A662" s="104" t="str">
        <f t="shared" si="1"/>
        <v/>
      </c>
      <c r="B662" s="105"/>
      <c r="C662" s="106" t="str">
        <f t="shared" si="2"/>
        <v/>
      </c>
      <c r="D662" s="107"/>
      <c r="E662" s="108"/>
      <c r="F662" s="109"/>
      <c r="G662" s="109"/>
      <c r="H662" s="110"/>
      <c r="I662" s="110"/>
      <c r="J662" s="110"/>
      <c r="K662" s="110"/>
      <c r="L662" s="109"/>
      <c r="M662" s="109"/>
      <c r="N662" s="111" t="str">
        <f t="shared" si="3"/>
        <v/>
      </c>
    </row>
    <row r="663">
      <c r="A663" s="104" t="str">
        <f t="shared" si="1"/>
        <v/>
      </c>
      <c r="B663" s="105"/>
      <c r="C663" s="106" t="str">
        <f t="shared" si="2"/>
        <v/>
      </c>
      <c r="D663" s="107"/>
      <c r="E663" s="108"/>
      <c r="F663" s="109"/>
      <c r="G663" s="109"/>
      <c r="H663" s="110"/>
      <c r="I663" s="110"/>
      <c r="J663" s="110"/>
      <c r="K663" s="110"/>
      <c r="L663" s="109"/>
      <c r="M663" s="109"/>
      <c r="N663" s="111" t="str">
        <f t="shared" si="3"/>
        <v/>
      </c>
    </row>
    <row r="664">
      <c r="A664" s="104" t="str">
        <f t="shared" si="1"/>
        <v/>
      </c>
      <c r="B664" s="105"/>
      <c r="C664" s="106" t="str">
        <f t="shared" si="2"/>
        <v/>
      </c>
      <c r="D664" s="107"/>
      <c r="E664" s="108"/>
      <c r="F664" s="109"/>
      <c r="G664" s="109"/>
      <c r="H664" s="110"/>
      <c r="I664" s="110"/>
      <c r="J664" s="110"/>
      <c r="K664" s="110"/>
      <c r="L664" s="109"/>
      <c r="M664" s="109"/>
      <c r="N664" s="111" t="str">
        <f t="shared" si="3"/>
        <v/>
      </c>
    </row>
    <row r="665">
      <c r="A665" s="104" t="str">
        <f t="shared" si="1"/>
        <v/>
      </c>
      <c r="B665" s="105"/>
      <c r="C665" s="106" t="str">
        <f t="shared" si="2"/>
        <v/>
      </c>
      <c r="D665" s="107"/>
      <c r="E665" s="108"/>
      <c r="F665" s="109"/>
      <c r="G665" s="109"/>
      <c r="H665" s="110"/>
      <c r="I665" s="110"/>
      <c r="J665" s="110"/>
      <c r="K665" s="110"/>
      <c r="L665" s="109"/>
      <c r="M665" s="109"/>
      <c r="N665" s="111" t="str">
        <f t="shared" si="3"/>
        <v/>
      </c>
    </row>
    <row r="666">
      <c r="A666" s="104" t="str">
        <f t="shared" si="1"/>
        <v/>
      </c>
      <c r="B666" s="105"/>
      <c r="C666" s="106" t="str">
        <f t="shared" si="2"/>
        <v/>
      </c>
      <c r="D666" s="107"/>
      <c r="E666" s="108"/>
      <c r="F666" s="109"/>
      <c r="G666" s="109"/>
      <c r="H666" s="110"/>
      <c r="I666" s="110"/>
      <c r="J666" s="110"/>
      <c r="K666" s="110"/>
      <c r="L666" s="109"/>
      <c r="M666" s="109"/>
      <c r="N666" s="111" t="str">
        <f t="shared" si="3"/>
        <v/>
      </c>
    </row>
    <row r="667">
      <c r="A667" s="104" t="str">
        <f t="shared" si="1"/>
        <v/>
      </c>
      <c r="B667" s="105"/>
      <c r="C667" s="106" t="str">
        <f t="shared" si="2"/>
        <v/>
      </c>
      <c r="D667" s="107"/>
      <c r="E667" s="108"/>
      <c r="F667" s="109"/>
      <c r="G667" s="109"/>
      <c r="H667" s="110"/>
      <c r="I667" s="110"/>
      <c r="J667" s="110"/>
      <c r="K667" s="110"/>
      <c r="L667" s="109"/>
      <c r="M667" s="109"/>
      <c r="N667" s="111" t="str">
        <f t="shared" si="3"/>
        <v/>
      </c>
    </row>
    <row r="668">
      <c r="A668" s="104" t="str">
        <f t="shared" si="1"/>
        <v/>
      </c>
      <c r="B668" s="105"/>
      <c r="C668" s="106" t="str">
        <f t="shared" si="2"/>
        <v/>
      </c>
      <c r="D668" s="107"/>
      <c r="E668" s="108"/>
      <c r="F668" s="109"/>
      <c r="G668" s="109"/>
      <c r="H668" s="110"/>
      <c r="I668" s="110"/>
      <c r="J668" s="110"/>
      <c r="K668" s="110"/>
      <c r="L668" s="109"/>
      <c r="M668" s="109"/>
      <c r="N668" s="111" t="str">
        <f t="shared" si="3"/>
        <v/>
      </c>
    </row>
    <row r="669">
      <c r="A669" s="104" t="str">
        <f t="shared" si="1"/>
        <v/>
      </c>
      <c r="B669" s="105"/>
      <c r="C669" s="106" t="str">
        <f t="shared" si="2"/>
        <v/>
      </c>
      <c r="D669" s="107"/>
      <c r="E669" s="108"/>
      <c r="F669" s="109"/>
      <c r="G669" s="109"/>
      <c r="H669" s="110"/>
      <c r="I669" s="110"/>
      <c r="J669" s="110"/>
      <c r="K669" s="110"/>
      <c r="L669" s="109"/>
      <c r="M669" s="109"/>
      <c r="N669" s="111" t="str">
        <f t="shared" si="3"/>
        <v/>
      </c>
    </row>
    <row r="670">
      <c r="A670" s="104" t="str">
        <f t="shared" si="1"/>
        <v/>
      </c>
      <c r="B670" s="105"/>
      <c r="C670" s="106" t="str">
        <f t="shared" si="2"/>
        <v/>
      </c>
      <c r="D670" s="107"/>
      <c r="E670" s="108"/>
      <c r="F670" s="109"/>
      <c r="G670" s="109"/>
      <c r="H670" s="110"/>
      <c r="I670" s="110"/>
      <c r="J670" s="110"/>
      <c r="K670" s="110"/>
      <c r="L670" s="109"/>
      <c r="M670" s="109"/>
      <c r="N670" s="111" t="str">
        <f t="shared" si="3"/>
        <v/>
      </c>
    </row>
    <row r="671">
      <c r="A671" s="104" t="str">
        <f t="shared" si="1"/>
        <v/>
      </c>
      <c r="B671" s="105"/>
      <c r="C671" s="106" t="str">
        <f t="shared" si="2"/>
        <v/>
      </c>
      <c r="D671" s="107"/>
      <c r="E671" s="108"/>
      <c r="F671" s="109"/>
      <c r="G671" s="109"/>
      <c r="H671" s="110"/>
      <c r="I671" s="110"/>
      <c r="J671" s="110"/>
      <c r="K671" s="110"/>
      <c r="L671" s="109"/>
      <c r="M671" s="109"/>
      <c r="N671" s="111" t="str">
        <f t="shared" si="3"/>
        <v/>
      </c>
    </row>
    <row r="672">
      <c r="A672" s="104" t="str">
        <f t="shared" si="1"/>
        <v/>
      </c>
      <c r="B672" s="105"/>
      <c r="C672" s="106" t="str">
        <f t="shared" si="2"/>
        <v/>
      </c>
      <c r="D672" s="107"/>
      <c r="E672" s="108"/>
      <c r="F672" s="109"/>
      <c r="G672" s="109"/>
      <c r="H672" s="110"/>
      <c r="I672" s="110"/>
      <c r="J672" s="110"/>
      <c r="K672" s="110"/>
      <c r="L672" s="109"/>
      <c r="M672" s="109"/>
      <c r="N672" s="111" t="str">
        <f t="shared" si="3"/>
        <v/>
      </c>
    </row>
    <row r="673">
      <c r="A673" s="104" t="str">
        <f t="shared" si="1"/>
        <v/>
      </c>
      <c r="B673" s="105"/>
      <c r="C673" s="106" t="str">
        <f t="shared" si="2"/>
        <v/>
      </c>
      <c r="D673" s="107"/>
      <c r="E673" s="108"/>
      <c r="F673" s="109"/>
      <c r="G673" s="109"/>
      <c r="H673" s="110"/>
      <c r="I673" s="110"/>
      <c r="J673" s="110"/>
      <c r="K673" s="110"/>
      <c r="L673" s="109"/>
      <c r="M673" s="109"/>
      <c r="N673" s="111" t="str">
        <f t="shared" si="3"/>
        <v/>
      </c>
    </row>
    <row r="674">
      <c r="A674" s="104" t="str">
        <f t="shared" si="1"/>
        <v/>
      </c>
      <c r="B674" s="105"/>
      <c r="C674" s="106" t="str">
        <f t="shared" si="2"/>
        <v/>
      </c>
      <c r="D674" s="107"/>
      <c r="E674" s="108"/>
      <c r="F674" s="109"/>
      <c r="G674" s="109"/>
      <c r="H674" s="110"/>
      <c r="I674" s="110"/>
      <c r="J674" s="110"/>
      <c r="K674" s="110"/>
      <c r="L674" s="109"/>
      <c r="M674" s="109"/>
      <c r="N674" s="111" t="str">
        <f t="shared" si="3"/>
        <v/>
      </c>
    </row>
    <row r="675">
      <c r="A675" s="104" t="str">
        <f t="shared" si="1"/>
        <v/>
      </c>
      <c r="B675" s="105"/>
      <c r="C675" s="106" t="str">
        <f t="shared" si="2"/>
        <v/>
      </c>
      <c r="D675" s="107"/>
      <c r="E675" s="108"/>
      <c r="F675" s="109"/>
      <c r="G675" s="109"/>
      <c r="H675" s="110"/>
      <c r="I675" s="110"/>
      <c r="J675" s="110"/>
      <c r="K675" s="110"/>
      <c r="L675" s="109"/>
      <c r="M675" s="109"/>
      <c r="N675" s="111" t="str">
        <f t="shared" si="3"/>
        <v/>
      </c>
    </row>
    <row r="676">
      <c r="A676" s="104" t="str">
        <f t="shared" si="1"/>
        <v/>
      </c>
      <c r="B676" s="105"/>
      <c r="C676" s="106" t="str">
        <f t="shared" si="2"/>
        <v/>
      </c>
      <c r="D676" s="107"/>
      <c r="E676" s="108"/>
      <c r="F676" s="109"/>
      <c r="G676" s="109"/>
      <c r="H676" s="110"/>
      <c r="I676" s="110"/>
      <c r="J676" s="110"/>
      <c r="K676" s="110"/>
      <c r="L676" s="109"/>
      <c r="M676" s="109"/>
      <c r="N676" s="111" t="str">
        <f t="shared" si="3"/>
        <v/>
      </c>
    </row>
    <row r="677">
      <c r="A677" s="104" t="str">
        <f t="shared" si="1"/>
        <v/>
      </c>
      <c r="B677" s="105"/>
      <c r="C677" s="106" t="str">
        <f t="shared" si="2"/>
        <v/>
      </c>
      <c r="D677" s="107"/>
      <c r="E677" s="108"/>
      <c r="F677" s="109"/>
      <c r="G677" s="109"/>
      <c r="H677" s="110"/>
      <c r="I677" s="110"/>
      <c r="J677" s="110"/>
      <c r="K677" s="110"/>
      <c r="L677" s="109"/>
      <c r="M677" s="109"/>
      <c r="N677" s="111" t="str">
        <f t="shared" si="3"/>
        <v/>
      </c>
    </row>
    <row r="678">
      <c r="A678" s="104" t="str">
        <f t="shared" si="1"/>
        <v/>
      </c>
      <c r="B678" s="105"/>
      <c r="C678" s="106" t="str">
        <f t="shared" si="2"/>
        <v/>
      </c>
      <c r="D678" s="107"/>
      <c r="E678" s="108"/>
      <c r="F678" s="109"/>
      <c r="G678" s="109"/>
      <c r="H678" s="110"/>
      <c r="I678" s="110"/>
      <c r="J678" s="110"/>
      <c r="K678" s="110"/>
      <c r="L678" s="109"/>
      <c r="M678" s="109"/>
      <c r="N678" s="111" t="str">
        <f t="shared" si="3"/>
        <v/>
      </c>
    </row>
    <row r="679">
      <c r="A679" s="104" t="str">
        <f t="shared" si="1"/>
        <v/>
      </c>
      <c r="B679" s="105"/>
      <c r="C679" s="106" t="str">
        <f t="shared" si="2"/>
        <v/>
      </c>
      <c r="D679" s="107"/>
      <c r="E679" s="108"/>
      <c r="F679" s="109"/>
      <c r="G679" s="109"/>
      <c r="H679" s="110"/>
      <c r="I679" s="110"/>
      <c r="J679" s="110"/>
      <c r="K679" s="110"/>
      <c r="L679" s="109"/>
      <c r="M679" s="109"/>
      <c r="N679" s="111" t="str">
        <f t="shared" si="3"/>
        <v/>
      </c>
    </row>
    <row r="680">
      <c r="A680" s="104" t="str">
        <f t="shared" si="1"/>
        <v/>
      </c>
      <c r="B680" s="105"/>
      <c r="C680" s="106" t="str">
        <f t="shared" si="2"/>
        <v/>
      </c>
      <c r="D680" s="107"/>
      <c r="E680" s="108"/>
      <c r="F680" s="109"/>
      <c r="G680" s="109"/>
      <c r="H680" s="110"/>
      <c r="I680" s="110"/>
      <c r="J680" s="110"/>
      <c r="K680" s="110"/>
      <c r="L680" s="109"/>
      <c r="M680" s="109"/>
      <c r="N680" s="111" t="str">
        <f t="shared" si="3"/>
        <v/>
      </c>
    </row>
    <row r="681">
      <c r="A681" s="104" t="str">
        <f t="shared" si="1"/>
        <v/>
      </c>
      <c r="B681" s="105"/>
      <c r="C681" s="106" t="str">
        <f t="shared" si="2"/>
        <v/>
      </c>
      <c r="D681" s="107"/>
      <c r="E681" s="108"/>
      <c r="F681" s="109"/>
      <c r="G681" s="109"/>
      <c r="H681" s="110"/>
      <c r="I681" s="110"/>
      <c r="J681" s="110"/>
      <c r="K681" s="110"/>
      <c r="L681" s="109"/>
      <c r="M681" s="109"/>
      <c r="N681" s="111" t="str">
        <f t="shared" si="3"/>
        <v/>
      </c>
    </row>
    <row r="682">
      <c r="A682" s="104" t="str">
        <f t="shared" si="1"/>
        <v/>
      </c>
      <c r="B682" s="105"/>
      <c r="C682" s="106" t="str">
        <f t="shared" si="2"/>
        <v/>
      </c>
      <c r="D682" s="107"/>
      <c r="E682" s="108"/>
      <c r="F682" s="109"/>
      <c r="G682" s="109"/>
      <c r="H682" s="110"/>
      <c r="I682" s="110"/>
      <c r="J682" s="110"/>
      <c r="K682" s="110"/>
      <c r="L682" s="109"/>
      <c r="M682" s="109"/>
      <c r="N682" s="111" t="str">
        <f t="shared" si="3"/>
        <v/>
      </c>
    </row>
    <row r="683">
      <c r="A683" s="104" t="str">
        <f t="shared" si="1"/>
        <v/>
      </c>
      <c r="B683" s="105"/>
      <c r="C683" s="106" t="str">
        <f t="shared" si="2"/>
        <v/>
      </c>
      <c r="D683" s="107"/>
      <c r="E683" s="108"/>
      <c r="F683" s="109"/>
      <c r="G683" s="109"/>
      <c r="H683" s="110"/>
      <c r="I683" s="110"/>
      <c r="J683" s="110"/>
      <c r="K683" s="110"/>
      <c r="L683" s="109"/>
      <c r="M683" s="109"/>
      <c r="N683" s="111" t="str">
        <f t="shared" si="3"/>
        <v/>
      </c>
    </row>
    <row r="684">
      <c r="A684" s="104" t="str">
        <f t="shared" si="1"/>
        <v/>
      </c>
      <c r="B684" s="105"/>
      <c r="C684" s="106" t="str">
        <f t="shared" si="2"/>
        <v/>
      </c>
      <c r="D684" s="107"/>
      <c r="E684" s="108"/>
      <c r="F684" s="109"/>
      <c r="G684" s="109"/>
      <c r="H684" s="110"/>
      <c r="I684" s="110"/>
      <c r="J684" s="110"/>
      <c r="K684" s="110"/>
      <c r="L684" s="109"/>
      <c r="M684" s="109"/>
      <c r="N684" s="111" t="str">
        <f t="shared" si="3"/>
        <v/>
      </c>
    </row>
    <row r="685">
      <c r="A685" s="104" t="str">
        <f t="shared" si="1"/>
        <v/>
      </c>
      <c r="B685" s="105"/>
      <c r="C685" s="106" t="str">
        <f t="shared" si="2"/>
        <v/>
      </c>
      <c r="D685" s="107"/>
      <c r="E685" s="108"/>
      <c r="F685" s="109"/>
      <c r="G685" s="109"/>
      <c r="H685" s="110"/>
      <c r="I685" s="110"/>
      <c r="J685" s="110"/>
      <c r="K685" s="110"/>
      <c r="L685" s="109"/>
      <c r="M685" s="109"/>
      <c r="N685" s="111" t="str">
        <f t="shared" si="3"/>
        <v/>
      </c>
    </row>
    <row r="686">
      <c r="A686" s="104" t="str">
        <f t="shared" si="1"/>
        <v/>
      </c>
      <c r="B686" s="105"/>
      <c r="C686" s="106" t="str">
        <f t="shared" si="2"/>
        <v/>
      </c>
      <c r="D686" s="107"/>
      <c r="E686" s="108"/>
      <c r="F686" s="109"/>
      <c r="G686" s="109"/>
      <c r="H686" s="110"/>
      <c r="I686" s="110"/>
      <c r="J686" s="110"/>
      <c r="K686" s="110"/>
      <c r="L686" s="109"/>
      <c r="M686" s="109"/>
      <c r="N686" s="111" t="str">
        <f t="shared" si="3"/>
        <v/>
      </c>
    </row>
    <row r="687">
      <c r="A687" s="104" t="str">
        <f t="shared" si="1"/>
        <v/>
      </c>
      <c r="B687" s="105"/>
      <c r="C687" s="106" t="str">
        <f t="shared" si="2"/>
        <v/>
      </c>
      <c r="D687" s="107"/>
      <c r="E687" s="108"/>
      <c r="F687" s="109"/>
      <c r="G687" s="109"/>
      <c r="H687" s="110"/>
      <c r="I687" s="110"/>
      <c r="J687" s="110"/>
      <c r="K687" s="110"/>
      <c r="L687" s="109"/>
      <c r="M687" s="109"/>
      <c r="N687" s="111" t="str">
        <f t="shared" si="3"/>
        <v/>
      </c>
    </row>
    <row r="688">
      <c r="A688" s="104" t="str">
        <f t="shared" si="1"/>
        <v/>
      </c>
      <c r="B688" s="105"/>
      <c r="C688" s="106" t="str">
        <f t="shared" si="2"/>
        <v/>
      </c>
      <c r="D688" s="107"/>
      <c r="E688" s="108"/>
      <c r="F688" s="109"/>
      <c r="G688" s="109"/>
      <c r="H688" s="110"/>
      <c r="I688" s="110"/>
      <c r="J688" s="110"/>
      <c r="K688" s="110"/>
      <c r="L688" s="109"/>
      <c r="M688" s="109"/>
      <c r="N688" s="111" t="str">
        <f t="shared" si="3"/>
        <v/>
      </c>
    </row>
    <row r="689">
      <c r="A689" s="104" t="str">
        <f t="shared" si="1"/>
        <v/>
      </c>
      <c r="B689" s="105"/>
      <c r="C689" s="106" t="str">
        <f t="shared" si="2"/>
        <v/>
      </c>
      <c r="D689" s="107"/>
      <c r="E689" s="108"/>
      <c r="F689" s="109"/>
      <c r="G689" s="109"/>
      <c r="H689" s="110"/>
      <c r="I689" s="110"/>
      <c r="J689" s="110"/>
      <c r="K689" s="110"/>
      <c r="L689" s="109"/>
      <c r="M689" s="109"/>
      <c r="N689" s="111" t="str">
        <f t="shared" si="3"/>
        <v/>
      </c>
    </row>
    <row r="690">
      <c r="A690" s="104" t="str">
        <f t="shared" si="1"/>
        <v/>
      </c>
      <c r="B690" s="105"/>
      <c r="C690" s="106" t="str">
        <f t="shared" si="2"/>
        <v/>
      </c>
      <c r="D690" s="107"/>
      <c r="E690" s="108"/>
      <c r="F690" s="109"/>
      <c r="G690" s="109"/>
      <c r="H690" s="110"/>
      <c r="I690" s="110"/>
      <c r="J690" s="110"/>
      <c r="K690" s="110"/>
      <c r="L690" s="109"/>
      <c r="M690" s="109"/>
      <c r="N690" s="111" t="str">
        <f t="shared" si="3"/>
        <v/>
      </c>
    </row>
    <row r="691">
      <c r="A691" s="104" t="str">
        <f t="shared" si="1"/>
        <v/>
      </c>
      <c r="B691" s="105"/>
      <c r="C691" s="106" t="str">
        <f t="shared" si="2"/>
        <v/>
      </c>
      <c r="D691" s="107"/>
      <c r="E691" s="108"/>
      <c r="F691" s="109"/>
      <c r="G691" s="109"/>
      <c r="H691" s="110"/>
      <c r="I691" s="110"/>
      <c r="J691" s="110"/>
      <c r="K691" s="110"/>
      <c r="L691" s="109"/>
      <c r="M691" s="109"/>
      <c r="N691" s="111" t="str">
        <f t="shared" si="3"/>
        <v/>
      </c>
    </row>
    <row r="692">
      <c r="A692" s="104" t="str">
        <f t="shared" si="1"/>
        <v/>
      </c>
      <c r="B692" s="105"/>
      <c r="C692" s="106" t="str">
        <f t="shared" si="2"/>
        <v/>
      </c>
      <c r="D692" s="107"/>
      <c r="E692" s="108"/>
      <c r="F692" s="109"/>
      <c r="G692" s="109"/>
      <c r="H692" s="110"/>
      <c r="I692" s="110"/>
      <c r="J692" s="110"/>
      <c r="K692" s="110"/>
      <c r="L692" s="109"/>
      <c r="M692" s="109"/>
      <c r="N692" s="111" t="str">
        <f t="shared" si="3"/>
        <v/>
      </c>
    </row>
    <row r="693">
      <c r="A693" s="104" t="str">
        <f t="shared" si="1"/>
        <v/>
      </c>
      <c r="B693" s="105"/>
      <c r="C693" s="106" t="str">
        <f t="shared" si="2"/>
        <v/>
      </c>
      <c r="D693" s="107"/>
      <c r="E693" s="108"/>
      <c r="F693" s="109"/>
      <c r="G693" s="109"/>
      <c r="H693" s="110"/>
      <c r="I693" s="110"/>
      <c r="J693" s="110"/>
      <c r="K693" s="110"/>
      <c r="L693" s="109"/>
      <c r="M693" s="109"/>
      <c r="N693" s="111" t="str">
        <f t="shared" si="3"/>
        <v/>
      </c>
    </row>
    <row r="694">
      <c r="A694" s="104" t="str">
        <f t="shared" si="1"/>
        <v/>
      </c>
      <c r="B694" s="105"/>
      <c r="C694" s="106" t="str">
        <f t="shared" si="2"/>
        <v/>
      </c>
      <c r="D694" s="107"/>
      <c r="E694" s="108"/>
      <c r="F694" s="109"/>
      <c r="G694" s="109"/>
      <c r="H694" s="110"/>
      <c r="I694" s="110"/>
      <c r="J694" s="110"/>
      <c r="K694" s="110"/>
      <c r="L694" s="109"/>
      <c r="M694" s="109"/>
      <c r="N694" s="111" t="str">
        <f t="shared" si="3"/>
        <v/>
      </c>
    </row>
    <row r="695">
      <c r="A695" s="104" t="str">
        <f t="shared" si="1"/>
        <v/>
      </c>
      <c r="B695" s="105"/>
      <c r="C695" s="106" t="str">
        <f t="shared" si="2"/>
        <v/>
      </c>
      <c r="D695" s="107"/>
      <c r="E695" s="108"/>
      <c r="F695" s="109"/>
      <c r="G695" s="109"/>
      <c r="H695" s="110"/>
      <c r="I695" s="110"/>
      <c r="J695" s="110"/>
      <c r="K695" s="110"/>
      <c r="L695" s="109"/>
      <c r="M695" s="109"/>
      <c r="N695" s="111" t="str">
        <f t="shared" si="3"/>
        <v/>
      </c>
    </row>
    <row r="696">
      <c r="A696" s="104" t="str">
        <f t="shared" si="1"/>
        <v/>
      </c>
      <c r="B696" s="105"/>
      <c r="C696" s="106" t="str">
        <f t="shared" si="2"/>
        <v/>
      </c>
      <c r="D696" s="107"/>
      <c r="E696" s="108"/>
      <c r="F696" s="109"/>
      <c r="G696" s="109"/>
      <c r="H696" s="110"/>
      <c r="I696" s="110"/>
      <c r="J696" s="110"/>
      <c r="K696" s="110"/>
      <c r="L696" s="109"/>
      <c r="M696" s="109"/>
      <c r="N696" s="111" t="str">
        <f t="shared" si="3"/>
        <v/>
      </c>
    </row>
    <row r="697">
      <c r="A697" s="104" t="str">
        <f t="shared" si="1"/>
        <v/>
      </c>
      <c r="B697" s="105"/>
      <c r="C697" s="106" t="str">
        <f t="shared" si="2"/>
        <v/>
      </c>
      <c r="D697" s="107"/>
      <c r="E697" s="108"/>
      <c r="F697" s="109"/>
      <c r="G697" s="109"/>
      <c r="H697" s="110"/>
      <c r="I697" s="110"/>
      <c r="J697" s="110"/>
      <c r="K697" s="110"/>
      <c r="L697" s="109"/>
      <c r="M697" s="109"/>
      <c r="N697" s="111" t="str">
        <f t="shared" si="3"/>
        <v/>
      </c>
    </row>
    <row r="698">
      <c r="A698" s="104" t="str">
        <f t="shared" si="1"/>
        <v/>
      </c>
      <c r="B698" s="105"/>
      <c r="C698" s="106" t="str">
        <f t="shared" si="2"/>
        <v/>
      </c>
      <c r="D698" s="107"/>
      <c r="E698" s="108"/>
      <c r="F698" s="109"/>
      <c r="G698" s="109"/>
      <c r="H698" s="110"/>
      <c r="I698" s="110"/>
      <c r="J698" s="110"/>
      <c r="K698" s="110"/>
      <c r="L698" s="109"/>
      <c r="M698" s="109"/>
      <c r="N698" s="111" t="str">
        <f t="shared" si="3"/>
        <v/>
      </c>
    </row>
    <row r="699">
      <c r="A699" s="104" t="str">
        <f t="shared" si="1"/>
        <v/>
      </c>
      <c r="B699" s="105"/>
      <c r="C699" s="106" t="str">
        <f t="shared" si="2"/>
        <v/>
      </c>
      <c r="D699" s="107"/>
      <c r="E699" s="108"/>
      <c r="F699" s="109"/>
      <c r="G699" s="109"/>
      <c r="H699" s="110"/>
      <c r="I699" s="110"/>
      <c r="J699" s="110"/>
      <c r="K699" s="110"/>
      <c r="L699" s="109"/>
      <c r="M699" s="109"/>
      <c r="N699" s="111" t="str">
        <f t="shared" si="3"/>
        <v/>
      </c>
    </row>
    <row r="700">
      <c r="A700" s="104" t="str">
        <f t="shared" si="1"/>
        <v/>
      </c>
      <c r="B700" s="105"/>
      <c r="C700" s="106" t="str">
        <f t="shared" si="2"/>
        <v/>
      </c>
      <c r="D700" s="107"/>
      <c r="E700" s="108"/>
      <c r="F700" s="109"/>
      <c r="G700" s="109"/>
      <c r="H700" s="110"/>
      <c r="I700" s="110"/>
      <c r="J700" s="110"/>
      <c r="K700" s="110"/>
      <c r="L700" s="109"/>
      <c r="M700" s="109"/>
      <c r="N700" s="111" t="str">
        <f t="shared" si="3"/>
        <v/>
      </c>
    </row>
    <row r="701">
      <c r="A701" s="104" t="str">
        <f t="shared" si="1"/>
        <v/>
      </c>
      <c r="B701" s="105"/>
      <c r="C701" s="106" t="str">
        <f t="shared" si="2"/>
        <v/>
      </c>
      <c r="D701" s="107"/>
      <c r="E701" s="108"/>
      <c r="F701" s="109"/>
      <c r="G701" s="109"/>
      <c r="H701" s="110"/>
      <c r="I701" s="110"/>
      <c r="J701" s="110"/>
      <c r="K701" s="110"/>
      <c r="L701" s="109"/>
      <c r="M701" s="109"/>
      <c r="N701" s="111" t="str">
        <f t="shared" si="3"/>
        <v/>
      </c>
    </row>
    <row r="702">
      <c r="A702" s="104" t="str">
        <f t="shared" si="1"/>
        <v/>
      </c>
      <c r="B702" s="105"/>
      <c r="C702" s="106" t="str">
        <f t="shared" si="2"/>
        <v/>
      </c>
      <c r="D702" s="107"/>
      <c r="E702" s="108"/>
      <c r="F702" s="109"/>
      <c r="G702" s="109"/>
      <c r="H702" s="110"/>
      <c r="I702" s="110"/>
      <c r="J702" s="110"/>
      <c r="K702" s="110"/>
      <c r="L702" s="109"/>
      <c r="M702" s="109"/>
      <c r="N702" s="111" t="str">
        <f t="shared" si="3"/>
        <v/>
      </c>
    </row>
    <row r="703">
      <c r="A703" s="104" t="str">
        <f t="shared" si="1"/>
        <v/>
      </c>
      <c r="B703" s="105"/>
      <c r="C703" s="106" t="str">
        <f t="shared" si="2"/>
        <v/>
      </c>
      <c r="D703" s="107"/>
      <c r="E703" s="108"/>
      <c r="F703" s="109"/>
      <c r="G703" s="109"/>
      <c r="H703" s="110"/>
      <c r="I703" s="110"/>
      <c r="J703" s="110"/>
      <c r="K703" s="110"/>
      <c r="L703" s="109"/>
      <c r="M703" s="109"/>
      <c r="N703" s="111" t="str">
        <f t="shared" si="3"/>
        <v/>
      </c>
    </row>
    <row r="704">
      <c r="A704" s="104" t="str">
        <f t="shared" si="1"/>
        <v/>
      </c>
      <c r="B704" s="105"/>
      <c r="C704" s="106" t="str">
        <f t="shared" si="2"/>
        <v/>
      </c>
      <c r="D704" s="107"/>
      <c r="E704" s="108"/>
      <c r="F704" s="109"/>
      <c r="G704" s="109"/>
      <c r="H704" s="110"/>
      <c r="I704" s="110"/>
      <c r="J704" s="110"/>
      <c r="K704" s="110"/>
      <c r="L704" s="109"/>
      <c r="M704" s="109"/>
      <c r="N704" s="111" t="str">
        <f t="shared" si="3"/>
        <v/>
      </c>
    </row>
    <row r="705">
      <c r="A705" s="104" t="str">
        <f t="shared" si="1"/>
        <v/>
      </c>
      <c r="B705" s="105"/>
      <c r="C705" s="106" t="str">
        <f t="shared" si="2"/>
        <v/>
      </c>
      <c r="D705" s="107"/>
      <c r="E705" s="108"/>
      <c r="F705" s="109"/>
      <c r="G705" s="109"/>
      <c r="H705" s="110"/>
      <c r="I705" s="110"/>
      <c r="J705" s="110"/>
      <c r="K705" s="110"/>
      <c r="L705" s="109"/>
      <c r="M705" s="109"/>
      <c r="N705" s="111" t="str">
        <f t="shared" si="3"/>
        <v/>
      </c>
    </row>
    <row r="706">
      <c r="A706" s="104" t="str">
        <f t="shared" si="1"/>
        <v/>
      </c>
      <c r="B706" s="105"/>
      <c r="C706" s="106" t="str">
        <f t="shared" si="2"/>
        <v/>
      </c>
      <c r="D706" s="107"/>
      <c r="E706" s="108"/>
      <c r="F706" s="109"/>
      <c r="G706" s="109"/>
      <c r="H706" s="110"/>
      <c r="I706" s="110"/>
      <c r="J706" s="110"/>
      <c r="K706" s="110"/>
      <c r="L706" s="109"/>
      <c r="M706" s="109"/>
      <c r="N706" s="111" t="str">
        <f t="shared" si="3"/>
        <v/>
      </c>
    </row>
    <row r="707">
      <c r="A707" s="104" t="str">
        <f t="shared" si="1"/>
        <v/>
      </c>
      <c r="B707" s="105"/>
      <c r="C707" s="106" t="str">
        <f t="shared" si="2"/>
        <v/>
      </c>
      <c r="D707" s="107"/>
      <c r="E707" s="108"/>
      <c r="F707" s="109"/>
      <c r="G707" s="109"/>
      <c r="H707" s="110"/>
      <c r="I707" s="110"/>
      <c r="J707" s="110"/>
      <c r="K707" s="110"/>
      <c r="L707" s="109"/>
      <c r="M707" s="109"/>
      <c r="N707" s="111" t="str">
        <f t="shared" si="3"/>
        <v/>
      </c>
    </row>
    <row r="708">
      <c r="A708" s="104" t="str">
        <f t="shared" si="1"/>
        <v/>
      </c>
      <c r="B708" s="105"/>
      <c r="C708" s="106" t="str">
        <f t="shared" si="2"/>
        <v/>
      </c>
      <c r="D708" s="107"/>
      <c r="E708" s="108"/>
      <c r="F708" s="109"/>
      <c r="G708" s="109"/>
      <c r="H708" s="110"/>
      <c r="I708" s="110"/>
      <c r="J708" s="110"/>
      <c r="K708" s="110"/>
      <c r="L708" s="109"/>
      <c r="M708" s="109"/>
      <c r="N708" s="111" t="str">
        <f t="shared" si="3"/>
        <v/>
      </c>
    </row>
    <row r="709">
      <c r="A709" s="104" t="str">
        <f t="shared" si="1"/>
        <v/>
      </c>
      <c r="B709" s="105"/>
      <c r="C709" s="106" t="str">
        <f t="shared" si="2"/>
        <v/>
      </c>
      <c r="D709" s="107"/>
      <c r="E709" s="108"/>
      <c r="F709" s="109"/>
      <c r="G709" s="109"/>
      <c r="H709" s="110"/>
      <c r="I709" s="110"/>
      <c r="J709" s="110"/>
      <c r="K709" s="110"/>
      <c r="L709" s="109"/>
      <c r="M709" s="109"/>
      <c r="N709" s="111" t="str">
        <f t="shared" si="3"/>
        <v/>
      </c>
    </row>
    <row r="710">
      <c r="A710" s="104" t="str">
        <f t="shared" si="1"/>
        <v/>
      </c>
      <c r="B710" s="105"/>
      <c r="C710" s="106" t="str">
        <f t="shared" si="2"/>
        <v/>
      </c>
      <c r="D710" s="107"/>
      <c r="E710" s="108"/>
      <c r="F710" s="109"/>
      <c r="G710" s="109"/>
      <c r="H710" s="110"/>
      <c r="I710" s="110"/>
      <c r="J710" s="110"/>
      <c r="K710" s="110"/>
      <c r="L710" s="109"/>
      <c r="M710" s="109"/>
      <c r="N710" s="111" t="str">
        <f t="shared" si="3"/>
        <v/>
      </c>
    </row>
    <row r="711">
      <c r="A711" s="104" t="str">
        <f t="shared" si="1"/>
        <v/>
      </c>
      <c r="B711" s="105"/>
      <c r="C711" s="106" t="str">
        <f t="shared" si="2"/>
        <v/>
      </c>
      <c r="D711" s="107"/>
      <c r="E711" s="108"/>
      <c r="F711" s="109"/>
      <c r="G711" s="109"/>
      <c r="H711" s="110"/>
      <c r="I711" s="110"/>
      <c r="J711" s="110"/>
      <c r="K711" s="110"/>
      <c r="L711" s="109"/>
      <c r="M711" s="109"/>
      <c r="N711" s="111" t="str">
        <f t="shared" si="3"/>
        <v/>
      </c>
    </row>
    <row r="712">
      <c r="A712" s="104" t="str">
        <f t="shared" si="1"/>
        <v/>
      </c>
      <c r="B712" s="105"/>
      <c r="C712" s="106" t="str">
        <f t="shared" si="2"/>
        <v/>
      </c>
      <c r="D712" s="107"/>
      <c r="E712" s="108"/>
      <c r="F712" s="109"/>
      <c r="G712" s="109"/>
      <c r="H712" s="110"/>
      <c r="I712" s="110"/>
      <c r="J712" s="110"/>
      <c r="K712" s="110"/>
      <c r="L712" s="109"/>
      <c r="M712" s="109"/>
      <c r="N712" s="111" t="str">
        <f t="shared" si="3"/>
        <v/>
      </c>
    </row>
    <row r="713">
      <c r="A713" s="104" t="str">
        <f t="shared" si="1"/>
        <v/>
      </c>
      <c r="B713" s="105"/>
      <c r="C713" s="106" t="str">
        <f t="shared" si="2"/>
        <v/>
      </c>
      <c r="D713" s="107"/>
      <c r="E713" s="108"/>
      <c r="F713" s="109"/>
      <c r="G713" s="109"/>
      <c r="H713" s="110"/>
      <c r="I713" s="110"/>
      <c r="J713" s="110"/>
      <c r="K713" s="110"/>
      <c r="L713" s="109"/>
      <c r="M713" s="109"/>
      <c r="N713" s="111" t="str">
        <f t="shared" si="3"/>
        <v/>
      </c>
    </row>
    <row r="714">
      <c r="A714" s="104" t="str">
        <f t="shared" si="1"/>
        <v/>
      </c>
      <c r="B714" s="105"/>
      <c r="C714" s="106" t="str">
        <f t="shared" si="2"/>
        <v/>
      </c>
      <c r="D714" s="107"/>
      <c r="E714" s="108"/>
      <c r="F714" s="109"/>
      <c r="G714" s="109"/>
      <c r="H714" s="110"/>
      <c r="I714" s="110"/>
      <c r="J714" s="110"/>
      <c r="K714" s="110"/>
      <c r="L714" s="109"/>
      <c r="M714" s="109"/>
      <c r="N714" s="111" t="str">
        <f t="shared" si="3"/>
        <v/>
      </c>
    </row>
    <row r="715">
      <c r="A715" s="104" t="str">
        <f t="shared" si="1"/>
        <v/>
      </c>
      <c r="B715" s="105"/>
      <c r="C715" s="106" t="str">
        <f t="shared" si="2"/>
        <v/>
      </c>
      <c r="D715" s="107"/>
      <c r="E715" s="108"/>
      <c r="F715" s="109"/>
      <c r="G715" s="109"/>
      <c r="H715" s="110"/>
      <c r="I715" s="110"/>
      <c r="J715" s="110"/>
      <c r="K715" s="110"/>
      <c r="L715" s="109"/>
      <c r="M715" s="109"/>
      <c r="N715" s="111" t="str">
        <f t="shared" si="3"/>
        <v/>
      </c>
    </row>
    <row r="716">
      <c r="A716" s="104" t="str">
        <f t="shared" si="1"/>
        <v/>
      </c>
      <c r="B716" s="105"/>
      <c r="C716" s="106" t="str">
        <f t="shared" si="2"/>
        <v/>
      </c>
      <c r="D716" s="107"/>
      <c r="E716" s="108"/>
      <c r="F716" s="109"/>
      <c r="G716" s="109"/>
      <c r="H716" s="110"/>
      <c r="I716" s="110"/>
      <c r="J716" s="110"/>
      <c r="K716" s="110"/>
      <c r="L716" s="109"/>
      <c r="M716" s="109"/>
      <c r="N716" s="111" t="str">
        <f t="shared" si="3"/>
        <v/>
      </c>
    </row>
    <row r="717">
      <c r="A717" s="104" t="str">
        <f t="shared" si="1"/>
        <v/>
      </c>
      <c r="B717" s="105"/>
      <c r="C717" s="106" t="str">
        <f t="shared" si="2"/>
        <v/>
      </c>
      <c r="D717" s="107"/>
      <c r="E717" s="108"/>
      <c r="F717" s="109"/>
      <c r="G717" s="109"/>
      <c r="H717" s="110"/>
      <c r="I717" s="110"/>
      <c r="J717" s="110"/>
      <c r="K717" s="110"/>
      <c r="L717" s="109"/>
      <c r="M717" s="109"/>
      <c r="N717" s="111" t="str">
        <f t="shared" si="3"/>
        <v/>
      </c>
    </row>
    <row r="718">
      <c r="A718" s="104" t="str">
        <f t="shared" si="1"/>
        <v/>
      </c>
      <c r="B718" s="105"/>
      <c r="C718" s="106" t="str">
        <f t="shared" si="2"/>
        <v/>
      </c>
      <c r="D718" s="107"/>
      <c r="E718" s="108"/>
      <c r="F718" s="109"/>
      <c r="G718" s="109"/>
      <c r="H718" s="110"/>
      <c r="I718" s="110"/>
      <c r="J718" s="110"/>
      <c r="K718" s="110"/>
      <c r="L718" s="109"/>
      <c r="M718" s="109"/>
      <c r="N718" s="111" t="str">
        <f t="shared" si="3"/>
        <v/>
      </c>
    </row>
    <row r="719">
      <c r="A719" s="104" t="str">
        <f t="shared" si="1"/>
        <v/>
      </c>
      <c r="B719" s="105"/>
      <c r="C719" s="106" t="str">
        <f t="shared" si="2"/>
        <v/>
      </c>
      <c r="D719" s="107"/>
      <c r="E719" s="108"/>
      <c r="F719" s="109"/>
      <c r="G719" s="109"/>
      <c r="H719" s="110"/>
      <c r="I719" s="110"/>
      <c r="J719" s="110"/>
      <c r="K719" s="110"/>
      <c r="L719" s="109"/>
      <c r="M719" s="109"/>
      <c r="N719" s="111" t="str">
        <f t="shared" si="3"/>
        <v/>
      </c>
    </row>
    <row r="720">
      <c r="A720" s="104" t="str">
        <f t="shared" si="1"/>
        <v/>
      </c>
      <c r="B720" s="105"/>
      <c r="C720" s="106" t="str">
        <f t="shared" si="2"/>
        <v/>
      </c>
      <c r="D720" s="107"/>
      <c r="E720" s="108"/>
      <c r="F720" s="109"/>
      <c r="G720" s="109"/>
      <c r="H720" s="110"/>
      <c r="I720" s="110"/>
      <c r="J720" s="110"/>
      <c r="K720" s="110"/>
      <c r="L720" s="109"/>
      <c r="M720" s="109"/>
      <c r="N720" s="111" t="str">
        <f t="shared" si="3"/>
        <v/>
      </c>
    </row>
    <row r="721">
      <c r="A721" s="104" t="str">
        <f t="shared" si="1"/>
        <v/>
      </c>
      <c r="B721" s="105"/>
      <c r="C721" s="106" t="str">
        <f t="shared" si="2"/>
        <v/>
      </c>
      <c r="D721" s="107"/>
      <c r="E721" s="108"/>
      <c r="F721" s="109"/>
      <c r="G721" s="109"/>
      <c r="H721" s="110"/>
      <c r="I721" s="110"/>
      <c r="J721" s="110"/>
      <c r="K721" s="110"/>
      <c r="L721" s="109"/>
      <c r="M721" s="109"/>
      <c r="N721" s="111" t="str">
        <f t="shared" si="3"/>
        <v/>
      </c>
    </row>
    <row r="722">
      <c r="A722" s="104" t="str">
        <f t="shared" si="1"/>
        <v/>
      </c>
      <c r="B722" s="105"/>
      <c r="C722" s="106" t="str">
        <f t="shared" si="2"/>
        <v/>
      </c>
      <c r="D722" s="107"/>
      <c r="E722" s="108"/>
      <c r="F722" s="109"/>
      <c r="G722" s="109"/>
      <c r="H722" s="110"/>
      <c r="I722" s="110"/>
      <c r="J722" s="110"/>
      <c r="K722" s="110"/>
      <c r="L722" s="109"/>
      <c r="M722" s="109"/>
      <c r="N722" s="111" t="str">
        <f t="shared" si="3"/>
        <v/>
      </c>
    </row>
    <row r="723">
      <c r="A723" s="104" t="str">
        <f t="shared" si="1"/>
        <v/>
      </c>
      <c r="B723" s="105"/>
      <c r="C723" s="106" t="str">
        <f t="shared" si="2"/>
        <v/>
      </c>
      <c r="D723" s="107"/>
      <c r="E723" s="108"/>
      <c r="F723" s="109"/>
      <c r="G723" s="109"/>
      <c r="H723" s="110"/>
      <c r="I723" s="110"/>
      <c r="J723" s="110"/>
      <c r="K723" s="110"/>
      <c r="L723" s="109"/>
      <c r="M723" s="109"/>
      <c r="N723" s="111" t="str">
        <f t="shared" si="3"/>
        <v/>
      </c>
    </row>
    <row r="724">
      <c r="A724" s="104" t="str">
        <f t="shared" si="1"/>
        <v/>
      </c>
      <c r="B724" s="105"/>
      <c r="C724" s="106" t="str">
        <f t="shared" si="2"/>
        <v/>
      </c>
      <c r="D724" s="107"/>
      <c r="E724" s="108"/>
      <c r="F724" s="109"/>
      <c r="G724" s="109"/>
      <c r="H724" s="110"/>
      <c r="I724" s="110"/>
      <c r="J724" s="110"/>
      <c r="K724" s="110"/>
      <c r="L724" s="109"/>
      <c r="M724" s="109"/>
      <c r="N724" s="111" t="str">
        <f t="shared" si="3"/>
        <v/>
      </c>
    </row>
    <row r="725">
      <c r="A725" s="104" t="str">
        <f t="shared" si="1"/>
        <v/>
      </c>
      <c r="B725" s="105"/>
      <c r="C725" s="106" t="str">
        <f t="shared" si="2"/>
        <v/>
      </c>
      <c r="D725" s="107"/>
      <c r="E725" s="108"/>
      <c r="F725" s="109"/>
      <c r="G725" s="109"/>
      <c r="H725" s="110"/>
      <c r="I725" s="110"/>
      <c r="J725" s="110"/>
      <c r="K725" s="110"/>
      <c r="L725" s="109"/>
      <c r="M725" s="109"/>
      <c r="N725" s="111" t="str">
        <f t="shared" si="3"/>
        <v/>
      </c>
    </row>
    <row r="726">
      <c r="A726" s="104" t="str">
        <f t="shared" si="1"/>
        <v/>
      </c>
      <c r="B726" s="105"/>
      <c r="C726" s="106" t="str">
        <f t="shared" si="2"/>
        <v/>
      </c>
      <c r="D726" s="107"/>
      <c r="E726" s="108"/>
      <c r="F726" s="109"/>
      <c r="G726" s="109"/>
      <c r="H726" s="110"/>
      <c r="I726" s="110"/>
      <c r="J726" s="110"/>
      <c r="K726" s="110"/>
      <c r="L726" s="109"/>
      <c r="M726" s="109"/>
      <c r="N726" s="111" t="str">
        <f t="shared" si="3"/>
        <v/>
      </c>
    </row>
    <row r="727">
      <c r="A727" s="104" t="str">
        <f t="shared" si="1"/>
        <v/>
      </c>
      <c r="B727" s="105"/>
      <c r="C727" s="106" t="str">
        <f t="shared" si="2"/>
        <v/>
      </c>
      <c r="D727" s="107"/>
      <c r="E727" s="108"/>
      <c r="F727" s="109"/>
      <c r="G727" s="109"/>
      <c r="H727" s="110"/>
      <c r="I727" s="110"/>
      <c r="J727" s="110"/>
      <c r="K727" s="110"/>
      <c r="L727" s="109"/>
      <c r="M727" s="109"/>
      <c r="N727" s="111" t="str">
        <f t="shared" si="3"/>
        <v/>
      </c>
    </row>
    <row r="728">
      <c r="A728" s="104" t="str">
        <f t="shared" si="1"/>
        <v/>
      </c>
      <c r="B728" s="105"/>
      <c r="C728" s="106" t="str">
        <f t="shared" si="2"/>
        <v/>
      </c>
      <c r="D728" s="107"/>
      <c r="E728" s="108"/>
      <c r="F728" s="109"/>
      <c r="G728" s="109"/>
      <c r="H728" s="110"/>
      <c r="I728" s="110"/>
      <c r="J728" s="110"/>
      <c r="K728" s="110"/>
      <c r="L728" s="109"/>
      <c r="M728" s="109"/>
      <c r="N728" s="111" t="str">
        <f t="shared" si="3"/>
        <v/>
      </c>
    </row>
    <row r="729">
      <c r="A729" s="104" t="str">
        <f t="shared" si="1"/>
        <v/>
      </c>
      <c r="B729" s="105"/>
      <c r="C729" s="106" t="str">
        <f t="shared" si="2"/>
        <v/>
      </c>
      <c r="D729" s="107"/>
      <c r="E729" s="108"/>
      <c r="F729" s="109"/>
      <c r="G729" s="109"/>
      <c r="H729" s="110"/>
      <c r="I729" s="110"/>
      <c r="J729" s="110"/>
      <c r="K729" s="110"/>
      <c r="L729" s="109"/>
      <c r="M729" s="109"/>
      <c r="N729" s="111" t="str">
        <f t="shared" si="3"/>
        <v/>
      </c>
    </row>
    <row r="730">
      <c r="A730" s="104" t="str">
        <f t="shared" si="1"/>
        <v/>
      </c>
      <c r="B730" s="105"/>
      <c r="C730" s="106" t="str">
        <f t="shared" si="2"/>
        <v/>
      </c>
      <c r="D730" s="107"/>
      <c r="E730" s="108"/>
      <c r="F730" s="109"/>
      <c r="G730" s="109"/>
      <c r="H730" s="110"/>
      <c r="I730" s="110"/>
      <c r="J730" s="110"/>
      <c r="K730" s="110"/>
      <c r="L730" s="109"/>
      <c r="M730" s="109"/>
      <c r="N730" s="111" t="str">
        <f t="shared" si="3"/>
        <v/>
      </c>
    </row>
    <row r="731">
      <c r="A731" s="104" t="str">
        <f t="shared" si="1"/>
        <v/>
      </c>
      <c r="B731" s="105"/>
      <c r="C731" s="106" t="str">
        <f t="shared" si="2"/>
        <v/>
      </c>
      <c r="D731" s="107"/>
      <c r="E731" s="108"/>
      <c r="F731" s="109"/>
      <c r="G731" s="109"/>
      <c r="H731" s="110"/>
      <c r="I731" s="110"/>
      <c r="J731" s="110"/>
      <c r="K731" s="110"/>
      <c r="L731" s="109"/>
      <c r="M731" s="109"/>
      <c r="N731" s="111" t="str">
        <f t="shared" si="3"/>
        <v/>
      </c>
    </row>
    <row r="732">
      <c r="A732" s="104" t="str">
        <f t="shared" si="1"/>
        <v/>
      </c>
      <c r="B732" s="105"/>
      <c r="C732" s="106" t="str">
        <f t="shared" si="2"/>
        <v/>
      </c>
      <c r="D732" s="107"/>
      <c r="E732" s="108"/>
      <c r="F732" s="109"/>
      <c r="G732" s="109"/>
      <c r="H732" s="110"/>
      <c r="I732" s="110"/>
      <c r="J732" s="110"/>
      <c r="K732" s="110"/>
      <c r="L732" s="109"/>
      <c r="M732" s="109"/>
      <c r="N732" s="111" t="str">
        <f t="shared" si="3"/>
        <v/>
      </c>
    </row>
    <row r="733">
      <c r="A733" s="104" t="str">
        <f t="shared" si="1"/>
        <v/>
      </c>
      <c r="B733" s="105"/>
      <c r="C733" s="106" t="str">
        <f t="shared" si="2"/>
        <v/>
      </c>
      <c r="D733" s="107"/>
      <c r="E733" s="108"/>
      <c r="F733" s="109"/>
      <c r="G733" s="109"/>
      <c r="H733" s="110"/>
      <c r="I733" s="110"/>
      <c r="J733" s="110"/>
      <c r="K733" s="110"/>
      <c r="L733" s="109"/>
      <c r="M733" s="109"/>
      <c r="N733" s="111" t="str">
        <f t="shared" si="3"/>
        <v/>
      </c>
    </row>
    <row r="734">
      <c r="A734" s="104" t="str">
        <f t="shared" si="1"/>
        <v/>
      </c>
      <c r="B734" s="105"/>
      <c r="C734" s="106" t="str">
        <f t="shared" si="2"/>
        <v/>
      </c>
      <c r="D734" s="107"/>
      <c r="E734" s="108"/>
      <c r="F734" s="109"/>
      <c r="G734" s="109"/>
      <c r="H734" s="110"/>
      <c r="I734" s="110"/>
      <c r="J734" s="110"/>
      <c r="K734" s="110"/>
      <c r="L734" s="109"/>
      <c r="M734" s="109"/>
      <c r="N734" s="111" t="str">
        <f t="shared" si="3"/>
        <v/>
      </c>
    </row>
    <row r="735">
      <c r="A735" s="104" t="str">
        <f t="shared" si="1"/>
        <v/>
      </c>
      <c r="B735" s="105"/>
      <c r="C735" s="106" t="str">
        <f t="shared" si="2"/>
        <v/>
      </c>
      <c r="D735" s="107"/>
      <c r="E735" s="108"/>
      <c r="F735" s="109"/>
      <c r="G735" s="109"/>
      <c r="H735" s="110"/>
      <c r="I735" s="110"/>
      <c r="J735" s="110"/>
      <c r="K735" s="110"/>
      <c r="L735" s="109"/>
      <c r="M735" s="109"/>
      <c r="N735" s="111" t="str">
        <f t="shared" si="3"/>
        <v/>
      </c>
    </row>
    <row r="736">
      <c r="A736" s="104" t="str">
        <f t="shared" si="1"/>
        <v/>
      </c>
      <c r="B736" s="105"/>
      <c r="C736" s="106" t="str">
        <f t="shared" si="2"/>
        <v/>
      </c>
      <c r="D736" s="107"/>
      <c r="E736" s="108"/>
      <c r="F736" s="109"/>
      <c r="G736" s="109"/>
      <c r="H736" s="110"/>
      <c r="I736" s="110"/>
      <c r="J736" s="110"/>
      <c r="K736" s="110"/>
      <c r="L736" s="109"/>
      <c r="M736" s="109"/>
      <c r="N736" s="111" t="str">
        <f t="shared" si="3"/>
        <v/>
      </c>
    </row>
    <row r="737">
      <c r="A737" s="104" t="str">
        <f t="shared" si="1"/>
        <v/>
      </c>
      <c r="B737" s="105"/>
      <c r="C737" s="106" t="str">
        <f t="shared" si="2"/>
        <v/>
      </c>
      <c r="D737" s="107"/>
      <c r="E737" s="108"/>
      <c r="F737" s="109"/>
      <c r="G737" s="109"/>
      <c r="H737" s="110"/>
      <c r="I737" s="110"/>
      <c r="J737" s="110"/>
      <c r="K737" s="110"/>
      <c r="L737" s="109"/>
      <c r="M737" s="109"/>
      <c r="N737" s="111" t="str">
        <f t="shared" si="3"/>
        <v/>
      </c>
    </row>
    <row r="738">
      <c r="A738" s="104" t="str">
        <f t="shared" si="1"/>
        <v/>
      </c>
      <c r="B738" s="105"/>
      <c r="C738" s="106" t="str">
        <f t="shared" si="2"/>
        <v/>
      </c>
      <c r="D738" s="107"/>
      <c r="E738" s="108"/>
      <c r="F738" s="109"/>
      <c r="G738" s="109"/>
      <c r="H738" s="110"/>
      <c r="I738" s="110"/>
      <c r="J738" s="110"/>
      <c r="K738" s="110"/>
      <c r="L738" s="109"/>
      <c r="M738" s="109"/>
      <c r="N738" s="111" t="str">
        <f t="shared" si="3"/>
        <v/>
      </c>
    </row>
    <row r="739">
      <c r="A739" s="104" t="str">
        <f t="shared" si="1"/>
        <v/>
      </c>
      <c r="B739" s="105"/>
      <c r="C739" s="106" t="str">
        <f t="shared" si="2"/>
        <v/>
      </c>
      <c r="D739" s="107"/>
      <c r="E739" s="108"/>
      <c r="F739" s="109"/>
      <c r="G739" s="109"/>
      <c r="H739" s="110"/>
      <c r="I739" s="110"/>
      <c r="J739" s="110"/>
      <c r="K739" s="110"/>
      <c r="L739" s="109"/>
      <c r="M739" s="109"/>
      <c r="N739" s="111" t="str">
        <f t="shared" si="3"/>
        <v/>
      </c>
    </row>
    <row r="740">
      <c r="A740" s="104" t="str">
        <f t="shared" si="1"/>
        <v/>
      </c>
      <c r="B740" s="105"/>
      <c r="C740" s="106" t="str">
        <f t="shared" si="2"/>
        <v/>
      </c>
      <c r="D740" s="107"/>
      <c r="E740" s="108"/>
      <c r="F740" s="109"/>
      <c r="G740" s="109"/>
      <c r="H740" s="110"/>
      <c r="I740" s="110"/>
      <c r="J740" s="110"/>
      <c r="K740" s="110"/>
      <c r="L740" s="109"/>
      <c r="M740" s="109"/>
      <c r="N740" s="111" t="str">
        <f t="shared" si="3"/>
        <v/>
      </c>
    </row>
    <row r="741">
      <c r="A741" s="104" t="str">
        <f t="shared" si="1"/>
        <v/>
      </c>
      <c r="B741" s="105"/>
      <c r="C741" s="106" t="str">
        <f t="shared" si="2"/>
        <v/>
      </c>
      <c r="D741" s="107"/>
      <c r="E741" s="108"/>
      <c r="F741" s="109"/>
      <c r="G741" s="109"/>
      <c r="H741" s="110"/>
      <c r="I741" s="110"/>
      <c r="J741" s="110"/>
      <c r="K741" s="110"/>
      <c r="L741" s="109"/>
      <c r="M741" s="109"/>
      <c r="N741" s="111" t="str">
        <f t="shared" si="3"/>
        <v/>
      </c>
    </row>
    <row r="742">
      <c r="A742" s="104" t="str">
        <f t="shared" si="1"/>
        <v/>
      </c>
      <c r="B742" s="105"/>
      <c r="C742" s="106" t="str">
        <f t="shared" si="2"/>
        <v/>
      </c>
      <c r="D742" s="107"/>
      <c r="E742" s="108"/>
      <c r="F742" s="109"/>
      <c r="G742" s="109"/>
      <c r="H742" s="110"/>
      <c r="I742" s="110"/>
      <c r="J742" s="110"/>
      <c r="K742" s="110"/>
      <c r="L742" s="109"/>
      <c r="M742" s="109"/>
      <c r="N742" s="111" t="str">
        <f t="shared" si="3"/>
        <v/>
      </c>
    </row>
    <row r="743">
      <c r="A743" s="104" t="str">
        <f t="shared" si="1"/>
        <v/>
      </c>
      <c r="B743" s="105"/>
      <c r="C743" s="106" t="str">
        <f t="shared" si="2"/>
        <v/>
      </c>
      <c r="D743" s="107"/>
      <c r="E743" s="108"/>
      <c r="F743" s="109"/>
      <c r="G743" s="109"/>
      <c r="H743" s="110"/>
      <c r="I743" s="110"/>
      <c r="J743" s="110"/>
      <c r="K743" s="110"/>
      <c r="L743" s="109"/>
      <c r="M743" s="109"/>
      <c r="N743" s="111" t="str">
        <f t="shared" si="3"/>
        <v/>
      </c>
    </row>
    <row r="744">
      <c r="A744" s="104" t="str">
        <f t="shared" si="1"/>
        <v/>
      </c>
      <c r="B744" s="105"/>
      <c r="C744" s="106" t="str">
        <f t="shared" si="2"/>
        <v/>
      </c>
      <c r="D744" s="107"/>
      <c r="E744" s="108"/>
      <c r="F744" s="109"/>
      <c r="G744" s="109"/>
      <c r="H744" s="110"/>
      <c r="I744" s="110"/>
      <c r="J744" s="110"/>
      <c r="K744" s="110"/>
      <c r="L744" s="109"/>
      <c r="M744" s="109"/>
      <c r="N744" s="111" t="str">
        <f t="shared" si="3"/>
        <v/>
      </c>
    </row>
    <row r="745">
      <c r="A745" s="104" t="str">
        <f t="shared" si="1"/>
        <v/>
      </c>
      <c r="B745" s="105"/>
      <c r="C745" s="106" t="str">
        <f t="shared" si="2"/>
        <v/>
      </c>
      <c r="D745" s="107"/>
      <c r="E745" s="108"/>
      <c r="F745" s="109"/>
      <c r="G745" s="109"/>
      <c r="H745" s="110"/>
      <c r="I745" s="110"/>
      <c r="J745" s="110"/>
      <c r="K745" s="110"/>
      <c r="L745" s="109"/>
      <c r="M745" s="109"/>
      <c r="N745" s="111" t="str">
        <f t="shared" si="3"/>
        <v/>
      </c>
    </row>
    <row r="746">
      <c r="A746" s="104" t="str">
        <f t="shared" si="1"/>
        <v/>
      </c>
      <c r="B746" s="105"/>
      <c r="C746" s="106" t="str">
        <f t="shared" si="2"/>
        <v/>
      </c>
      <c r="D746" s="107"/>
      <c r="E746" s="108"/>
      <c r="F746" s="109"/>
      <c r="G746" s="109"/>
      <c r="H746" s="110"/>
      <c r="I746" s="110"/>
      <c r="J746" s="110"/>
      <c r="K746" s="110"/>
      <c r="L746" s="109"/>
      <c r="M746" s="109"/>
      <c r="N746" s="111" t="str">
        <f t="shared" si="3"/>
        <v/>
      </c>
    </row>
    <row r="747">
      <c r="A747" s="104" t="str">
        <f t="shared" si="1"/>
        <v/>
      </c>
      <c r="B747" s="105"/>
      <c r="C747" s="106" t="str">
        <f t="shared" si="2"/>
        <v/>
      </c>
      <c r="D747" s="107"/>
      <c r="E747" s="108"/>
      <c r="F747" s="109"/>
      <c r="G747" s="109"/>
      <c r="H747" s="110"/>
      <c r="I747" s="110"/>
      <c r="J747" s="110"/>
      <c r="K747" s="110"/>
      <c r="L747" s="109"/>
      <c r="M747" s="109"/>
      <c r="N747" s="111" t="str">
        <f t="shared" si="3"/>
        <v/>
      </c>
    </row>
    <row r="748">
      <c r="A748" s="104" t="str">
        <f t="shared" si="1"/>
        <v/>
      </c>
      <c r="B748" s="105"/>
      <c r="C748" s="106" t="str">
        <f t="shared" si="2"/>
        <v/>
      </c>
      <c r="D748" s="107"/>
      <c r="E748" s="108"/>
      <c r="F748" s="109"/>
      <c r="G748" s="109"/>
      <c r="H748" s="110"/>
      <c r="I748" s="110"/>
      <c r="J748" s="110"/>
      <c r="K748" s="110"/>
      <c r="L748" s="109"/>
      <c r="M748" s="109"/>
      <c r="N748" s="111" t="str">
        <f t="shared" si="3"/>
        <v/>
      </c>
    </row>
    <row r="749">
      <c r="A749" s="104" t="str">
        <f t="shared" si="1"/>
        <v/>
      </c>
      <c r="B749" s="105"/>
      <c r="C749" s="106" t="str">
        <f t="shared" si="2"/>
        <v/>
      </c>
      <c r="D749" s="107"/>
      <c r="E749" s="108"/>
      <c r="F749" s="109"/>
      <c r="G749" s="109"/>
      <c r="H749" s="110"/>
      <c r="I749" s="110"/>
      <c r="J749" s="110"/>
      <c r="K749" s="110"/>
      <c r="L749" s="109"/>
      <c r="M749" s="109"/>
      <c r="N749" s="111" t="str">
        <f t="shared" si="3"/>
        <v/>
      </c>
    </row>
    <row r="750">
      <c r="A750" s="104" t="str">
        <f t="shared" si="1"/>
        <v/>
      </c>
      <c r="B750" s="105"/>
      <c r="C750" s="106" t="str">
        <f t="shared" si="2"/>
        <v/>
      </c>
      <c r="D750" s="107"/>
      <c r="E750" s="108"/>
      <c r="F750" s="109"/>
      <c r="G750" s="109"/>
      <c r="H750" s="110"/>
      <c r="I750" s="110"/>
      <c r="J750" s="110"/>
      <c r="K750" s="110"/>
      <c r="L750" s="109"/>
      <c r="M750" s="109"/>
      <c r="N750" s="111" t="str">
        <f t="shared" si="3"/>
        <v/>
      </c>
    </row>
    <row r="751">
      <c r="A751" s="104" t="str">
        <f t="shared" si="1"/>
        <v/>
      </c>
      <c r="B751" s="105"/>
      <c r="C751" s="106" t="str">
        <f t="shared" si="2"/>
        <v/>
      </c>
      <c r="D751" s="107"/>
      <c r="E751" s="108"/>
      <c r="F751" s="109"/>
      <c r="G751" s="109"/>
      <c r="H751" s="110"/>
      <c r="I751" s="110"/>
      <c r="J751" s="110"/>
      <c r="K751" s="110"/>
      <c r="L751" s="109"/>
      <c r="M751" s="109"/>
      <c r="N751" s="111" t="str">
        <f t="shared" si="3"/>
        <v/>
      </c>
    </row>
    <row r="752">
      <c r="A752" s="104" t="str">
        <f t="shared" si="1"/>
        <v/>
      </c>
      <c r="B752" s="105"/>
      <c r="C752" s="106" t="str">
        <f t="shared" si="2"/>
        <v/>
      </c>
      <c r="D752" s="107"/>
      <c r="E752" s="108"/>
      <c r="F752" s="109"/>
      <c r="G752" s="109"/>
      <c r="H752" s="110"/>
      <c r="I752" s="110"/>
      <c r="J752" s="110"/>
      <c r="K752" s="110"/>
      <c r="L752" s="109"/>
      <c r="M752" s="109"/>
      <c r="N752" s="111" t="str">
        <f t="shared" si="3"/>
        <v/>
      </c>
    </row>
    <row r="753">
      <c r="A753" s="104" t="str">
        <f t="shared" si="1"/>
        <v/>
      </c>
      <c r="B753" s="105"/>
      <c r="C753" s="106" t="str">
        <f t="shared" si="2"/>
        <v/>
      </c>
      <c r="D753" s="107"/>
      <c r="E753" s="108"/>
      <c r="F753" s="109"/>
      <c r="G753" s="109"/>
      <c r="H753" s="110"/>
      <c r="I753" s="110"/>
      <c r="J753" s="110"/>
      <c r="K753" s="110"/>
      <c r="L753" s="109"/>
      <c r="M753" s="109"/>
      <c r="N753" s="111" t="str">
        <f t="shared" si="3"/>
        <v/>
      </c>
    </row>
    <row r="754">
      <c r="A754" s="104" t="str">
        <f t="shared" si="1"/>
        <v/>
      </c>
      <c r="B754" s="105"/>
      <c r="C754" s="106" t="str">
        <f t="shared" si="2"/>
        <v/>
      </c>
      <c r="D754" s="107"/>
      <c r="E754" s="108"/>
      <c r="F754" s="109"/>
      <c r="G754" s="109"/>
      <c r="H754" s="110"/>
      <c r="I754" s="110"/>
      <c r="J754" s="110"/>
      <c r="K754" s="110"/>
      <c r="L754" s="109"/>
      <c r="M754" s="109"/>
      <c r="N754" s="111" t="str">
        <f t="shared" si="3"/>
        <v/>
      </c>
    </row>
    <row r="755">
      <c r="A755" s="104" t="str">
        <f t="shared" si="1"/>
        <v/>
      </c>
      <c r="B755" s="105"/>
      <c r="C755" s="106" t="str">
        <f t="shared" si="2"/>
        <v/>
      </c>
      <c r="D755" s="107"/>
      <c r="E755" s="108"/>
      <c r="F755" s="109"/>
      <c r="G755" s="109"/>
      <c r="H755" s="110"/>
      <c r="I755" s="110"/>
      <c r="J755" s="110"/>
      <c r="K755" s="110"/>
      <c r="L755" s="109"/>
      <c r="M755" s="109"/>
      <c r="N755" s="111" t="str">
        <f t="shared" si="3"/>
        <v/>
      </c>
    </row>
    <row r="756">
      <c r="A756" s="104" t="str">
        <f t="shared" si="1"/>
        <v/>
      </c>
      <c r="B756" s="105"/>
      <c r="C756" s="106" t="str">
        <f t="shared" si="2"/>
        <v/>
      </c>
      <c r="D756" s="107"/>
      <c r="E756" s="108"/>
      <c r="F756" s="109"/>
      <c r="G756" s="109"/>
      <c r="H756" s="110"/>
      <c r="I756" s="110"/>
      <c r="J756" s="110"/>
      <c r="K756" s="110"/>
      <c r="L756" s="109"/>
      <c r="M756" s="109"/>
      <c r="N756" s="111" t="str">
        <f t="shared" si="3"/>
        <v/>
      </c>
    </row>
    <row r="757">
      <c r="A757" s="104" t="str">
        <f t="shared" si="1"/>
        <v/>
      </c>
      <c r="B757" s="105"/>
      <c r="C757" s="106" t="str">
        <f t="shared" si="2"/>
        <v/>
      </c>
      <c r="D757" s="107"/>
      <c r="E757" s="108"/>
      <c r="F757" s="109"/>
      <c r="G757" s="109"/>
      <c r="H757" s="110"/>
      <c r="I757" s="110"/>
      <c r="J757" s="110"/>
      <c r="K757" s="110"/>
      <c r="L757" s="109"/>
      <c r="M757" s="109"/>
      <c r="N757" s="111" t="str">
        <f t="shared" si="3"/>
        <v/>
      </c>
    </row>
    <row r="758">
      <c r="A758" s="104" t="str">
        <f t="shared" si="1"/>
        <v/>
      </c>
      <c r="B758" s="105"/>
      <c r="C758" s="106" t="str">
        <f t="shared" si="2"/>
        <v/>
      </c>
      <c r="D758" s="107"/>
      <c r="E758" s="108"/>
      <c r="F758" s="109"/>
      <c r="G758" s="109"/>
      <c r="H758" s="110"/>
      <c r="I758" s="110"/>
      <c r="J758" s="110"/>
      <c r="K758" s="110"/>
      <c r="L758" s="109"/>
      <c r="M758" s="109"/>
      <c r="N758" s="111" t="str">
        <f t="shared" si="3"/>
        <v/>
      </c>
    </row>
    <row r="759">
      <c r="A759" s="104" t="str">
        <f t="shared" si="1"/>
        <v/>
      </c>
      <c r="B759" s="105"/>
      <c r="C759" s="106" t="str">
        <f t="shared" si="2"/>
        <v/>
      </c>
      <c r="D759" s="107"/>
      <c r="E759" s="108"/>
      <c r="F759" s="109"/>
      <c r="G759" s="109"/>
      <c r="H759" s="110"/>
      <c r="I759" s="110"/>
      <c r="J759" s="110"/>
      <c r="K759" s="110"/>
      <c r="L759" s="109"/>
      <c r="M759" s="109"/>
      <c r="N759" s="111" t="str">
        <f t="shared" si="3"/>
        <v/>
      </c>
    </row>
    <row r="760">
      <c r="A760" s="104" t="str">
        <f t="shared" si="1"/>
        <v/>
      </c>
      <c r="B760" s="105"/>
      <c r="C760" s="106" t="str">
        <f t="shared" si="2"/>
        <v/>
      </c>
      <c r="D760" s="107"/>
      <c r="E760" s="108"/>
      <c r="F760" s="109"/>
      <c r="G760" s="109"/>
      <c r="H760" s="110"/>
      <c r="I760" s="110"/>
      <c r="J760" s="110"/>
      <c r="K760" s="110"/>
      <c r="L760" s="109"/>
      <c r="M760" s="109"/>
      <c r="N760" s="111" t="str">
        <f t="shared" si="3"/>
        <v/>
      </c>
    </row>
    <row r="761">
      <c r="A761" s="104" t="str">
        <f t="shared" si="1"/>
        <v/>
      </c>
      <c r="B761" s="105"/>
      <c r="C761" s="106" t="str">
        <f t="shared" si="2"/>
        <v/>
      </c>
      <c r="D761" s="107"/>
      <c r="E761" s="108"/>
      <c r="F761" s="109"/>
      <c r="G761" s="109"/>
      <c r="H761" s="110"/>
      <c r="I761" s="110"/>
      <c r="J761" s="110"/>
      <c r="K761" s="110"/>
      <c r="L761" s="109"/>
      <c r="M761" s="109"/>
      <c r="N761" s="111" t="str">
        <f t="shared" si="3"/>
        <v/>
      </c>
    </row>
    <row r="762">
      <c r="A762" s="104" t="str">
        <f t="shared" si="1"/>
        <v/>
      </c>
      <c r="B762" s="105"/>
      <c r="C762" s="106" t="str">
        <f t="shared" si="2"/>
        <v/>
      </c>
      <c r="D762" s="107"/>
      <c r="E762" s="108"/>
      <c r="F762" s="109"/>
      <c r="G762" s="109"/>
      <c r="H762" s="110"/>
      <c r="I762" s="110"/>
      <c r="J762" s="110"/>
      <c r="K762" s="110"/>
      <c r="L762" s="109"/>
      <c r="M762" s="109"/>
      <c r="N762" s="111" t="str">
        <f t="shared" si="3"/>
        <v/>
      </c>
    </row>
    <row r="763">
      <c r="A763" s="104" t="str">
        <f t="shared" si="1"/>
        <v/>
      </c>
      <c r="B763" s="105"/>
      <c r="C763" s="106" t="str">
        <f t="shared" si="2"/>
        <v/>
      </c>
      <c r="D763" s="107"/>
      <c r="E763" s="108"/>
      <c r="F763" s="109"/>
      <c r="G763" s="109"/>
      <c r="H763" s="110"/>
      <c r="I763" s="110"/>
      <c r="J763" s="110"/>
      <c r="K763" s="110"/>
      <c r="L763" s="109"/>
      <c r="M763" s="109"/>
      <c r="N763" s="111" t="str">
        <f t="shared" si="3"/>
        <v/>
      </c>
    </row>
    <row r="764">
      <c r="A764" s="104" t="str">
        <f t="shared" si="1"/>
        <v/>
      </c>
      <c r="B764" s="105"/>
      <c r="C764" s="106" t="str">
        <f t="shared" si="2"/>
        <v/>
      </c>
      <c r="D764" s="107"/>
      <c r="E764" s="108"/>
      <c r="F764" s="109"/>
      <c r="G764" s="109"/>
      <c r="H764" s="110"/>
      <c r="I764" s="110"/>
      <c r="J764" s="110"/>
      <c r="K764" s="110"/>
      <c r="L764" s="109"/>
      <c r="M764" s="109"/>
      <c r="N764" s="111" t="str">
        <f t="shared" si="3"/>
        <v/>
      </c>
    </row>
    <row r="765">
      <c r="A765" s="104" t="str">
        <f t="shared" si="1"/>
        <v/>
      </c>
      <c r="B765" s="105"/>
      <c r="C765" s="106" t="str">
        <f t="shared" si="2"/>
        <v/>
      </c>
      <c r="D765" s="107"/>
      <c r="E765" s="108"/>
      <c r="F765" s="109"/>
      <c r="G765" s="109"/>
      <c r="H765" s="110"/>
      <c r="I765" s="110"/>
      <c r="J765" s="110"/>
      <c r="K765" s="110"/>
      <c r="L765" s="109"/>
      <c r="M765" s="109"/>
      <c r="N765" s="111" t="str">
        <f t="shared" si="3"/>
        <v/>
      </c>
    </row>
    <row r="766">
      <c r="A766" s="104" t="str">
        <f t="shared" si="1"/>
        <v/>
      </c>
      <c r="B766" s="105"/>
      <c r="C766" s="106" t="str">
        <f t="shared" si="2"/>
        <v/>
      </c>
      <c r="D766" s="107"/>
      <c r="E766" s="108"/>
      <c r="F766" s="109"/>
      <c r="G766" s="109"/>
      <c r="H766" s="110"/>
      <c r="I766" s="110"/>
      <c r="J766" s="110"/>
      <c r="K766" s="110"/>
      <c r="L766" s="109"/>
      <c r="M766" s="109"/>
      <c r="N766" s="111" t="str">
        <f t="shared" si="3"/>
        <v/>
      </c>
    </row>
    <row r="767">
      <c r="A767" s="104" t="str">
        <f t="shared" si="1"/>
        <v/>
      </c>
      <c r="B767" s="105"/>
      <c r="C767" s="106" t="str">
        <f t="shared" si="2"/>
        <v/>
      </c>
      <c r="D767" s="107"/>
      <c r="E767" s="108"/>
      <c r="F767" s="109"/>
      <c r="G767" s="109"/>
      <c r="H767" s="110"/>
      <c r="I767" s="110"/>
      <c r="J767" s="110"/>
      <c r="K767" s="110"/>
      <c r="L767" s="109"/>
      <c r="M767" s="109"/>
      <c r="N767" s="111" t="str">
        <f t="shared" si="3"/>
        <v/>
      </c>
    </row>
    <row r="768">
      <c r="A768" s="104" t="str">
        <f t="shared" si="1"/>
        <v/>
      </c>
      <c r="B768" s="105"/>
      <c r="C768" s="106" t="str">
        <f t="shared" si="2"/>
        <v/>
      </c>
      <c r="D768" s="107"/>
      <c r="E768" s="108"/>
      <c r="F768" s="109"/>
      <c r="G768" s="109"/>
      <c r="H768" s="110"/>
      <c r="I768" s="110"/>
      <c r="J768" s="110"/>
      <c r="K768" s="110"/>
      <c r="L768" s="109"/>
      <c r="M768" s="109"/>
      <c r="N768" s="111" t="str">
        <f t="shared" si="3"/>
        <v/>
      </c>
    </row>
    <row r="769">
      <c r="A769" s="104" t="str">
        <f t="shared" si="1"/>
        <v/>
      </c>
      <c r="B769" s="105"/>
      <c r="C769" s="106" t="str">
        <f t="shared" si="2"/>
        <v/>
      </c>
      <c r="D769" s="107"/>
      <c r="E769" s="108"/>
      <c r="F769" s="109"/>
      <c r="G769" s="109"/>
      <c r="H769" s="110"/>
      <c r="I769" s="110"/>
      <c r="J769" s="110"/>
      <c r="K769" s="110"/>
      <c r="L769" s="109"/>
      <c r="M769" s="109"/>
      <c r="N769" s="111" t="str">
        <f t="shared" si="3"/>
        <v/>
      </c>
    </row>
    <row r="770">
      <c r="A770" s="104" t="str">
        <f t="shared" si="1"/>
        <v/>
      </c>
      <c r="B770" s="105"/>
      <c r="C770" s="106" t="str">
        <f t="shared" si="2"/>
        <v/>
      </c>
      <c r="D770" s="107"/>
      <c r="E770" s="108"/>
      <c r="F770" s="109"/>
      <c r="G770" s="109"/>
      <c r="H770" s="110"/>
      <c r="I770" s="110"/>
      <c r="J770" s="110"/>
      <c r="K770" s="110"/>
      <c r="L770" s="109"/>
      <c r="M770" s="109"/>
      <c r="N770" s="111" t="str">
        <f t="shared" si="3"/>
        <v/>
      </c>
    </row>
    <row r="771">
      <c r="A771" s="104" t="str">
        <f t="shared" si="1"/>
        <v/>
      </c>
      <c r="B771" s="105"/>
      <c r="C771" s="106" t="str">
        <f t="shared" si="2"/>
        <v/>
      </c>
      <c r="D771" s="107"/>
      <c r="E771" s="108"/>
      <c r="F771" s="109"/>
      <c r="G771" s="109"/>
      <c r="H771" s="110"/>
      <c r="I771" s="110"/>
      <c r="J771" s="110"/>
      <c r="K771" s="110"/>
      <c r="L771" s="109"/>
      <c r="M771" s="109"/>
      <c r="N771" s="111" t="str">
        <f t="shared" si="3"/>
        <v/>
      </c>
    </row>
    <row r="772">
      <c r="A772" s="104" t="str">
        <f t="shared" si="1"/>
        <v/>
      </c>
      <c r="B772" s="105"/>
      <c r="C772" s="106" t="str">
        <f t="shared" si="2"/>
        <v/>
      </c>
      <c r="D772" s="107"/>
      <c r="E772" s="108"/>
      <c r="F772" s="109"/>
      <c r="G772" s="109"/>
      <c r="H772" s="110"/>
      <c r="I772" s="110"/>
      <c r="J772" s="110"/>
      <c r="K772" s="110"/>
      <c r="L772" s="109"/>
      <c r="M772" s="109"/>
      <c r="N772" s="111" t="str">
        <f t="shared" si="3"/>
        <v/>
      </c>
    </row>
    <row r="773">
      <c r="A773" s="104" t="str">
        <f t="shared" si="1"/>
        <v/>
      </c>
      <c r="B773" s="105"/>
      <c r="C773" s="106" t="str">
        <f t="shared" si="2"/>
        <v/>
      </c>
      <c r="D773" s="107"/>
      <c r="E773" s="108"/>
      <c r="F773" s="109"/>
      <c r="G773" s="109"/>
      <c r="H773" s="110"/>
      <c r="I773" s="110"/>
      <c r="J773" s="110"/>
      <c r="K773" s="110"/>
      <c r="L773" s="109"/>
      <c r="M773" s="109"/>
      <c r="N773" s="111" t="str">
        <f t="shared" si="3"/>
        <v/>
      </c>
    </row>
    <row r="774">
      <c r="A774" s="104" t="str">
        <f t="shared" si="1"/>
        <v/>
      </c>
      <c r="B774" s="105"/>
      <c r="C774" s="106" t="str">
        <f t="shared" si="2"/>
        <v/>
      </c>
      <c r="D774" s="107"/>
      <c r="E774" s="108"/>
      <c r="F774" s="109"/>
      <c r="G774" s="109"/>
      <c r="H774" s="110"/>
      <c r="I774" s="110"/>
      <c r="J774" s="110"/>
      <c r="K774" s="110"/>
      <c r="L774" s="109"/>
      <c r="M774" s="109"/>
      <c r="N774" s="111" t="str">
        <f t="shared" si="3"/>
        <v/>
      </c>
    </row>
    <row r="775">
      <c r="A775" s="104" t="str">
        <f t="shared" si="1"/>
        <v/>
      </c>
      <c r="B775" s="105"/>
      <c r="C775" s="106" t="str">
        <f t="shared" si="2"/>
        <v/>
      </c>
      <c r="D775" s="107"/>
      <c r="E775" s="108"/>
      <c r="F775" s="109"/>
      <c r="G775" s="109"/>
      <c r="H775" s="110"/>
      <c r="I775" s="110"/>
      <c r="J775" s="110"/>
      <c r="K775" s="110"/>
      <c r="L775" s="109"/>
      <c r="M775" s="109"/>
      <c r="N775" s="111" t="str">
        <f t="shared" si="3"/>
        <v/>
      </c>
    </row>
    <row r="776">
      <c r="A776" s="104" t="str">
        <f t="shared" si="1"/>
        <v/>
      </c>
      <c r="B776" s="105"/>
      <c r="C776" s="106" t="str">
        <f t="shared" si="2"/>
        <v/>
      </c>
      <c r="D776" s="107"/>
      <c r="E776" s="108"/>
      <c r="F776" s="109"/>
      <c r="G776" s="109"/>
      <c r="H776" s="110"/>
      <c r="I776" s="110"/>
      <c r="J776" s="110"/>
      <c r="K776" s="110"/>
      <c r="L776" s="109"/>
      <c r="M776" s="109"/>
      <c r="N776" s="111" t="str">
        <f t="shared" si="3"/>
        <v/>
      </c>
    </row>
    <row r="777">
      <c r="A777" s="104" t="str">
        <f t="shared" si="1"/>
        <v/>
      </c>
      <c r="B777" s="105"/>
      <c r="C777" s="106" t="str">
        <f t="shared" si="2"/>
        <v/>
      </c>
      <c r="D777" s="107"/>
      <c r="E777" s="108"/>
      <c r="F777" s="109"/>
      <c r="G777" s="109"/>
      <c r="H777" s="110"/>
      <c r="I777" s="110"/>
      <c r="J777" s="110"/>
      <c r="K777" s="110"/>
      <c r="L777" s="109"/>
      <c r="M777" s="109"/>
      <c r="N777" s="111" t="str">
        <f t="shared" si="3"/>
        <v/>
      </c>
    </row>
    <row r="778">
      <c r="A778" s="104" t="str">
        <f t="shared" si="1"/>
        <v/>
      </c>
      <c r="B778" s="105"/>
      <c r="C778" s="106" t="str">
        <f t="shared" si="2"/>
        <v/>
      </c>
      <c r="D778" s="107"/>
      <c r="E778" s="108"/>
      <c r="F778" s="109"/>
      <c r="G778" s="109"/>
      <c r="H778" s="110"/>
      <c r="I778" s="110"/>
      <c r="J778" s="110"/>
      <c r="K778" s="110"/>
      <c r="L778" s="109"/>
      <c r="M778" s="109"/>
      <c r="N778" s="111" t="str">
        <f t="shared" si="3"/>
        <v/>
      </c>
    </row>
    <row r="779">
      <c r="A779" s="104" t="str">
        <f t="shared" si="1"/>
        <v/>
      </c>
      <c r="B779" s="105"/>
      <c r="C779" s="106" t="str">
        <f t="shared" si="2"/>
        <v/>
      </c>
      <c r="D779" s="107"/>
      <c r="E779" s="108"/>
      <c r="F779" s="109"/>
      <c r="G779" s="109"/>
      <c r="H779" s="110"/>
      <c r="I779" s="110"/>
      <c r="J779" s="110"/>
      <c r="K779" s="110"/>
      <c r="L779" s="109"/>
      <c r="M779" s="109"/>
      <c r="N779" s="111" t="str">
        <f t="shared" si="3"/>
        <v/>
      </c>
    </row>
    <row r="780">
      <c r="A780" s="104" t="str">
        <f t="shared" si="1"/>
        <v/>
      </c>
      <c r="B780" s="105"/>
      <c r="C780" s="106" t="str">
        <f t="shared" si="2"/>
        <v/>
      </c>
      <c r="D780" s="107"/>
      <c r="E780" s="108"/>
      <c r="F780" s="109"/>
      <c r="G780" s="109"/>
      <c r="H780" s="110"/>
      <c r="I780" s="110"/>
      <c r="J780" s="110"/>
      <c r="K780" s="110"/>
      <c r="L780" s="109"/>
      <c r="M780" s="109"/>
      <c r="N780" s="111" t="str">
        <f t="shared" si="3"/>
        <v/>
      </c>
    </row>
    <row r="781">
      <c r="A781" s="104" t="str">
        <f t="shared" si="1"/>
        <v/>
      </c>
      <c r="B781" s="105"/>
      <c r="C781" s="106" t="str">
        <f t="shared" si="2"/>
        <v/>
      </c>
      <c r="D781" s="107"/>
      <c r="E781" s="108"/>
      <c r="F781" s="109"/>
      <c r="G781" s="109"/>
      <c r="H781" s="110"/>
      <c r="I781" s="110"/>
      <c r="J781" s="110"/>
      <c r="K781" s="110"/>
      <c r="L781" s="109"/>
      <c r="M781" s="109"/>
      <c r="N781" s="111" t="str">
        <f t="shared" si="3"/>
        <v/>
      </c>
    </row>
    <row r="782">
      <c r="A782" s="104" t="str">
        <f t="shared" si="1"/>
        <v/>
      </c>
      <c r="B782" s="105"/>
      <c r="C782" s="106" t="str">
        <f t="shared" si="2"/>
        <v/>
      </c>
      <c r="D782" s="107"/>
      <c r="E782" s="108"/>
      <c r="F782" s="109"/>
      <c r="G782" s="109"/>
      <c r="H782" s="110"/>
      <c r="I782" s="110"/>
      <c r="J782" s="110"/>
      <c r="K782" s="110"/>
      <c r="L782" s="109"/>
      <c r="M782" s="109"/>
      <c r="N782" s="111" t="str">
        <f t="shared" si="3"/>
        <v/>
      </c>
    </row>
    <row r="783">
      <c r="A783" s="104" t="str">
        <f t="shared" si="1"/>
        <v/>
      </c>
      <c r="B783" s="105"/>
      <c r="C783" s="106" t="str">
        <f t="shared" si="2"/>
        <v/>
      </c>
      <c r="D783" s="107"/>
      <c r="E783" s="108"/>
      <c r="F783" s="109"/>
      <c r="G783" s="109"/>
      <c r="H783" s="110"/>
      <c r="I783" s="110"/>
      <c r="J783" s="110"/>
      <c r="K783" s="110"/>
      <c r="L783" s="109"/>
      <c r="M783" s="109"/>
      <c r="N783" s="111" t="str">
        <f t="shared" si="3"/>
        <v/>
      </c>
    </row>
    <row r="784">
      <c r="A784" s="104" t="str">
        <f t="shared" si="1"/>
        <v/>
      </c>
      <c r="B784" s="105"/>
      <c r="C784" s="106" t="str">
        <f t="shared" si="2"/>
        <v/>
      </c>
      <c r="D784" s="107"/>
      <c r="E784" s="108"/>
      <c r="F784" s="109"/>
      <c r="G784" s="109"/>
      <c r="H784" s="110"/>
      <c r="I784" s="110"/>
      <c r="J784" s="110"/>
      <c r="K784" s="110"/>
      <c r="L784" s="109"/>
      <c r="M784" s="109"/>
      <c r="N784" s="111" t="str">
        <f t="shared" si="3"/>
        <v/>
      </c>
    </row>
    <row r="785">
      <c r="A785" s="104" t="str">
        <f t="shared" si="1"/>
        <v/>
      </c>
      <c r="B785" s="105"/>
      <c r="C785" s="106" t="str">
        <f t="shared" si="2"/>
        <v/>
      </c>
      <c r="D785" s="107"/>
      <c r="E785" s="108"/>
      <c r="F785" s="109"/>
      <c r="G785" s="109"/>
      <c r="H785" s="110"/>
      <c r="I785" s="110"/>
      <c r="J785" s="110"/>
      <c r="K785" s="110"/>
      <c r="L785" s="109"/>
      <c r="M785" s="109"/>
      <c r="N785" s="111" t="str">
        <f t="shared" si="3"/>
        <v/>
      </c>
    </row>
    <row r="786">
      <c r="A786" s="104" t="str">
        <f t="shared" si="1"/>
        <v/>
      </c>
      <c r="B786" s="105"/>
      <c r="C786" s="106" t="str">
        <f t="shared" si="2"/>
        <v/>
      </c>
      <c r="D786" s="107"/>
      <c r="E786" s="108"/>
      <c r="F786" s="109"/>
      <c r="G786" s="109"/>
      <c r="H786" s="110"/>
      <c r="I786" s="110"/>
      <c r="J786" s="110"/>
      <c r="K786" s="110"/>
      <c r="L786" s="109"/>
      <c r="M786" s="109"/>
      <c r="N786" s="111" t="str">
        <f t="shared" si="3"/>
        <v/>
      </c>
    </row>
    <row r="787">
      <c r="A787" s="104" t="str">
        <f t="shared" si="1"/>
        <v/>
      </c>
      <c r="B787" s="105"/>
      <c r="C787" s="106" t="str">
        <f t="shared" si="2"/>
        <v/>
      </c>
      <c r="D787" s="107"/>
      <c r="E787" s="108"/>
      <c r="F787" s="109"/>
      <c r="G787" s="109"/>
      <c r="H787" s="110"/>
      <c r="I787" s="110"/>
      <c r="J787" s="110"/>
      <c r="K787" s="110"/>
      <c r="L787" s="109"/>
      <c r="M787" s="109"/>
      <c r="N787" s="111" t="str">
        <f t="shared" si="3"/>
        <v/>
      </c>
    </row>
    <row r="788">
      <c r="A788" s="104" t="str">
        <f t="shared" si="1"/>
        <v/>
      </c>
      <c r="B788" s="105"/>
      <c r="C788" s="106" t="str">
        <f t="shared" si="2"/>
        <v/>
      </c>
      <c r="D788" s="107"/>
      <c r="E788" s="108"/>
      <c r="F788" s="109"/>
      <c r="G788" s="109"/>
      <c r="H788" s="110"/>
      <c r="I788" s="110"/>
      <c r="J788" s="110"/>
      <c r="K788" s="110"/>
      <c r="L788" s="109"/>
      <c r="M788" s="109"/>
      <c r="N788" s="111" t="str">
        <f t="shared" si="3"/>
        <v/>
      </c>
    </row>
    <row r="789">
      <c r="A789" s="104" t="str">
        <f t="shared" si="1"/>
        <v/>
      </c>
      <c r="B789" s="105"/>
      <c r="C789" s="106" t="str">
        <f t="shared" si="2"/>
        <v/>
      </c>
      <c r="D789" s="107"/>
      <c r="E789" s="108"/>
      <c r="F789" s="109"/>
      <c r="G789" s="109"/>
      <c r="H789" s="110"/>
      <c r="I789" s="110"/>
      <c r="J789" s="110"/>
      <c r="K789" s="110"/>
      <c r="L789" s="109"/>
      <c r="M789" s="109"/>
      <c r="N789" s="111" t="str">
        <f t="shared" si="3"/>
        <v/>
      </c>
    </row>
    <row r="790">
      <c r="A790" s="104" t="str">
        <f t="shared" si="1"/>
        <v/>
      </c>
      <c r="B790" s="105"/>
      <c r="C790" s="106" t="str">
        <f t="shared" si="2"/>
        <v/>
      </c>
      <c r="D790" s="107"/>
      <c r="E790" s="108"/>
      <c r="F790" s="109"/>
      <c r="G790" s="109"/>
      <c r="H790" s="110"/>
      <c r="I790" s="110"/>
      <c r="J790" s="110"/>
      <c r="K790" s="110"/>
      <c r="L790" s="109"/>
      <c r="M790" s="109"/>
      <c r="N790" s="111" t="str">
        <f t="shared" si="3"/>
        <v/>
      </c>
    </row>
    <row r="791">
      <c r="A791" s="104" t="str">
        <f t="shared" si="1"/>
        <v/>
      </c>
      <c r="B791" s="105"/>
      <c r="C791" s="106" t="str">
        <f t="shared" si="2"/>
        <v/>
      </c>
      <c r="D791" s="107"/>
      <c r="E791" s="108"/>
      <c r="F791" s="109"/>
      <c r="G791" s="109"/>
      <c r="H791" s="110"/>
      <c r="I791" s="110"/>
      <c r="J791" s="110"/>
      <c r="K791" s="110"/>
      <c r="L791" s="109"/>
      <c r="M791" s="109"/>
      <c r="N791" s="111" t="str">
        <f t="shared" si="3"/>
        <v/>
      </c>
    </row>
    <row r="792">
      <c r="A792" s="104" t="str">
        <f t="shared" si="1"/>
        <v/>
      </c>
      <c r="B792" s="105"/>
      <c r="C792" s="106" t="str">
        <f t="shared" si="2"/>
        <v/>
      </c>
      <c r="D792" s="107"/>
      <c r="E792" s="108"/>
      <c r="F792" s="109"/>
      <c r="G792" s="109"/>
      <c r="H792" s="110"/>
      <c r="I792" s="110"/>
      <c r="J792" s="110"/>
      <c r="K792" s="110"/>
      <c r="L792" s="109"/>
      <c r="M792" s="109"/>
      <c r="N792" s="111" t="str">
        <f t="shared" si="3"/>
        <v/>
      </c>
    </row>
    <row r="793">
      <c r="A793" s="104" t="str">
        <f t="shared" si="1"/>
        <v/>
      </c>
      <c r="B793" s="105"/>
      <c r="C793" s="106" t="str">
        <f t="shared" si="2"/>
        <v/>
      </c>
      <c r="D793" s="107"/>
      <c r="E793" s="108"/>
      <c r="F793" s="109"/>
      <c r="G793" s="109"/>
      <c r="H793" s="110"/>
      <c r="I793" s="110"/>
      <c r="J793" s="110"/>
      <c r="K793" s="110"/>
      <c r="L793" s="109"/>
      <c r="M793" s="109"/>
      <c r="N793" s="111" t="str">
        <f t="shared" si="3"/>
        <v/>
      </c>
    </row>
    <row r="794">
      <c r="A794" s="104" t="str">
        <f t="shared" si="1"/>
        <v/>
      </c>
      <c r="B794" s="105"/>
      <c r="C794" s="106" t="str">
        <f t="shared" si="2"/>
        <v/>
      </c>
      <c r="D794" s="107"/>
      <c r="E794" s="108"/>
      <c r="F794" s="109"/>
      <c r="G794" s="109"/>
      <c r="H794" s="110"/>
      <c r="I794" s="110"/>
      <c r="J794" s="110"/>
      <c r="K794" s="110"/>
      <c r="L794" s="109"/>
      <c r="M794" s="109"/>
      <c r="N794" s="111" t="str">
        <f t="shared" si="3"/>
        <v/>
      </c>
    </row>
    <row r="795">
      <c r="A795" s="104" t="str">
        <f t="shared" si="1"/>
        <v/>
      </c>
      <c r="B795" s="105"/>
      <c r="C795" s="106" t="str">
        <f t="shared" si="2"/>
        <v/>
      </c>
      <c r="D795" s="107"/>
      <c r="E795" s="108"/>
      <c r="F795" s="109"/>
      <c r="G795" s="109"/>
      <c r="H795" s="110"/>
      <c r="I795" s="110"/>
      <c r="J795" s="110"/>
      <c r="K795" s="110"/>
      <c r="L795" s="109"/>
      <c r="M795" s="109"/>
      <c r="N795" s="111" t="str">
        <f t="shared" si="3"/>
        <v/>
      </c>
    </row>
    <row r="796">
      <c r="A796" s="104" t="str">
        <f t="shared" si="1"/>
        <v/>
      </c>
      <c r="B796" s="105"/>
      <c r="C796" s="106" t="str">
        <f t="shared" si="2"/>
        <v/>
      </c>
      <c r="D796" s="107"/>
      <c r="E796" s="108"/>
      <c r="F796" s="109"/>
      <c r="G796" s="109"/>
      <c r="H796" s="110"/>
      <c r="I796" s="110"/>
      <c r="J796" s="110"/>
      <c r="K796" s="110"/>
      <c r="L796" s="109"/>
      <c r="M796" s="109"/>
      <c r="N796" s="111" t="str">
        <f t="shared" si="3"/>
        <v/>
      </c>
    </row>
    <row r="797">
      <c r="A797" s="104" t="str">
        <f t="shared" si="1"/>
        <v/>
      </c>
      <c r="B797" s="105"/>
      <c r="C797" s="106" t="str">
        <f t="shared" si="2"/>
        <v/>
      </c>
      <c r="D797" s="107"/>
      <c r="E797" s="108"/>
      <c r="F797" s="109"/>
      <c r="G797" s="109"/>
      <c r="H797" s="110"/>
      <c r="I797" s="110"/>
      <c r="J797" s="110"/>
      <c r="K797" s="110"/>
      <c r="L797" s="109"/>
      <c r="M797" s="109"/>
      <c r="N797" s="111" t="str">
        <f t="shared" si="3"/>
        <v/>
      </c>
    </row>
    <row r="798">
      <c r="A798" s="104" t="str">
        <f t="shared" si="1"/>
        <v/>
      </c>
      <c r="B798" s="105"/>
      <c r="C798" s="106" t="str">
        <f t="shared" si="2"/>
        <v/>
      </c>
      <c r="D798" s="107"/>
      <c r="E798" s="108"/>
      <c r="F798" s="109"/>
      <c r="G798" s="109"/>
      <c r="H798" s="110"/>
      <c r="I798" s="110"/>
      <c r="J798" s="110"/>
      <c r="K798" s="110"/>
      <c r="L798" s="109"/>
      <c r="M798" s="109"/>
      <c r="N798" s="111" t="str">
        <f t="shared" si="3"/>
        <v/>
      </c>
    </row>
    <row r="799">
      <c r="A799" s="104" t="str">
        <f t="shared" si="1"/>
        <v/>
      </c>
      <c r="B799" s="105"/>
      <c r="C799" s="106" t="str">
        <f t="shared" si="2"/>
        <v/>
      </c>
      <c r="D799" s="107"/>
      <c r="E799" s="108"/>
      <c r="F799" s="109"/>
      <c r="G799" s="109"/>
      <c r="H799" s="110"/>
      <c r="I799" s="110"/>
      <c r="J799" s="110"/>
      <c r="K799" s="110"/>
      <c r="L799" s="109"/>
      <c r="M799" s="109"/>
      <c r="N799" s="111" t="str">
        <f t="shared" si="3"/>
        <v/>
      </c>
    </row>
    <row r="800">
      <c r="A800" s="104" t="str">
        <f t="shared" si="1"/>
        <v/>
      </c>
      <c r="B800" s="105"/>
      <c r="C800" s="106" t="str">
        <f t="shared" si="2"/>
        <v/>
      </c>
      <c r="D800" s="107"/>
      <c r="E800" s="108"/>
      <c r="F800" s="109"/>
      <c r="G800" s="109"/>
      <c r="H800" s="110"/>
      <c r="I800" s="110"/>
      <c r="J800" s="110"/>
      <c r="K800" s="110"/>
      <c r="L800" s="109"/>
      <c r="M800" s="109"/>
      <c r="N800" s="111" t="str">
        <f t="shared" si="3"/>
        <v/>
      </c>
    </row>
    <row r="801">
      <c r="A801" s="104" t="str">
        <f t="shared" si="1"/>
        <v/>
      </c>
      <c r="B801" s="105"/>
      <c r="C801" s="106" t="str">
        <f t="shared" si="2"/>
        <v/>
      </c>
      <c r="D801" s="107"/>
      <c r="E801" s="108"/>
      <c r="F801" s="109"/>
      <c r="G801" s="109"/>
      <c r="H801" s="110"/>
      <c r="I801" s="110"/>
      <c r="J801" s="110"/>
      <c r="K801" s="110"/>
      <c r="L801" s="109"/>
      <c r="M801" s="109"/>
      <c r="N801" s="111" t="str">
        <f t="shared" si="3"/>
        <v/>
      </c>
    </row>
    <row r="802">
      <c r="A802" s="104" t="str">
        <f t="shared" si="1"/>
        <v/>
      </c>
      <c r="B802" s="105"/>
      <c r="C802" s="106" t="str">
        <f t="shared" si="2"/>
        <v/>
      </c>
      <c r="D802" s="107"/>
      <c r="E802" s="108"/>
      <c r="F802" s="109"/>
      <c r="G802" s="109"/>
      <c r="H802" s="110"/>
      <c r="I802" s="110"/>
      <c r="J802" s="110"/>
      <c r="K802" s="110"/>
      <c r="L802" s="109"/>
      <c r="M802" s="109"/>
      <c r="N802" s="111" t="str">
        <f t="shared" si="3"/>
        <v/>
      </c>
    </row>
    <row r="803">
      <c r="A803" s="104" t="str">
        <f t="shared" si="1"/>
        <v/>
      </c>
      <c r="B803" s="105"/>
      <c r="C803" s="106" t="str">
        <f t="shared" si="2"/>
        <v/>
      </c>
      <c r="D803" s="107"/>
      <c r="E803" s="108"/>
      <c r="F803" s="109"/>
      <c r="G803" s="109"/>
      <c r="H803" s="110"/>
      <c r="I803" s="110"/>
      <c r="J803" s="110"/>
      <c r="K803" s="110"/>
      <c r="L803" s="109"/>
      <c r="M803" s="109"/>
      <c r="N803" s="111" t="str">
        <f t="shared" si="3"/>
        <v/>
      </c>
    </row>
    <row r="804">
      <c r="A804" s="104" t="str">
        <f t="shared" si="1"/>
        <v/>
      </c>
      <c r="B804" s="105"/>
      <c r="C804" s="106" t="str">
        <f t="shared" si="2"/>
        <v/>
      </c>
      <c r="D804" s="107"/>
      <c r="E804" s="108"/>
      <c r="F804" s="109"/>
      <c r="G804" s="109"/>
      <c r="H804" s="110"/>
      <c r="I804" s="110"/>
      <c r="J804" s="110"/>
      <c r="K804" s="110"/>
      <c r="L804" s="109"/>
      <c r="M804" s="109"/>
      <c r="N804" s="111" t="str">
        <f t="shared" si="3"/>
        <v/>
      </c>
    </row>
    <row r="805">
      <c r="A805" s="104" t="str">
        <f t="shared" si="1"/>
        <v/>
      </c>
      <c r="B805" s="105"/>
      <c r="C805" s="106" t="str">
        <f t="shared" si="2"/>
        <v/>
      </c>
      <c r="D805" s="107"/>
      <c r="E805" s="108"/>
      <c r="F805" s="109"/>
      <c r="G805" s="109"/>
      <c r="H805" s="110"/>
      <c r="I805" s="110"/>
      <c r="J805" s="110"/>
      <c r="K805" s="110"/>
      <c r="L805" s="109"/>
      <c r="M805" s="109"/>
      <c r="N805" s="111" t="str">
        <f t="shared" si="3"/>
        <v/>
      </c>
    </row>
    <row r="806">
      <c r="A806" s="104" t="str">
        <f t="shared" si="1"/>
        <v/>
      </c>
      <c r="B806" s="105"/>
      <c r="C806" s="106" t="str">
        <f t="shared" si="2"/>
        <v/>
      </c>
      <c r="D806" s="107"/>
      <c r="E806" s="108"/>
      <c r="F806" s="109"/>
      <c r="G806" s="109"/>
      <c r="H806" s="110"/>
      <c r="I806" s="110"/>
      <c r="J806" s="110"/>
      <c r="K806" s="110"/>
      <c r="L806" s="109"/>
      <c r="M806" s="109"/>
      <c r="N806" s="111" t="str">
        <f t="shared" si="3"/>
        <v/>
      </c>
    </row>
    <row r="807">
      <c r="A807" s="104" t="str">
        <f t="shared" si="1"/>
        <v/>
      </c>
      <c r="B807" s="105"/>
      <c r="C807" s="106" t="str">
        <f t="shared" si="2"/>
        <v/>
      </c>
      <c r="D807" s="107"/>
      <c r="E807" s="108"/>
      <c r="F807" s="109"/>
      <c r="G807" s="109"/>
      <c r="H807" s="110"/>
      <c r="I807" s="110"/>
      <c r="J807" s="110"/>
      <c r="K807" s="110"/>
      <c r="L807" s="109"/>
      <c r="M807" s="109"/>
      <c r="N807" s="111" t="str">
        <f t="shared" si="3"/>
        <v/>
      </c>
    </row>
    <row r="808">
      <c r="A808" s="104" t="str">
        <f t="shared" si="1"/>
        <v/>
      </c>
      <c r="B808" s="105"/>
      <c r="C808" s="106" t="str">
        <f t="shared" si="2"/>
        <v/>
      </c>
      <c r="D808" s="107"/>
      <c r="E808" s="108"/>
      <c r="F808" s="109"/>
      <c r="G808" s="109"/>
      <c r="H808" s="110"/>
      <c r="I808" s="110"/>
      <c r="J808" s="110"/>
      <c r="K808" s="110"/>
      <c r="L808" s="109"/>
      <c r="M808" s="109"/>
      <c r="N808" s="111" t="str">
        <f t="shared" si="3"/>
        <v/>
      </c>
    </row>
    <row r="809">
      <c r="A809" s="104" t="str">
        <f t="shared" si="1"/>
        <v/>
      </c>
      <c r="B809" s="105"/>
      <c r="C809" s="106" t="str">
        <f t="shared" si="2"/>
        <v/>
      </c>
      <c r="D809" s="107"/>
      <c r="E809" s="108"/>
      <c r="F809" s="109"/>
      <c r="G809" s="109"/>
      <c r="H809" s="110"/>
      <c r="I809" s="110"/>
      <c r="J809" s="110"/>
      <c r="K809" s="110"/>
      <c r="L809" s="109"/>
      <c r="M809" s="109"/>
      <c r="N809" s="111" t="str">
        <f t="shared" si="3"/>
        <v/>
      </c>
    </row>
    <row r="810">
      <c r="A810" s="104" t="str">
        <f t="shared" si="1"/>
        <v/>
      </c>
      <c r="B810" s="105"/>
      <c r="C810" s="106" t="str">
        <f t="shared" si="2"/>
        <v/>
      </c>
      <c r="D810" s="107"/>
      <c r="E810" s="108"/>
      <c r="F810" s="109"/>
      <c r="G810" s="109"/>
      <c r="H810" s="110"/>
      <c r="I810" s="110"/>
      <c r="J810" s="110"/>
      <c r="K810" s="110"/>
      <c r="L810" s="109"/>
      <c r="M810" s="109"/>
      <c r="N810" s="111" t="str">
        <f t="shared" si="3"/>
        <v/>
      </c>
    </row>
    <row r="811">
      <c r="A811" s="104" t="str">
        <f t="shared" si="1"/>
        <v/>
      </c>
      <c r="B811" s="105"/>
      <c r="C811" s="106" t="str">
        <f t="shared" si="2"/>
        <v/>
      </c>
      <c r="D811" s="107"/>
      <c r="E811" s="108"/>
      <c r="F811" s="109"/>
      <c r="G811" s="109"/>
      <c r="H811" s="110"/>
      <c r="I811" s="110"/>
      <c r="J811" s="110"/>
      <c r="K811" s="110"/>
      <c r="L811" s="109"/>
      <c r="M811" s="109"/>
      <c r="N811" s="111" t="str">
        <f t="shared" si="3"/>
        <v/>
      </c>
    </row>
    <row r="812">
      <c r="A812" s="104" t="str">
        <f t="shared" si="1"/>
        <v/>
      </c>
      <c r="B812" s="105"/>
      <c r="C812" s="106" t="str">
        <f t="shared" si="2"/>
        <v/>
      </c>
      <c r="D812" s="107"/>
      <c r="E812" s="108"/>
      <c r="F812" s="109"/>
      <c r="G812" s="109"/>
      <c r="H812" s="110"/>
      <c r="I812" s="110"/>
      <c r="J812" s="110"/>
      <c r="K812" s="110"/>
      <c r="L812" s="109"/>
      <c r="M812" s="109"/>
      <c r="N812" s="111" t="str">
        <f t="shared" si="3"/>
        <v/>
      </c>
    </row>
    <row r="813">
      <c r="A813" s="104" t="str">
        <f t="shared" si="1"/>
        <v/>
      </c>
      <c r="B813" s="105"/>
      <c r="C813" s="106" t="str">
        <f t="shared" si="2"/>
        <v/>
      </c>
      <c r="D813" s="107"/>
      <c r="E813" s="108"/>
      <c r="F813" s="109"/>
      <c r="G813" s="109"/>
      <c r="H813" s="110"/>
      <c r="I813" s="110"/>
      <c r="J813" s="110"/>
      <c r="K813" s="110"/>
      <c r="L813" s="109"/>
      <c r="M813" s="109"/>
      <c r="N813" s="111" t="str">
        <f t="shared" si="3"/>
        <v/>
      </c>
    </row>
    <row r="814">
      <c r="A814" s="104" t="str">
        <f t="shared" si="1"/>
        <v/>
      </c>
      <c r="B814" s="105"/>
      <c r="C814" s="106" t="str">
        <f t="shared" si="2"/>
        <v/>
      </c>
      <c r="D814" s="107"/>
      <c r="E814" s="108"/>
      <c r="F814" s="109"/>
      <c r="G814" s="109"/>
      <c r="H814" s="110"/>
      <c r="I814" s="110"/>
      <c r="J814" s="110"/>
      <c r="K814" s="110"/>
      <c r="L814" s="109"/>
      <c r="M814" s="109"/>
      <c r="N814" s="111" t="str">
        <f t="shared" si="3"/>
        <v/>
      </c>
    </row>
    <row r="815">
      <c r="A815" s="104" t="str">
        <f t="shared" si="1"/>
        <v/>
      </c>
      <c r="B815" s="105"/>
      <c r="C815" s="106" t="str">
        <f t="shared" si="2"/>
        <v/>
      </c>
      <c r="D815" s="107"/>
      <c r="E815" s="108"/>
      <c r="F815" s="109"/>
      <c r="G815" s="109"/>
      <c r="H815" s="110"/>
      <c r="I815" s="110"/>
      <c r="J815" s="110"/>
      <c r="K815" s="110"/>
      <c r="L815" s="109"/>
      <c r="M815" s="109"/>
      <c r="N815" s="111" t="str">
        <f t="shared" si="3"/>
        <v/>
      </c>
    </row>
    <row r="816">
      <c r="A816" s="104" t="str">
        <f t="shared" si="1"/>
        <v/>
      </c>
      <c r="B816" s="105"/>
      <c r="C816" s="106" t="str">
        <f t="shared" si="2"/>
        <v/>
      </c>
      <c r="D816" s="107"/>
      <c r="E816" s="108"/>
      <c r="F816" s="109"/>
      <c r="G816" s="109"/>
      <c r="H816" s="110"/>
      <c r="I816" s="110"/>
      <c r="J816" s="110"/>
      <c r="K816" s="110"/>
      <c r="L816" s="109"/>
      <c r="M816" s="109"/>
      <c r="N816" s="111" t="str">
        <f t="shared" si="3"/>
        <v/>
      </c>
    </row>
    <row r="817">
      <c r="A817" s="104" t="str">
        <f t="shared" si="1"/>
        <v/>
      </c>
      <c r="B817" s="105"/>
      <c r="C817" s="106" t="str">
        <f t="shared" si="2"/>
        <v/>
      </c>
      <c r="D817" s="107"/>
      <c r="E817" s="108"/>
      <c r="F817" s="109"/>
      <c r="G817" s="109"/>
      <c r="H817" s="110"/>
      <c r="I817" s="110"/>
      <c r="J817" s="110"/>
      <c r="K817" s="110"/>
      <c r="L817" s="109"/>
      <c r="M817" s="109"/>
      <c r="N817" s="111" t="str">
        <f t="shared" si="3"/>
        <v/>
      </c>
    </row>
    <row r="818">
      <c r="A818" s="104" t="str">
        <f t="shared" si="1"/>
        <v/>
      </c>
      <c r="B818" s="105"/>
      <c r="C818" s="106" t="str">
        <f t="shared" si="2"/>
        <v/>
      </c>
      <c r="D818" s="107"/>
      <c r="E818" s="108"/>
      <c r="F818" s="109"/>
      <c r="G818" s="109"/>
      <c r="H818" s="110"/>
      <c r="I818" s="110"/>
      <c r="J818" s="110"/>
      <c r="K818" s="110"/>
      <c r="L818" s="109"/>
      <c r="M818" s="109"/>
      <c r="N818" s="111" t="str">
        <f t="shared" si="3"/>
        <v/>
      </c>
    </row>
    <row r="819">
      <c r="A819" s="104" t="str">
        <f t="shared" si="1"/>
        <v/>
      </c>
      <c r="B819" s="105"/>
      <c r="C819" s="106" t="str">
        <f t="shared" si="2"/>
        <v/>
      </c>
      <c r="D819" s="107"/>
      <c r="E819" s="108"/>
      <c r="F819" s="109"/>
      <c r="G819" s="109"/>
      <c r="H819" s="110"/>
      <c r="I819" s="110"/>
      <c r="J819" s="110"/>
      <c r="K819" s="110"/>
      <c r="L819" s="109"/>
      <c r="M819" s="109"/>
      <c r="N819" s="111" t="str">
        <f t="shared" si="3"/>
        <v/>
      </c>
    </row>
    <row r="820">
      <c r="A820" s="104" t="str">
        <f t="shared" si="1"/>
        <v/>
      </c>
      <c r="B820" s="105"/>
      <c r="C820" s="106" t="str">
        <f t="shared" si="2"/>
        <v/>
      </c>
      <c r="D820" s="107"/>
      <c r="E820" s="108"/>
      <c r="F820" s="109"/>
      <c r="G820" s="109"/>
      <c r="H820" s="110"/>
      <c r="I820" s="110"/>
      <c r="J820" s="110"/>
      <c r="K820" s="110"/>
      <c r="L820" s="109"/>
      <c r="M820" s="109"/>
      <c r="N820" s="111" t="str">
        <f t="shared" si="3"/>
        <v/>
      </c>
    </row>
    <row r="821">
      <c r="A821" s="104" t="str">
        <f t="shared" si="1"/>
        <v/>
      </c>
      <c r="B821" s="105"/>
      <c r="C821" s="106" t="str">
        <f t="shared" si="2"/>
        <v/>
      </c>
      <c r="D821" s="107"/>
      <c r="E821" s="108"/>
      <c r="F821" s="109"/>
      <c r="G821" s="109"/>
      <c r="H821" s="110"/>
      <c r="I821" s="110"/>
      <c r="J821" s="110"/>
      <c r="K821" s="110"/>
      <c r="L821" s="109"/>
      <c r="M821" s="109"/>
      <c r="N821" s="111" t="str">
        <f t="shared" si="3"/>
        <v/>
      </c>
    </row>
    <row r="822">
      <c r="A822" s="104" t="str">
        <f t="shared" si="1"/>
        <v/>
      </c>
      <c r="B822" s="105"/>
      <c r="C822" s="106" t="str">
        <f t="shared" si="2"/>
        <v/>
      </c>
      <c r="D822" s="107"/>
      <c r="E822" s="108"/>
      <c r="F822" s="109"/>
      <c r="G822" s="109"/>
      <c r="H822" s="110"/>
      <c r="I822" s="110"/>
      <c r="J822" s="110"/>
      <c r="K822" s="110"/>
      <c r="L822" s="109"/>
      <c r="M822" s="109"/>
      <c r="N822" s="111" t="str">
        <f t="shared" si="3"/>
        <v/>
      </c>
    </row>
    <row r="823">
      <c r="A823" s="104" t="str">
        <f t="shared" si="1"/>
        <v/>
      </c>
      <c r="B823" s="105"/>
      <c r="C823" s="106" t="str">
        <f t="shared" si="2"/>
        <v/>
      </c>
      <c r="D823" s="107"/>
      <c r="E823" s="108"/>
      <c r="F823" s="109"/>
      <c r="G823" s="109"/>
      <c r="H823" s="110"/>
      <c r="I823" s="110"/>
      <c r="J823" s="110"/>
      <c r="K823" s="110"/>
      <c r="L823" s="109"/>
      <c r="M823" s="109"/>
      <c r="N823" s="111" t="str">
        <f t="shared" si="3"/>
        <v/>
      </c>
    </row>
    <row r="824">
      <c r="A824" s="104" t="str">
        <f t="shared" si="1"/>
        <v/>
      </c>
      <c r="B824" s="105"/>
      <c r="C824" s="106" t="str">
        <f t="shared" si="2"/>
        <v/>
      </c>
      <c r="D824" s="107"/>
      <c r="E824" s="108"/>
      <c r="F824" s="109"/>
      <c r="G824" s="109"/>
      <c r="H824" s="110"/>
      <c r="I824" s="110"/>
      <c r="J824" s="110"/>
      <c r="K824" s="110"/>
      <c r="L824" s="109"/>
      <c r="M824" s="109"/>
      <c r="N824" s="111" t="str">
        <f t="shared" si="3"/>
        <v/>
      </c>
    </row>
    <row r="825">
      <c r="A825" s="104" t="str">
        <f t="shared" si="1"/>
        <v/>
      </c>
      <c r="B825" s="105"/>
      <c r="C825" s="106" t="str">
        <f t="shared" si="2"/>
        <v/>
      </c>
      <c r="D825" s="107"/>
      <c r="E825" s="108"/>
      <c r="F825" s="109"/>
      <c r="G825" s="109"/>
      <c r="H825" s="110"/>
      <c r="I825" s="110"/>
      <c r="J825" s="110"/>
      <c r="K825" s="110"/>
      <c r="L825" s="109"/>
      <c r="M825" s="109"/>
      <c r="N825" s="111" t="str">
        <f t="shared" si="3"/>
        <v/>
      </c>
    </row>
    <row r="826">
      <c r="A826" s="104" t="str">
        <f t="shared" si="1"/>
        <v/>
      </c>
      <c r="B826" s="105"/>
      <c r="C826" s="106" t="str">
        <f t="shared" si="2"/>
        <v/>
      </c>
      <c r="D826" s="107"/>
      <c r="E826" s="108"/>
      <c r="F826" s="109"/>
      <c r="G826" s="109"/>
      <c r="H826" s="110"/>
      <c r="I826" s="110"/>
      <c r="J826" s="110"/>
      <c r="K826" s="110"/>
      <c r="L826" s="109"/>
      <c r="M826" s="109"/>
      <c r="N826" s="111" t="str">
        <f t="shared" si="3"/>
        <v/>
      </c>
    </row>
    <row r="827">
      <c r="A827" s="104" t="str">
        <f t="shared" si="1"/>
        <v/>
      </c>
      <c r="B827" s="105"/>
      <c r="C827" s="106" t="str">
        <f t="shared" si="2"/>
        <v/>
      </c>
      <c r="D827" s="107"/>
      <c r="E827" s="108"/>
      <c r="F827" s="109"/>
      <c r="G827" s="109"/>
      <c r="H827" s="110"/>
      <c r="I827" s="110"/>
      <c r="J827" s="110"/>
      <c r="K827" s="110"/>
      <c r="L827" s="109"/>
      <c r="M827" s="109"/>
      <c r="N827" s="111" t="str">
        <f t="shared" si="3"/>
        <v/>
      </c>
    </row>
    <row r="828">
      <c r="A828" s="104" t="str">
        <f t="shared" si="1"/>
        <v/>
      </c>
      <c r="B828" s="105"/>
      <c r="C828" s="106" t="str">
        <f t="shared" si="2"/>
        <v/>
      </c>
      <c r="D828" s="107"/>
      <c r="E828" s="108"/>
      <c r="F828" s="109"/>
      <c r="G828" s="109"/>
      <c r="H828" s="110"/>
      <c r="I828" s="110"/>
      <c r="J828" s="110"/>
      <c r="K828" s="110"/>
      <c r="L828" s="109"/>
      <c r="M828" s="109"/>
      <c r="N828" s="111" t="str">
        <f t="shared" si="3"/>
        <v/>
      </c>
    </row>
    <row r="829">
      <c r="A829" s="104" t="str">
        <f t="shared" si="1"/>
        <v/>
      </c>
      <c r="B829" s="105"/>
      <c r="C829" s="106" t="str">
        <f t="shared" si="2"/>
        <v/>
      </c>
      <c r="D829" s="107"/>
      <c r="E829" s="108"/>
      <c r="F829" s="109"/>
      <c r="G829" s="109"/>
      <c r="H829" s="110"/>
      <c r="I829" s="110"/>
      <c r="J829" s="110"/>
      <c r="K829" s="110"/>
      <c r="L829" s="109"/>
      <c r="M829" s="109"/>
      <c r="N829" s="111" t="str">
        <f t="shared" si="3"/>
        <v/>
      </c>
    </row>
    <row r="830">
      <c r="A830" s="104" t="str">
        <f t="shared" si="1"/>
        <v/>
      </c>
      <c r="B830" s="105"/>
      <c r="C830" s="106" t="str">
        <f t="shared" si="2"/>
        <v/>
      </c>
      <c r="D830" s="107"/>
      <c r="E830" s="108"/>
      <c r="F830" s="109"/>
      <c r="G830" s="109"/>
      <c r="H830" s="110"/>
      <c r="I830" s="110"/>
      <c r="J830" s="110"/>
      <c r="K830" s="110"/>
      <c r="L830" s="109"/>
      <c r="M830" s="109"/>
      <c r="N830" s="111" t="str">
        <f t="shared" si="3"/>
        <v/>
      </c>
    </row>
    <row r="831">
      <c r="A831" s="104" t="str">
        <f t="shared" si="1"/>
        <v/>
      </c>
      <c r="B831" s="105"/>
      <c r="C831" s="106" t="str">
        <f t="shared" si="2"/>
        <v/>
      </c>
      <c r="D831" s="107"/>
      <c r="E831" s="108"/>
      <c r="F831" s="109"/>
      <c r="G831" s="109"/>
      <c r="H831" s="110"/>
      <c r="I831" s="110"/>
      <c r="J831" s="110"/>
      <c r="K831" s="110"/>
      <c r="L831" s="109"/>
      <c r="M831" s="109"/>
      <c r="N831" s="111" t="str">
        <f t="shared" si="3"/>
        <v/>
      </c>
    </row>
    <row r="832">
      <c r="A832" s="104" t="str">
        <f t="shared" si="1"/>
        <v/>
      </c>
      <c r="B832" s="105"/>
      <c r="C832" s="106" t="str">
        <f t="shared" si="2"/>
        <v/>
      </c>
      <c r="D832" s="107"/>
      <c r="E832" s="108"/>
      <c r="F832" s="109"/>
      <c r="G832" s="109"/>
      <c r="H832" s="110"/>
      <c r="I832" s="110"/>
      <c r="J832" s="110"/>
      <c r="K832" s="110"/>
      <c r="L832" s="109"/>
      <c r="M832" s="109"/>
      <c r="N832" s="111" t="str">
        <f t="shared" si="3"/>
        <v/>
      </c>
    </row>
    <row r="833">
      <c r="A833" s="104" t="str">
        <f t="shared" si="1"/>
        <v/>
      </c>
      <c r="B833" s="105"/>
      <c r="C833" s="106" t="str">
        <f t="shared" si="2"/>
        <v/>
      </c>
      <c r="D833" s="107"/>
      <c r="E833" s="108"/>
      <c r="F833" s="109"/>
      <c r="G833" s="109"/>
      <c r="H833" s="110"/>
      <c r="I833" s="110"/>
      <c r="J833" s="110"/>
      <c r="K833" s="110"/>
      <c r="L833" s="109"/>
      <c r="M833" s="109"/>
      <c r="N833" s="111" t="str">
        <f t="shared" si="3"/>
        <v/>
      </c>
    </row>
    <row r="834">
      <c r="A834" s="104" t="str">
        <f t="shared" si="1"/>
        <v/>
      </c>
      <c r="B834" s="105"/>
      <c r="C834" s="106" t="str">
        <f t="shared" si="2"/>
        <v/>
      </c>
      <c r="D834" s="107"/>
      <c r="E834" s="108"/>
      <c r="F834" s="109"/>
      <c r="G834" s="109"/>
      <c r="H834" s="110"/>
      <c r="I834" s="110"/>
      <c r="J834" s="110"/>
      <c r="K834" s="110"/>
      <c r="L834" s="109"/>
      <c r="M834" s="109"/>
      <c r="N834" s="111" t="str">
        <f t="shared" si="3"/>
        <v/>
      </c>
    </row>
    <row r="835">
      <c r="A835" s="104" t="str">
        <f t="shared" si="1"/>
        <v/>
      </c>
      <c r="B835" s="105"/>
      <c r="C835" s="106" t="str">
        <f t="shared" si="2"/>
        <v/>
      </c>
      <c r="D835" s="107"/>
      <c r="E835" s="108"/>
      <c r="F835" s="109"/>
      <c r="G835" s="109"/>
      <c r="H835" s="110"/>
      <c r="I835" s="110"/>
      <c r="J835" s="110"/>
      <c r="K835" s="110"/>
      <c r="L835" s="109"/>
      <c r="M835" s="109"/>
      <c r="N835" s="111" t="str">
        <f t="shared" si="3"/>
        <v/>
      </c>
    </row>
    <row r="836">
      <c r="A836" s="104" t="str">
        <f t="shared" si="1"/>
        <v/>
      </c>
      <c r="B836" s="105"/>
      <c r="C836" s="106" t="str">
        <f t="shared" si="2"/>
        <v/>
      </c>
      <c r="D836" s="107"/>
      <c r="E836" s="108"/>
      <c r="F836" s="109"/>
      <c r="G836" s="109"/>
      <c r="H836" s="110"/>
      <c r="I836" s="110"/>
      <c r="J836" s="110"/>
      <c r="K836" s="110"/>
      <c r="L836" s="109"/>
      <c r="M836" s="109"/>
      <c r="N836" s="111" t="str">
        <f t="shared" si="3"/>
        <v/>
      </c>
    </row>
    <row r="837">
      <c r="A837" s="104" t="str">
        <f t="shared" si="1"/>
        <v/>
      </c>
      <c r="B837" s="105"/>
      <c r="C837" s="106" t="str">
        <f t="shared" si="2"/>
        <v/>
      </c>
      <c r="D837" s="107"/>
      <c r="E837" s="108"/>
      <c r="F837" s="109"/>
      <c r="G837" s="109"/>
      <c r="H837" s="110"/>
      <c r="I837" s="110"/>
      <c r="J837" s="110"/>
      <c r="K837" s="110"/>
      <c r="L837" s="109"/>
      <c r="M837" s="109"/>
      <c r="N837" s="111" t="str">
        <f t="shared" si="3"/>
        <v/>
      </c>
    </row>
    <row r="838">
      <c r="A838" s="104" t="str">
        <f t="shared" si="1"/>
        <v/>
      </c>
      <c r="B838" s="105"/>
      <c r="C838" s="106" t="str">
        <f t="shared" si="2"/>
        <v/>
      </c>
      <c r="D838" s="107"/>
      <c r="E838" s="108"/>
      <c r="F838" s="109"/>
      <c r="G838" s="109"/>
      <c r="H838" s="110"/>
      <c r="I838" s="110"/>
      <c r="J838" s="110"/>
      <c r="K838" s="110"/>
      <c r="L838" s="109"/>
      <c r="M838" s="109"/>
      <c r="N838" s="111" t="str">
        <f t="shared" si="3"/>
        <v/>
      </c>
    </row>
    <row r="839">
      <c r="A839" s="104" t="str">
        <f t="shared" si="1"/>
        <v/>
      </c>
      <c r="B839" s="105"/>
      <c r="C839" s="106" t="str">
        <f t="shared" si="2"/>
        <v/>
      </c>
      <c r="D839" s="107"/>
      <c r="E839" s="108"/>
      <c r="F839" s="109"/>
      <c r="G839" s="109"/>
      <c r="H839" s="110"/>
      <c r="I839" s="110"/>
      <c r="J839" s="110"/>
      <c r="K839" s="110"/>
      <c r="L839" s="109"/>
      <c r="M839" s="109"/>
      <c r="N839" s="111" t="str">
        <f t="shared" si="3"/>
        <v/>
      </c>
    </row>
    <row r="840">
      <c r="A840" s="104" t="str">
        <f t="shared" si="1"/>
        <v/>
      </c>
      <c r="B840" s="105"/>
      <c r="C840" s="106" t="str">
        <f t="shared" si="2"/>
        <v/>
      </c>
      <c r="D840" s="107"/>
      <c r="E840" s="108"/>
      <c r="F840" s="109"/>
      <c r="G840" s="109"/>
      <c r="H840" s="110"/>
      <c r="I840" s="110"/>
      <c r="J840" s="110"/>
      <c r="K840" s="110"/>
      <c r="L840" s="109"/>
      <c r="M840" s="109"/>
      <c r="N840" s="111" t="str">
        <f t="shared" si="3"/>
        <v/>
      </c>
    </row>
    <row r="841">
      <c r="A841" s="104" t="str">
        <f t="shared" si="1"/>
        <v/>
      </c>
      <c r="B841" s="105"/>
      <c r="C841" s="106" t="str">
        <f t="shared" si="2"/>
        <v/>
      </c>
      <c r="D841" s="107"/>
      <c r="E841" s="108"/>
      <c r="F841" s="109"/>
      <c r="G841" s="109"/>
      <c r="H841" s="110"/>
      <c r="I841" s="110"/>
      <c r="J841" s="110"/>
      <c r="K841" s="110"/>
      <c r="L841" s="109"/>
      <c r="M841" s="109"/>
      <c r="N841" s="111" t="str">
        <f t="shared" si="3"/>
        <v/>
      </c>
    </row>
    <row r="842">
      <c r="A842" s="104" t="str">
        <f t="shared" si="1"/>
        <v/>
      </c>
      <c r="B842" s="105"/>
      <c r="C842" s="106" t="str">
        <f t="shared" si="2"/>
        <v/>
      </c>
      <c r="D842" s="107"/>
      <c r="E842" s="108"/>
      <c r="F842" s="109"/>
      <c r="G842" s="109"/>
      <c r="H842" s="110"/>
      <c r="I842" s="110"/>
      <c r="J842" s="110"/>
      <c r="K842" s="110"/>
      <c r="L842" s="109"/>
      <c r="M842" s="109"/>
      <c r="N842" s="111" t="str">
        <f t="shared" si="3"/>
        <v/>
      </c>
    </row>
    <row r="843">
      <c r="A843" s="104" t="str">
        <f t="shared" si="1"/>
        <v/>
      </c>
      <c r="B843" s="105"/>
      <c r="C843" s="106" t="str">
        <f t="shared" si="2"/>
        <v/>
      </c>
      <c r="D843" s="107"/>
      <c r="E843" s="108"/>
      <c r="F843" s="109"/>
      <c r="G843" s="109"/>
      <c r="H843" s="110"/>
      <c r="I843" s="110"/>
      <c r="J843" s="110"/>
      <c r="K843" s="110"/>
      <c r="L843" s="109"/>
      <c r="M843" s="109"/>
      <c r="N843" s="111" t="str">
        <f t="shared" si="3"/>
        <v/>
      </c>
    </row>
    <row r="844">
      <c r="A844" s="104" t="str">
        <f t="shared" si="1"/>
        <v/>
      </c>
      <c r="B844" s="105"/>
      <c r="C844" s="106" t="str">
        <f t="shared" si="2"/>
        <v/>
      </c>
      <c r="D844" s="107"/>
      <c r="E844" s="108"/>
      <c r="F844" s="109"/>
      <c r="G844" s="109"/>
      <c r="H844" s="110"/>
      <c r="I844" s="110"/>
      <c r="J844" s="110"/>
      <c r="K844" s="110"/>
      <c r="L844" s="109"/>
      <c r="M844" s="109"/>
      <c r="N844" s="111" t="str">
        <f t="shared" si="3"/>
        <v/>
      </c>
    </row>
    <row r="845">
      <c r="A845" s="104" t="str">
        <f t="shared" si="1"/>
        <v/>
      </c>
      <c r="B845" s="105"/>
      <c r="C845" s="106" t="str">
        <f t="shared" si="2"/>
        <v/>
      </c>
      <c r="D845" s="107"/>
      <c r="E845" s="108"/>
      <c r="F845" s="109"/>
      <c r="G845" s="109"/>
      <c r="H845" s="110"/>
      <c r="I845" s="110"/>
      <c r="J845" s="110"/>
      <c r="K845" s="110"/>
      <c r="L845" s="109"/>
      <c r="M845" s="109"/>
      <c r="N845" s="111" t="str">
        <f t="shared" si="3"/>
        <v/>
      </c>
    </row>
    <row r="846">
      <c r="A846" s="104" t="str">
        <f t="shared" si="1"/>
        <v/>
      </c>
      <c r="B846" s="105"/>
      <c r="C846" s="106" t="str">
        <f t="shared" si="2"/>
        <v/>
      </c>
      <c r="D846" s="107"/>
      <c r="E846" s="108"/>
      <c r="F846" s="109"/>
      <c r="G846" s="109"/>
      <c r="H846" s="110"/>
      <c r="I846" s="110"/>
      <c r="J846" s="110"/>
      <c r="K846" s="110"/>
      <c r="L846" s="109"/>
      <c r="M846" s="109"/>
      <c r="N846" s="111" t="str">
        <f t="shared" si="3"/>
        <v/>
      </c>
    </row>
    <row r="847">
      <c r="A847" s="104" t="str">
        <f t="shared" si="1"/>
        <v/>
      </c>
      <c r="B847" s="105"/>
      <c r="C847" s="106" t="str">
        <f t="shared" si="2"/>
        <v/>
      </c>
      <c r="D847" s="107"/>
      <c r="E847" s="108"/>
      <c r="F847" s="109"/>
      <c r="G847" s="109"/>
      <c r="H847" s="110"/>
      <c r="I847" s="110"/>
      <c r="J847" s="110"/>
      <c r="K847" s="110"/>
      <c r="L847" s="109"/>
      <c r="M847" s="109"/>
      <c r="N847" s="111" t="str">
        <f t="shared" si="3"/>
        <v/>
      </c>
    </row>
    <row r="848">
      <c r="A848" s="104" t="str">
        <f t="shared" si="1"/>
        <v/>
      </c>
      <c r="B848" s="105"/>
      <c r="C848" s="106" t="str">
        <f t="shared" si="2"/>
        <v/>
      </c>
      <c r="D848" s="107"/>
      <c r="E848" s="108"/>
      <c r="F848" s="109"/>
      <c r="G848" s="109"/>
      <c r="H848" s="110"/>
      <c r="I848" s="110"/>
      <c r="J848" s="110"/>
      <c r="K848" s="110"/>
      <c r="L848" s="109"/>
      <c r="M848" s="109"/>
      <c r="N848" s="111" t="str">
        <f t="shared" si="3"/>
        <v/>
      </c>
    </row>
    <row r="849">
      <c r="A849" s="104" t="str">
        <f t="shared" si="1"/>
        <v/>
      </c>
      <c r="B849" s="105"/>
      <c r="C849" s="106" t="str">
        <f t="shared" si="2"/>
        <v/>
      </c>
      <c r="D849" s="107"/>
      <c r="E849" s="108"/>
      <c r="F849" s="109"/>
      <c r="G849" s="109"/>
      <c r="H849" s="110"/>
      <c r="I849" s="110"/>
      <c r="J849" s="110"/>
      <c r="K849" s="110"/>
      <c r="L849" s="109"/>
      <c r="M849" s="109"/>
      <c r="N849" s="111" t="str">
        <f t="shared" si="3"/>
        <v/>
      </c>
    </row>
    <row r="850">
      <c r="A850" s="104" t="str">
        <f t="shared" si="1"/>
        <v/>
      </c>
      <c r="B850" s="105"/>
      <c r="C850" s="106" t="str">
        <f t="shared" si="2"/>
        <v/>
      </c>
      <c r="D850" s="107"/>
      <c r="E850" s="108"/>
      <c r="F850" s="109"/>
      <c r="G850" s="109"/>
      <c r="H850" s="110"/>
      <c r="I850" s="110"/>
      <c r="J850" s="110"/>
      <c r="K850" s="110"/>
      <c r="L850" s="109"/>
      <c r="M850" s="109"/>
      <c r="N850" s="111" t="str">
        <f t="shared" si="3"/>
        <v/>
      </c>
    </row>
    <row r="851">
      <c r="A851" s="104" t="str">
        <f t="shared" si="1"/>
        <v/>
      </c>
      <c r="B851" s="105"/>
      <c r="C851" s="106" t="str">
        <f t="shared" si="2"/>
        <v/>
      </c>
      <c r="D851" s="107"/>
      <c r="E851" s="108"/>
      <c r="F851" s="109"/>
      <c r="G851" s="109"/>
      <c r="H851" s="110"/>
      <c r="I851" s="110"/>
      <c r="J851" s="110"/>
      <c r="K851" s="110"/>
      <c r="L851" s="109"/>
      <c r="M851" s="109"/>
      <c r="N851" s="111" t="str">
        <f t="shared" si="3"/>
        <v/>
      </c>
    </row>
    <row r="852">
      <c r="A852" s="104" t="str">
        <f t="shared" si="1"/>
        <v/>
      </c>
      <c r="B852" s="105"/>
      <c r="C852" s="106" t="str">
        <f t="shared" si="2"/>
        <v/>
      </c>
      <c r="D852" s="107"/>
      <c r="E852" s="108"/>
      <c r="F852" s="109"/>
      <c r="G852" s="109"/>
      <c r="H852" s="110"/>
      <c r="I852" s="110"/>
      <c r="J852" s="110"/>
      <c r="K852" s="110"/>
      <c r="L852" s="109"/>
      <c r="M852" s="109"/>
      <c r="N852" s="111" t="str">
        <f t="shared" si="3"/>
        <v/>
      </c>
    </row>
    <row r="853">
      <c r="A853" s="104" t="str">
        <f t="shared" si="1"/>
        <v/>
      </c>
      <c r="B853" s="105"/>
      <c r="C853" s="106" t="str">
        <f t="shared" si="2"/>
        <v/>
      </c>
      <c r="D853" s="107"/>
      <c r="E853" s="108"/>
      <c r="F853" s="109"/>
      <c r="G853" s="109"/>
      <c r="H853" s="110"/>
      <c r="I853" s="110"/>
      <c r="J853" s="110"/>
      <c r="K853" s="110"/>
      <c r="L853" s="109"/>
      <c r="M853" s="109"/>
      <c r="N853" s="111" t="str">
        <f t="shared" si="3"/>
        <v/>
      </c>
    </row>
    <row r="854">
      <c r="A854" s="104" t="str">
        <f t="shared" si="1"/>
        <v/>
      </c>
      <c r="B854" s="105"/>
      <c r="C854" s="106" t="str">
        <f t="shared" si="2"/>
        <v/>
      </c>
      <c r="D854" s="107"/>
      <c r="E854" s="108"/>
      <c r="F854" s="109"/>
      <c r="G854" s="109"/>
      <c r="H854" s="110"/>
      <c r="I854" s="110"/>
      <c r="J854" s="110"/>
      <c r="K854" s="110"/>
      <c r="L854" s="109"/>
      <c r="M854" s="109"/>
      <c r="N854" s="111" t="str">
        <f t="shared" si="3"/>
        <v/>
      </c>
    </row>
    <row r="855">
      <c r="A855" s="104" t="str">
        <f t="shared" si="1"/>
        <v/>
      </c>
      <c r="B855" s="105"/>
      <c r="C855" s="106" t="str">
        <f t="shared" si="2"/>
        <v/>
      </c>
      <c r="D855" s="107"/>
      <c r="E855" s="108"/>
      <c r="F855" s="109"/>
      <c r="G855" s="109"/>
      <c r="H855" s="110"/>
      <c r="I855" s="110"/>
      <c r="J855" s="110"/>
      <c r="K855" s="110"/>
      <c r="L855" s="109"/>
      <c r="M855" s="109"/>
      <c r="N855" s="111" t="str">
        <f t="shared" si="3"/>
        <v/>
      </c>
    </row>
    <row r="856">
      <c r="A856" s="104" t="str">
        <f t="shared" si="1"/>
        <v/>
      </c>
      <c r="B856" s="105"/>
      <c r="C856" s="106" t="str">
        <f t="shared" si="2"/>
        <v/>
      </c>
      <c r="D856" s="107"/>
      <c r="E856" s="108"/>
      <c r="F856" s="109"/>
      <c r="G856" s="109"/>
      <c r="H856" s="110"/>
      <c r="I856" s="110"/>
      <c r="J856" s="110"/>
      <c r="K856" s="110"/>
      <c r="L856" s="109"/>
      <c r="M856" s="109"/>
      <c r="N856" s="111" t="str">
        <f t="shared" si="3"/>
        <v/>
      </c>
    </row>
    <row r="857">
      <c r="A857" s="104" t="str">
        <f t="shared" si="1"/>
        <v/>
      </c>
      <c r="B857" s="105"/>
      <c r="C857" s="106" t="str">
        <f t="shared" si="2"/>
        <v/>
      </c>
      <c r="D857" s="107"/>
      <c r="E857" s="108"/>
      <c r="F857" s="109"/>
      <c r="G857" s="109"/>
      <c r="H857" s="110"/>
      <c r="I857" s="110"/>
      <c r="J857" s="110"/>
      <c r="K857" s="110"/>
      <c r="L857" s="109"/>
      <c r="M857" s="109"/>
      <c r="N857" s="111" t="str">
        <f t="shared" si="3"/>
        <v/>
      </c>
    </row>
    <row r="858">
      <c r="A858" s="104" t="str">
        <f t="shared" si="1"/>
        <v/>
      </c>
      <c r="B858" s="105"/>
      <c r="C858" s="106" t="str">
        <f t="shared" si="2"/>
        <v/>
      </c>
      <c r="D858" s="107"/>
      <c r="E858" s="108"/>
      <c r="F858" s="109"/>
      <c r="G858" s="109"/>
      <c r="H858" s="110"/>
      <c r="I858" s="110"/>
      <c r="J858" s="110"/>
      <c r="K858" s="110"/>
      <c r="L858" s="109"/>
      <c r="M858" s="109"/>
      <c r="N858" s="111" t="str">
        <f t="shared" si="3"/>
        <v/>
      </c>
    </row>
    <row r="859">
      <c r="A859" s="104" t="str">
        <f t="shared" si="1"/>
        <v/>
      </c>
      <c r="B859" s="105"/>
      <c r="C859" s="106" t="str">
        <f t="shared" si="2"/>
        <v/>
      </c>
      <c r="D859" s="107"/>
      <c r="E859" s="108"/>
      <c r="F859" s="109"/>
      <c r="G859" s="109"/>
      <c r="H859" s="110"/>
      <c r="I859" s="110"/>
      <c r="J859" s="110"/>
      <c r="K859" s="110"/>
      <c r="L859" s="109"/>
      <c r="M859" s="109"/>
      <c r="N859" s="111" t="str">
        <f t="shared" si="3"/>
        <v/>
      </c>
    </row>
    <row r="860">
      <c r="A860" s="104" t="str">
        <f t="shared" si="1"/>
        <v/>
      </c>
      <c r="B860" s="105"/>
      <c r="C860" s="106" t="str">
        <f t="shared" si="2"/>
        <v/>
      </c>
      <c r="D860" s="107"/>
      <c r="E860" s="108"/>
      <c r="F860" s="109"/>
      <c r="G860" s="109"/>
      <c r="H860" s="110"/>
      <c r="I860" s="110"/>
      <c r="J860" s="110"/>
      <c r="K860" s="110"/>
      <c r="L860" s="109"/>
      <c r="M860" s="109"/>
      <c r="N860" s="111" t="str">
        <f t="shared" si="3"/>
        <v/>
      </c>
    </row>
    <row r="861">
      <c r="A861" s="104" t="str">
        <f t="shared" si="1"/>
        <v/>
      </c>
      <c r="B861" s="105"/>
      <c r="C861" s="106" t="str">
        <f t="shared" si="2"/>
        <v/>
      </c>
      <c r="D861" s="107"/>
      <c r="E861" s="108"/>
      <c r="F861" s="109"/>
      <c r="G861" s="109"/>
      <c r="H861" s="110"/>
      <c r="I861" s="110"/>
      <c r="J861" s="110"/>
      <c r="K861" s="110"/>
      <c r="L861" s="109"/>
      <c r="M861" s="109"/>
      <c r="N861" s="111" t="str">
        <f t="shared" si="3"/>
        <v/>
      </c>
    </row>
    <row r="862">
      <c r="A862" s="104" t="str">
        <f t="shared" si="1"/>
        <v/>
      </c>
      <c r="B862" s="105"/>
      <c r="C862" s="106" t="str">
        <f t="shared" si="2"/>
        <v/>
      </c>
      <c r="D862" s="107"/>
      <c r="E862" s="108"/>
      <c r="F862" s="109"/>
      <c r="G862" s="109"/>
      <c r="H862" s="110"/>
      <c r="I862" s="110"/>
      <c r="J862" s="110"/>
      <c r="K862" s="110"/>
      <c r="L862" s="109"/>
      <c r="M862" s="109"/>
      <c r="N862" s="111" t="str">
        <f t="shared" si="3"/>
        <v/>
      </c>
    </row>
    <row r="863">
      <c r="A863" s="104" t="str">
        <f t="shared" si="1"/>
        <v/>
      </c>
      <c r="B863" s="105"/>
      <c r="C863" s="106" t="str">
        <f t="shared" si="2"/>
        <v/>
      </c>
      <c r="D863" s="107"/>
      <c r="E863" s="108"/>
      <c r="F863" s="109"/>
      <c r="G863" s="109"/>
      <c r="H863" s="110"/>
      <c r="I863" s="110"/>
      <c r="J863" s="110"/>
      <c r="K863" s="110"/>
      <c r="L863" s="109"/>
      <c r="M863" s="109"/>
      <c r="N863" s="111" t="str">
        <f t="shared" si="3"/>
        <v/>
      </c>
    </row>
    <row r="864">
      <c r="A864" s="104" t="str">
        <f t="shared" si="1"/>
        <v/>
      </c>
      <c r="B864" s="105"/>
      <c r="C864" s="106" t="str">
        <f t="shared" si="2"/>
        <v/>
      </c>
      <c r="D864" s="107"/>
      <c r="E864" s="108"/>
      <c r="F864" s="109"/>
      <c r="G864" s="109"/>
      <c r="H864" s="110"/>
      <c r="I864" s="110"/>
      <c r="J864" s="110"/>
      <c r="K864" s="110"/>
      <c r="L864" s="109"/>
      <c r="M864" s="109"/>
      <c r="N864" s="111" t="str">
        <f t="shared" si="3"/>
        <v/>
      </c>
    </row>
    <row r="865">
      <c r="A865" s="104" t="str">
        <f t="shared" si="1"/>
        <v/>
      </c>
      <c r="B865" s="105"/>
      <c r="C865" s="106" t="str">
        <f t="shared" si="2"/>
        <v/>
      </c>
      <c r="D865" s="107"/>
      <c r="E865" s="108"/>
      <c r="F865" s="109"/>
      <c r="G865" s="109"/>
      <c r="H865" s="110"/>
      <c r="I865" s="110"/>
      <c r="J865" s="110"/>
      <c r="K865" s="110"/>
      <c r="L865" s="109"/>
      <c r="M865" s="109"/>
      <c r="N865" s="111" t="str">
        <f t="shared" si="3"/>
        <v/>
      </c>
    </row>
    <row r="866">
      <c r="A866" s="104" t="str">
        <f t="shared" si="1"/>
        <v/>
      </c>
      <c r="B866" s="105"/>
      <c r="C866" s="106" t="str">
        <f t="shared" si="2"/>
        <v/>
      </c>
      <c r="D866" s="107"/>
      <c r="E866" s="108"/>
      <c r="F866" s="109"/>
      <c r="G866" s="109"/>
      <c r="H866" s="110"/>
      <c r="I866" s="110"/>
      <c r="J866" s="110"/>
      <c r="K866" s="110"/>
      <c r="L866" s="109"/>
      <c r="M866" s="109"/>
      <c r="N866" s="111" t="str">
        <f t="shared" si="3"/>
        <v/>
      </c>
    </row>
    <row r="867">
      <c r="A867" s="104" t="str">
        <f t="shared" si="1"/>
        <v/>
      </c>
      <c r="B867" s="105"/>
      <c r="C867" s="106" t="str">
        <f t="shared" si="2"/>
        <v/>
      </c>
      <c r="D867" s="107"/>
      <c r="E867" s="108"/>
      <c r="F867" s="109"/>
      <c r="G867" s="109"/>
      <c r="H867" s="110"/>
      <c r="I867" s="110"/>
      <c r="J867" s="110"/>
      <c r="K867" s="110"/>
      <c r="L867" s="109"/>
      <c r="M867" s="109"/>
      <c r="N867" s="111" t="str">
        <f t="shared" si="3"/>
        <v/>
      </c>
    </row>
    <row r="868">
      <c r="A868" s="104" t="str">
        <f t="shared" si="1"/>
        <v/>
      </c>
      <c r="B868" s="105"/>
      <c r="C868" s="106" t="str">
        <f t="shared" si="2"/>
        <v/>
      </c>
      <c r="D868" s="107"/>
      <c r="E868" s="108"/>
      <c r="F868" s="109"/>
      <c r="G868" s="109"/>
      <c r="H868" s="110"/>
      <c r="I868" s="110"/>
      <c r="J868" s="110"/>
      <c r="K868" s="110"/>
      <c r="L868" s="109"/>
      <c r="M868" s="109"/>
      <c r="N868" s="111" t="str">
        <f t="shared" si="3"/>
        <v/>
      </c>
    </row>
    <row r="869">
      <c r="A869" s="104" t="str">
        <f t="shared" si="1"/>
        <v/>
      </c>
      <c r="B869" s="105"/>
      <c r="C869" s="106" t="str">
        <f t="shared" si="2"/>
        <v/>
      </c>
      <c r="D869" s="107"/>
      <c r="E869" s="108"/>
      <c r="F869" s="109"/>
      <c r="G869" s="109"/>
      <c r="H869" s="110"/>
      <c r="I869" s="110"/>
      <c r="J869" s="110"/>
      <c r="K869" s="110"/>
      <c r="L869" s="109"/>
      <c r="M869" s="109"/>
      <c r="N869" s="111" t="str">
        <f t="shared" si="3"/>
        <v/>
      </c>
    </row>
    <row r="870">
      <c r="A870" s="104" t="str">
        <f t="shared" si="1"/>
        <v/>
      </c>
      <c r="B870" s="105"/>
      <c r="C870" s="106" t="str">
        <f t="shared" si="2"/>
        <v/>
      </c>
      <c r="D870" s="107"/>
      <c r="E870" s="108"/>
      <c r="F870" s="109"/>
      <c r="G870" s="109"/>
      <c r="H870" s="110"/>
      <c r="I870" s="110"/>
      <c r="J870" s="110"/>
      <c r="K870" s="110"/>
      <c r="L870" s="109"/>
      <c r="M870" s="109"/>
      <c r="N870" s="111" t="str">
        <f t="shared" si="3"/>
        <v/>
      </c>
    </row>
    <row r="871">
      <c r="A871" s="104" t="str">
        <f t="shared" si="1"/>
        <v/>
      </c>
      <c r="B871" s="105"/>
      <c r="C871" s="106" t="str">
        <f t="shared" si="2"/>
        <v/>
      </c>
      <c r="D871" s="107"/>
      <c r="E871" s="108"/>
      <c r="F871" s="109"/>
      <c r="G871" s="109"/>
      <c r="H871" s="110"/>
      <c r="I871" s="110"/>
      <c r="J871" s="110"/>
      <c r="K871" s="110"/>
      <c r="L871" s="109"/>
      <c r="M871" s="109"/>
      <c r="N871" s="111" t="str">
        <f t="shared" si="3"/>
        <v/>
      </c>
    </row>
    <row r="872">
      <c r="A872" s="104" t="str">
        <f t="shared" si="1"/>
        <v/>
      </c>
      <c r="B872" s="105"/>
      <c r="C872" s="106" t="str">
        <f t="shared" si="2"/>
        <v/>
      </c>
      <c r="D872" s="107"/>
      <c r="E872" s="108"/>
      <c r="F872" s="109"/>
      <c r="G872" s="109"/>
      <c r="H872" s="110"/>
      <c r="I872" s="110"/>
      <c r="J872" s="110"/>
      <c r="K872" s="110"/>
      <c r="L872" s="109"/>
      <c r="M872" s="109"/>
      <c r="N872" s="111" t="str">
        <f t="shared" si="3"/>
        <v/>
      </c>
    </row>
    <row r="873">
      <c r="A873" s="104" t="str">
        <f t="shared" si="1"/>
        <v/>
      </c>
      <c r="B873" s="105"/>
      <c r="C873" s="106" t="str">
        <f t="shared" si="2"/>
        <v/>
      </c>
      <c r="D873" s="107"/>
      <c r="E873" s="108"/>
      <c r="F873" s="109"/>
      <c r="G873" s="109"/>
      <c r="H873" s="110"/>
      <c r="I873" s="110"/>
      <c r="J873" s="110"/>
      <c r="K873" s="110"/>
      <c r="L873" s="109"/>
      <c r="M873" s="109"/>
      <c r="N873" s="111" t="str">
        <f t="shared" si="3"/>
        <v/>
      </c>
    </row>
    <row r="874">
      <c r="A874" s="104" t="str">
        <f t="shared" si="1"/>
        <v/>
      </c>
      <c r="B874" s="105"/>
      <c r="C874" s="106" t="str">
        <f t="shared" si="2"/>
        <v/>
      </c>
      <c r="D874" s="107"/>
      <c r="E874" s="108"/>
      <c r="F874" s="109"/>
      <c r="G874" s="109"/>
      <c r="H874" s="110"/>
      <c r="I874" s="110"/>
      <c r="J874" s="110"/>
      <c r="K874" s="110"/>
      <c r="L874" s="109"/>
      <c r="M874" s="109"/>
      <c r="N874" s="111" t="str">
        <f t="shared" si="3"/>
        <v/>
      </c>
    </row>
    <row r="875">
      <c r="A875" s="104" t="str">
        <f t="shared" si="1"/>
        <v/>
      </c>
      <c r="B875" s="105"/>
      <c r="C875" s="106" t="str">
        <f t="shared" si="2"/>
        <v/>
      </c>
      <c r="D875" s="107"/>
      <c r="E875" s="108"/>
      <c r="F875" s="109"/>
      <c r="G875" s="109"/>
      <c r="H875" s="110"/>
      <c r="I875" s="110"/>
      <c r="J875" s="110"/>
      <c r="K875" s="110"/>
      <c r="L875" s="109"/>
      <c r="M875" s="109"/>
      <c r="N875" s="111" t="str">
        <f t="shared" si="3"/>
        <v/>
      </c>
    </row>
    <row r="876">
      <c r="A876" s="104" t="str">
        <f t="shared" si="1"/>
        <v/>
      </c>
      <c r="B876" s="105"/>
      <c r="C876" s="106" t="str">
        <f t="shared" si="2"/>
        <v/>
      </c>
      <c r="D876" s="107"/>
      <c r="E876" s="108"/>
      <c r="F876" s="109"/>
      <c r="G876" s="109"/>
      <c r="H876" s="110"/>
      <c r="I876" s="110"/>
      <c r="J876" s="110"/>
      <c r="K876" s="110"/>
      <c r="L876" s="109"/>
      <c r="M876" s="109"/>
      <c r="N876" s="111" t="str">
        <f t="shared" si="3"/>
        <v/>
      </c>
    </row>
    <row r="877">
      <c r="A877" s="104" t="str">
        <f t="shared" si="1"/>
        <v/>
      </c>
      <c r="B877" s="105"/>
      <c r="C877" s="106" t="str">
        <f t="shared" si="2"/>
        <v/>
      </c>
      <c r="D877" s="107"/>
      <c r="E877" s="108"/>
      <c r="F877" s="109"/>
      <c r="G877" s="109"/>
      <c r="H877" s="110"/>
      <c r="I877" s="110"/>
      <c r="J877" s="110"/>
      <c r="K877" s="110"/>
      <c r="L877" s="109"/>
      <c r="M877" s="109"/>
      <c r="N877" s="111" t="str">
        <f t="shared" si="3"/>
        <v/>
      </c>
    </row>
    <row r="878">
      <c r="A878" s="104" t="str">
        <f t="shared" si="1"/>
        <v/>
      </c>
      <c r="B878" s="105"/>
      <c r="C878" s="106" t="str">
        <f t="shared" si="2"/>
        <v/>
      </c>
      <c r="D878" s="107"/>
      <c r="E878" s="108"/>
      <c r="F878" s="109"/>
      <c r="G878" s="109"/>
      <c r="H878" s="110"/>
      <c r="I878" s="110"/>
      <c r="J878" s="110"/>
      <c r="K878" s="110"/>
      <c r="L878" s="109"/>
      <c r="M878" s="109"/>
      <c r="N878" s="111" t="str">
        <f t="shared" si="3"/>
        <v/>
      </c>
    </row>
    <row r="879">
      <c r="A879" s="104" t="str">
        <f t="shared" si="1"/>
        <v/>
      </c>
      <c r="B879" s="105"/>
      <c r="C879" s="106" t="str">
        <f t="shared" si="2"/>
        <v/>
      </c>
      <c r="D879" s="107"/>
      <c r="E879" s="108"/>
      <c r="F879" s="109"/>
      <c r="G879" s="109"/>
      <c r="H879" s="110"/>
      <c r="I879" s="110"/>
      <c r="J879" s="110"/>
      <c r="K879" s="110"/>
      <c r="L879" s="109"/>
      <c r="M879" s="109"/>
      <c r="N879" s="111" t="str">
        <f t="shared" si="3"/>
        <v/>
      </c>
    </row>
    <row r="880">
      <c r="A880" s="104" t="str">
        <f t="shared" si="1"/>
        <v/>
      </c>
      <c r="B880" s="105"/>
      <c r="C880" s="106" t="str">
        <f t="shared" si="2"/>
        <v/>
      </c>
      <c r="D880" s="107"/>
      <c r="E880" s="108"/>
      <c r="F880" s="109"/>
      <c r="G880" s="109"/>
      <c r="H880" s="110"/>
      <c r="I880" s="110"/>
      <c r="J880" s="110"/>
      <c r="K880" s="110"/>
      <c r="L880" s="109"/>
      <c r="M880" s="109"/>
      <c r="N880" s="111" t="str">
        <f t="shared" si="3"/>
        <v/>
      </c>
    </row>
    <row r="881">
      <c r="A881" s="104" t="str">
        <f t="shared" si="1"/>
        <v/>
      </c>
      <c r="B881" s="105"/>
      <c r="C881" s="106" t="str">
        <f t="shared" si="2"/>
        <v/>
      </c>
      <c r="D881" s="107"/>
      <c r="E881" s="108"/>
      <c r="F881" s="109"/>
      <c r="G881" s="109"/>
      <c r="H881" s="110"/>
      <c r="I881" s="110"/>
      <c r="J881" s="110"/>
      <c r="K881" s="110"/>
      <c r="L881" s="109"/>
      <c r="M881" s="109"/>
      <c r="N881" s="111" t="str">
        <f t="shared" si="3"/>
        <v/>
      </c>
    </row>
    <row r="882">
      <c r="A882" s="104" t="str">
        <f t="shared" si="1"/>
        <v/>
      </c>
      <c r="B882" s="105"/>
      <c r="C882" s="106" t="str">
        <f t="shared" si="2"/>
        <v/>
      </c>
      <c r="D882" s="107"/>
      <c r="E882" s="108"/>
      <c r="F882" s="109"/>
      <c r="G882" s="109"/>
      <c r="H882" s="110"/>
      <c r="I882" s="110"/>
      <c r="J882" s="110"/>
      <c r="K882" s="110"/>
      <c r="L882" s="109"/>
      <c r="M882" s="109"/>
      <c r="N882" s="111" t="str">
        <f t="shared" si="3"/>
        <v/>
      </c>
    </row>
    <row r="883">
      <c r="A883" s="104" t="str">
        <f t="shared" si="1"/>
        <v/>
      </c>
      <c r="B883" s="105"/>
      <c r="C883" s="106" t="str">
        <f t="shared" si="2"/>
        <v/>
      </c>
      <c r="D883" s="107"/>
      <c r="E883" s="108"/>
      <c r="F883" s="109"/>
      <c r="G883" s="109"/>
      <c r="H883" s="110"/>
      <c r="I883" s="110"/>
      <c r="J883" s="110"/>
      <c r="K883" s="110"/>
      <c r="L883" s="109"/>
      <c r="M883" s="109"/>
      <c r="N883" s="111" t="str">
        <f t="shared" si="3"/>
        <v/>
      </c>
    </row>
    <row r="884">
      <c r="A884" s="104" t="str">
        <f t="shared" si="1"/>
        <v/>
      </c>
      <c r="B884" s="105"/>
      <c r="C884" s="106" t="str">
        <f t="shared" si="2"/>
        <v/>
      </c>
      <c r="D884" s="107"/>
      <c r="E884" s="108"/>
      <c r="F884" s="109"/>
      <c r="G884" s="109"/>
      <c r="H884" s="110"/>
      <c r="I884" s="110"/>
      <c r="J884" s="110"/>
      <c r="K884" s="110"/>
      <c r="L884" s="109"/>
      <c r="M884" s="109"/>
      <c r="N884" s="111" t="str">
        <f t="shared" si="3"/>
        <v/>
      </c>
    </row>
    <row r="885">
      <c r="A885" s="104" t="str">
        <f t="shared" si="1"/>
        <v/>
      </c>
      <c r="B885" s="105"/>
      <c r="C885" s="106" t="str">
        <f t="shared" si="2"/>
        <v/>
      </c>
      <c r="D885" s="107"/>
      <c r="E885" s="108"/>
      <c r="F885" s="109"/>
      <c r="G885" s="109"/>
      <c r="H885" s="110"/>
      <c r="I885" s="110"/>
      <c r="J885" s="110"/>
      <c r="K885" s="110"/>
      <c r="L885" s="109"/>
      <c r="M885" s="109"/>
      <c r="N885" s="111" t="str">
        <f t="shared" si="3"/>
        <v/>
      </c>
    </row>
    <row r="886">
      <c r="A886" s="104" t="str">
        <f t="shared" si="1"/>
        <v/>
      </c>
      <c r="B886" s="105"/>
      <c r="C886" s="106" t="str">
        <f t="shared" si="2"/>
        <v/>
      </c>
      <c r="D886" s="107"/>
      <c r="E886" s="108"/>
      <c r="F886" s="109"/>
      <c r="G886" s="109"/>
      <c r="H886" s="110"/>
      <c r="I886" s="110"/>
      <c r="J886" s="110"/>
      <c r="K886" s="110"/>
      <c r="L886" s="109"/>
      <c r="M886" s="109"/>
      <c r="N886" s="111" t="str">
        <f t="shared" si="3"/>
        <v/>
      </c>
    </row>
    <row r="887">
      <c r="A887" s="104" t="str">
        <f t="shared" si="1"/>
        <v/>
      </c>
      <c r="B887" s="105"/>
      <c r="C887" s="106" t="str">
        <f t="shared" si="2"/>
        <v/>
      </c>
      <c r="D887" s="107"/>
      <c r="E887" s="108"/>
      <c r="F887" s="109"/>
      <c r="G887" s="109"/>
      <c r="H887" s="110"/>
      <c r="I887" s="110"/>
      <c r="J887" s="110"/>
      <c r="K887" s="110"/>
      <c r="L887" s="109"/>
      <c r="M887" s="109"/>
      <c r="N887" s="111" t="str">
        <f t="shared" si="3"/>
        <v/>
      </c>
    </row>
    <row r="888">
      <c r="A888" s="104" t="str">
        <f t="shared" si="1"/>
        <v/>
      </c>
      <c r="B888" s="105"/>
      <c r="C888" s="106" t="str">
        <f t="shared" si="2"/>
        <v/>
      </c>
      <c r="D888" s="107"/>
      <c r="E888" s="108"/>
      <c r="F888" s="109"/>
      <c r="G888" s="109"/>
      <c r="H888" s="110"/>
      <c r="I888" s="110"/>
      <c r="J888" s="110"/>
      <c r="K888" s="110"/>
      <c r="L888" s="109"/>
      <c r="M888" s="109"/>
      <c r="N888" s="111" t="str">
        <f t="shared" si="3"/>
        <v/>
      </c>
    </row>
    <row r="889">
      <c r="A889" s="104" t="str">
        <f t="shared" si="1"/>
        <v/>
      </c>
      <c r="B889" s="105"/>
      <c r="C889" s="106" t="str">
        <f t="shared" si="2"/>
        <v/>
      </c>
      <c r="D889" s="107"/>
      <c r="E889" s="108"/>
      <c r="F889" s="109"/>
      <c r="G889" s="109"/>
      <c r="H889" s="110"/>
      <c r="I889" s="110"/>
      <c r="J889" s="110"/>
      <c r="K889" s="110"/>
      <c r="L889" s="109"/>
      <c r="M889" s="109"/>
      <c r="N889" s="111" t="str">
        <f t="shared" si="3"/>
        <v/>
      </c>
    </row>
    <row r="890">
      <c r="A890" s="104" t="str">
        <f t="shared" si="1"/>
        <v/>
      </c>
      <c r="B890" s="105"/>
      <c r="C890" s="106" t="str">
        <f t="shared" si="2"/>
        <v/>
      </c>
      <c r="D890" s="107"/>
      <c r="E890" s="108"/>
      <c r="F890" s="109"/>
      <c r="G890" s="109"/>
      <c r="H890" s="110"/>
      <c r="I890" s="110"/>
      <c r="J890" s="110"/>
      <c r="K890" s="110"/>
      <c r="L890" s="109"/>
      <c r="M890" s="109"/>
      <c r="N890" s="111" t="str">
        <f t="shared" si="3"/>
        <v/>
      </c>
    </row>
    <row r="891">
      <c r="A891" s="104" t="str">
        <f t="shared" si="1"/>
        <v/>
      </c>
      <c r="B891" s="105"/>
      <c r="C891" s="106" t="str">
        <f t="shared" si="2"/>
        <v/>
      </c>
      <c r="D891" s="107"/>
      <c r="E891" s="108"/>
      <c r="F891" s="109"/>
      <c r="G891" s="109"/>
      <c r="H891" s="110"/>
      <c r="I891" s="110"/>
      <c r="J891" s="110"/>
      <c r="K891" s="110"/>
      <c r="L891" s="109"/>
      <c r="M891" s="109"/>
      <c r="N891" s="111" t="str">
        <f t="shared" si="3"/>
        <v/>
      </c>
    </row>
    <row r="892">
      <c r="A892" s="104" t="str">
        <f t="shared" si="1"/>
        <v/>
      </c>
      <c r="B892" s="105"/>
      <c r="C892" s="106" t="str">
        <f t="shared" si="2"/>
        <v/>
      </c>
      <c r="D892" s="107"/>
      <c r="E892" s="108"/>
      <c r="F892" s="109"/>
      <c r="G892" s="109"/>
      <c r="H892" s="110"/>
      <c r="I892" s="110"/>
      <c r="J892" s="110"/>
      <c r="K892" s="110"/>
      <c r="L892" s="109"/>
      <c r="M892" s="109"/>
      <c r="N892" s="111" t="str">
        <f t="shared" si="3"/>
        <v/>
      </c>
    </row>
    <row r="893">
      <c r="A893" s="104" t="str">
        <f t="shared" si="1"/>
        <v/>
      </c>
      <c r="B893" s="105"/>
      <c r="C893" s="106" t="str">
        <f t="shared" si="2"/>
        <v/>
      </c>
      <c r="D893" s="107"/>
      <c r="E893" s="108"/>
      <c r="F893" s="109"/>
      <c r="G893" s="109"/>
      <c r="H893" s="110"/>
      <c r="I893" s="110"/>
      <c r="J893" s="110"/>
      <c r="K893" s="110"/>
      <c r="L893" s="109"/>
      <c r="M893" s="109"/>
      <c r="N893" s="111" t="str">
        <f t="shared" si="3"/>
        <v/>
      </c>
    </row>
    <row r="894">
      <c r="A894" s="104" t="str">
        <f t="shared" si="1"/>
        <v/>
      </c>
      <c r="B894" s="105"/>
      <c r="C894" s="106" t="str">
        <f t="shared" si="2"/>
        <v/>
      </c>
      <c r="D894" s="107"/>
      <c r="E894" s="108"/>
      <c r="F894" s="109"/>
      <c r="G894" s="109"/>
      <c r="H894" s="110"/>
      <c r="I894" s="110"/>
      <c r="J894" s="110"/>
      <c r="K894" s="110"/>
      <c r="L894" s="109"/>
      <c r="M894" s="109"/>
      <c r="N894" s="111" t="str">
        <f t="shared" si="3"/>
        <v/>
      </c>
    </row>
    <row r="895">
      <c r="A895" s="104" t="str">
        <f t="shared" si="1"/>
        <v/>
      </c>
      <c r="B895" s="105"/>
      <c r="C895" s="106" t="str">
        <f t="shared" si="2"/>
        <v/>
      </c>
      <c r="D895" s="107"/>
      <c r="E895" s="108"/>
      <c r="F895" s="109"/>
      <c r="G895" s="109"/>
      <c r="H895" s="110"/>
      <c r="I895" s="110"/>
      <c r="J895" s="110"/>
      <c r="K895" s="110"/>
      <c r="L895" s="109"/>
      <c r="M895" s="109"/>
      <c r="N895" s="111" t="str">
        <f t="shared" si="3"/>
        <v/>
      </c>
    </row>
    <row r="896">
      <c r="A896" s="104" t="str">
        <f t="shared" si="1"/>
        <v/>
      </c>
      <c r="B896" s="105"/>
      <c r="C896" s="106" t="str">
        <f t="shared" si="2"/>
        <v/>
      </c>
      <c r="D896" s="107"/>
      <c r="E896" s="108"/>
      <c r="F896" s="109"/>
      <c r="G896" s="109"/>
      <c r="H896" s="110"/>
      <c r="I896" s="110"/>
      <c r="J896" s="110"/>
      <c r="K896" s="110"/>
      <c r="L896" s="109"/>
      <c r="M896" s="109"/>
      <c r="N896" s="111" t="str">
        <f t="shared" si="3"/>
        <v/>
      </c>
    </row>
    <row r="897">
      <c r="A897" s="104" t="str">
        <f t="shared" si="1"/>
        <v/>
      </c>
      <c r="B897" s="105"/>
      <c r="C897" s="106" t="str">
        <f t="shared" si="2"/>
        <v/>
      </c>
      <c r="D897" s="107"/>
      <c r="E897" s="108"/>
      <c r="F897" s="109"/>
      <c r="G897" s="109"/>
      <c r="H897" s="110"/>
      <c r="I897" s="110"/>
      <c r="J897" s="110"/>
      <c r="K897" s="110"/>
      <c r="L897" s="109"/>
      <c r="M897" s="109"/>
      <c r="N897" s="111" t="str">
        <f t="shared" si="3"/>
        <v/>
      </c>
    </row>
    <row r="898">
      <c r="A898" s="104" t="str">
        <f t="shared" si="1"/>
        <v/>
      </c>
      <c r="B898" s="105"/>
      <c r="C898" s="106" t="str">
        <f t="shared" si="2"/>
        <v/>
      </c>
      <c r="D898" s="107"/>
      <c r="E898" s="108"/>
      <c r="F898" s="109"/>
      <c r="G898" s="109"/>
      <c r="H898" s="110"/>
      <c r="I898" s="110"/>
      <c r="J898" s="110"/>
      <c r="K898" s="110"/>
      <c r="L898" s="109"/>
      <c r="M898" s="109"/>
      <c r="N898" s="111" t="str">
        <f t="shared" si="3"/>
        <v/>
      </c>
    </row>
    <row r="899">
      <c r="A899" s="104" t="str">
        <f t="shared" si="1"/>
        <v/>
      </c>
      <c r="B899" s="105"/>
      <c r="C899" s="106" t="str">
        <f t="shared" si="2"/>
        <v/>
      </c>
      <c r="D899" s="107"/>
      <c r="E899" s="108"/>
      <c r="F899" s="109"/>
      <c r="G899" s="109"/>
      <c r="H899" s="110"/>
      <c r="I899" s="110"/>
      <c r="J899" s="110"/>
      <c r="K899" s="110"/>
      <c r="L899" s="109"/>
      <c r="M899" s="109"/>
      <c r="N899" s="111" t="str">
        <f t="shared" si="3"/>
        <v/>
      </c>
    </row>
    <row r="900">
      <c r="A900" s="104" t="str">
        <f t="shared" si="1"/>
        <v/>
      </c>
      <c r="B900" s="105"/>
      <c r="C900" s="106" t="str">
        <f t="shared" si="2"/>
        <v/>
      </c>
      <c r="D900" s="107"/>
      <c r="E900" s="108"/>
      <c r="F900" s="109"/>
      <c r="G900" s="109"/>
      <c r="H900" s="110"/>
      <c r="I900" s="110"/>
      <c r="J900" s="110"/>
      <c r="K900" s="110"/>
      <c r="L900" s="109"/>
      <c r="M900" s="109"/>
      <c r="N900" s="111" t="str">
        <f t="shared" si="3"/>
        <v/>
      </c>
    </row>
    <row r="901">
      <c r="A901" s="104" t="str">
        <f t="shared" si="1"/>
        <v/>
      </c>
      <c r="B901" s="105"/>
      <c r="C901" s="106" t="str">
        <f t="shared" si="2"/>
        <v/>
      </c>
      <c r="D901" s="107"/>
      <c r="E901" s="108"/>
      <c r="F901" s="109"/>
      <c r="G901" s="109"/>
      <c r="H901" s="110"/>
      <c r="I901" s="110"/>
      <c r="J901" s="110"/>
      <c r="K901" s="110"/>
      <c r="L901" s="109"/>
      <c r="M901" s="109"/>
      <c r="N901" s="111" t="str">
        <f t="shared" si="3"/>
        <v/>
      </c>
    </row>
    <row r="902">
      <c r="A902" s="104" t="str">
        <f t="shared" si="1"/>
        <v/>
      </c>
      <c r="B902" s="105"/>
      <c r="C902" s="106" t="str">
        <f t="shared" si="2"/>
        <v/>
      </c>
      <c r="D902" s="107"/>
      <c r="E902" s="108"/>
      <c r="F902" s="109"/>
      <c r="G902" s="109"/>
      <c r="H902" s="110"/>
      <c r="I902" s="110"/>
      <c r="J902" s="110"/>
      <c r="K902" s="110"/>
      <c r="L902" s="109"/>
      <c r="M902" s="109"/>
      <c r="N902" s="111" t="str">
        <f t="shared" si="3"/>
        <v/>
      </c>
    </row>
    <row r="903">
      <c r="A903" s="104" t="str">
        <f t="shared" si="1"/>
        <v/>
      </c>
      <c r="B903" s="105"/>
      <c r="C903" s="106" t="str">
        <f t="shared" si="2"/>
        <v/>
      </c>
      <c r="D903" s="107"/>
      <c r="E903" s="108"/>
      <c r="F903" s="109"/>
      <c r="G903" s="109"/>
      <c r="H903" s="110"/>
      <c r="I903" s="110"/>
      <c r="J903" s="110"/>
      <c r="K903" s="110"/>
      <c r="L903" s="109"/>
      <c r="M903" s="109"/>
      <c r="N903" s="111" t="str">
        <f t="shared" si="3"/>
        <v/>
      </c>
    </row>
    <row r="904">
      <c r="A904" s="104" t="str">
        <f t="shared" si="1"/>
        <v/>
      </c>
      <c r="B904" s="105"/>
      <c r="C904" s="106" t="str">
        <f t="shared" si="2"/>
        <v/>
      </c>
      <c r="D904" s="107"/>
      <c r="E904" s="108"/>
      <c r="F904" s="109"/>
      <c r="G904" s="109"/>
      <c r="H904" s="110"/>
      <c r="I904" s="110"/>
      <c r="J904" s="110"/>
      <c r="K904" s="110"/>
      <c r="L904" s="109"/>
      <c r="M904" s="109"/>
      <c r="N904" s="111" t="str">
        <f t="shared" si="3"/>
        <v/>
      </c>
    </row>
    <row r="905">
      <c r="A905" s="104" t="str">
        <f t="shared" si="1"/>
        <v/>
      </c>
      <c r="B905" s="105"/>
      <c r="C905" s="106" t="str">
        <f t="shared" si="2"/>
        <v/>
      </c>
      <c r="D905" s="107"/>
      <c r="E905" s="108"/>
      <c r="F905" s="109"/>
      <c r="G905" s="109"/>
      <c r="H905" s="110"/>
      <c r="I905" s="110"/>
      <c r="J905" s="110"/>
      <c r="K905" s="110"/>
      <c r="L905" s="109"/>
      <c r="M905" s="109"/>
      <c r="N905" s="111" t="str">
        <f t="shared" si="3"/>
        <v/>
      </c>
    </row>
    <row r="906">
      <c r="A906" s="104" t="str">
        <f t="shared" si="1"/>
        <v/>
      </c>
      <c r="B906" s="105"/>
      <c r="C906" s="106" t="str">
        <f t="shared" si="2"/>
        <v/>
      </c>
      <c r="D906" s="107"/>
      <c r="E906" s="108"/>
      <c r="F906" s="109"/>
      <c r="G906" s="109"/>
      <c r="H906" s="110"/>
      <c r="I906" s="110"/>
      <c r="J906" s="110"/>
      <c r="K906" s="110"/>
      <c r="L906" s="109"/>
      <c r="M906" s="109"/>
      <c r="N906" s="111" t="str">
        <f t="shared" si="3"/>
        <v/>
      </c>
    </row>
    <row r="907">
      <c r="A907" s="104" t="str">
        <f t="shared" si="1"/>
        <v/>
      </c>
      <c r="B907" s="105"/>
      <c r="C907" s="106" t="str">
        <f t="shared" si="2"/>
        <v/>
      </c>
      <c r="D907" s="107"/>
      <c r="E907" s="108"/>
      <c r="F907" s="109"/>
      <c r="G907" s="109"/>
      <c r="H907" s="110"/>
      <c r="I907" s="110"/>
      <c r="J907" s="110"/>
      <c r="K907" s="110"/>
      <c r="L907" s="109"/>
      <c r="M907" s="109"/>
      <c r="N907" s="111" t="str">
        <f t="shared" si="3"/>
        <v/>
      </c>
    </row>
    <row r="908">
      <c r="A908" s="104" t="str">
        <f t="shared" si="1"/>
        <v/>
      </c>
      <c r="B908" s="105"/>
      <c r="C908" s="106" t="str">
        <f t="shared" si="2"/>
        <v/>
      </c>
      <c r="D908" s="107"/>
      <c r="E908" s="108"/>
      <c r="F908" s="109"/>
      <c r="G908" s="109"/>
      <c r="H908" s="110"/>
      <c r="I908" s="110"/>
      <c r="J908" s="110"/>
      <c r="K908" s="110"/>
      <c r="L908" s="109"/>
      <c r="M908" s="109"/>
      <c r="N908" s="111" t="str">
        <f t="shared" si="3"/>
        <v/>
      </c>
    </row>
    <row r="909">
      <c r="A909" s="104" t="str">
        <f t="shared" si="1"/>
        <v/>
      </c>
      <c r="B909" s="105"/>
      <c r="C909" s="106" t="str">
        <f t="shared" si="2"/>
        <v/>
      </c>
      <c r="D909" s="107"/>
      <c r="E909" s="108"/>
      <c r="F909" s="109"/>
      <c r="G909" s="109"/>
      <c r="H909" s="110"/>
      <c r="I909" s="110"/>
      <c r="J909" s="110"/>
      <c r="K909" s="110"/>
      <c r="L909" s="109"/>
      <c r="M909" s="109"/>
      <c r="N909" s="111" t="str">
        <f t="shared" si="3"/>
        <v/>
      </c>
    </row>
    <row r="910">
      <c r="A910" s="104" t="str">
        <f t="shared" si="1"/>
        <v/>
      </c>
      <c r="B910" s="105"/>
      <c r="C910" s="106" t="str">
        <f t="shared" si="2"/>
        <v/>
      </c>
      <c r="D910" s="107"/>
      <c r="E910" s="108"/>
      <c r="F910" s="109"/>
      <c r="G910" s="109"/>
      <c r="H910" s="110"/>
      <c r="I910" s="110"/>
      <c r="J910" s="110"/>
      <c r="K910" s="110"/>
      <c r="L910" s="109"/>
      <c r="M910" s="109"/>
      <c r="N910" s="111" t="str">
        <f t="shared" si="3"/>
        <v/>
      </c>
    </row>
    <row r="911">
      <c r="A911" s="104" t="str">
        <f t="shared" si="1"/>
        <v/>
      </c>
      <c r="B911" s="105"/>
      <c r="C911" s="106" t="str">
        <f t="shared" si="2"/>
        <v/>
      </c>
      <c r="D911" s="107"/>
      <c r="E911" s="108"/>
      <c r="F911" s="109"/>
      <c r="G911" s="109"/>
      <c r="H911" s="110"/>
      <c r="I911" s="110"/>
      <c r="J911" s="110"/>
      <c r="K911" s="110"/>
      <c r="L911" s="109"/>
      <c r="M911" s="109"/>
      <c r="N911" s="111" t="str">
        <f t="shared" si="3"/>
        <v/>
      </c>
    </row>
    <row r="912">
      <c r="A912" s="104" t="str">
        <f t="shared" si="1"/>
        <v/>
      </c>
      <c r="B912" s="105"/>
      <c r="C912" s="106" t="str">
        <f t="shared" si="2"/>
        <v/>
      </c>
      <c r="D912" s="107"/>
      <c r="E912" s="108"/>
      <c r="F912" s="109"/>
      <c r="G912" s="109"/>
      <c r="H912" s="110"/>
      <c r="I912" s="110"/>
      <c r="J912" s="110"/>
      <c r="K912" s="110"/>
      <c r="L912" s="109"/>
      <c r="M912" s="109"/>
      <c r="N912" s="111" t="str">
        <f t="shared" si="3"/>
        <v/>
      </c>
    </row>
    <row r="913">
      <c r="A913" s="104" t="str">
        <f t="shared" si="1"/>
        <v/>
      </c>
      <c r="B913" s="105"/>
      <c r="C913" s="106" t="str">
        <f t="shared" si="2"/>
        <v/>
      </c>
      <c r="D913" s="107"/>
      <c r="E913" s="108"/>
      <c r="F913" s="109"/>
      <c r="G913" s="109"/>
      <c r="H913" s="110"/>
      <c r="I913" s="110"/>
      <c r="J913" s="110"/>
      <c r="K913" s="110"/>
      <c r="L913" s="109"/>
      <c r="M913" s="109"/>
      <c r="N913" s="111" t="str">
        <f t="shared" si="3"/>
        <v/>
      </c>
    </row>
    <row r="914">
      <c r="A914" s="104" t="str">
        <f t="shared" si="1"/>
        <v/>
      </c>
      <c r="B914" s="105"/>
      <c r="C914" s="106" t="str">
        <f t="shared" si="2"/>
        <v/>
      </c>
      <c r="D914" s="107"/>
      <c r="E914" s="108"/>
      <c r="F914" s="109"/>
      <c r="G914" s="109"/>
      <c r="H914" s="110"/>
      <c r="I914" s="110"/>
      <c r="J914" s="110"/>
      <c r="K914" s="110"/>
      <c r="L914" s="109"/>
      <c r="M914" s="109"/>
      <c r="N914" s="111" t="str">
        <f t="shared" si="3"/>
        <v/>
      </c>
    </row>
    <row r="915">
      <c r="A915" s="104" t="str">
        <f t="shared" si="1"/>
        <v/>
      </c>
      <c r="B915" s="105"/>
      <c r="C915" s="106" t="str">
        <f t="shared" si="2"/>
        <v/>
      </c>
      <c r="D915" s="107"/>
      <c r="E915" s="108"/>
      <c r="F915" s="109"/>
      <c r="G915" s="109"/>
      <c r="H915" s="110"/>
      <c r="I915" s="110"/>
      <c r="J915" s="110"/>
      <c r="K915" s="110"/>
      <c r="L915" s="109"/>
      <c r="M915" s="109"/>
      <c r="N915" s="111" t="str">
        <f t="shared" si="3"/>
        <v/>
      </c>
    </row>
    <row r="916">
      <c r="A916" s="104" t="str">
        <f t="shared" si="1"/>
        <v/>
      </c>
      <c r="B916" s="105"/>
      <c r="C916" s="106" t="str">
        <f t="shared" si="2"/>
        <v/>
      </c>
      <c r="D916" s="107"/>
      <c r="E916" s="108"/>
      <c r="F916" s="109"/>
      <c r="G916" s="109"/>
      <c r="H916" s="110"/>
      <c r="I916" s="110"/>
      <c r="J916" s="110"/>
      <c r="K916" s="110"/>
      <c r="L916" s="109"/>
      <c r="M916" s="109"/>
      <c r="N916" s="111" t="str">
        <f t="shared" si="3"/>
        <v/>
      </c>
    </row>
    <row r="917">
      <c r="A917" s="104" t="str">
        <f t="shared" si="1"/>
        <v/>
      </c>
      <c r="B917" s="105"/>
      <c r="C917" s="106" t="str">
        <f t="shared" si="2"/>
        <v/>
      </c>
      <c r="D917" s="107"/>
      <c r="E917" s="108"/>
      <c r="F917" s="109"/>
      <c r="G917" s="109"/>
      <c r="H917" s="110"/>
      <c r="I917" s="110"/>
      <c r="J917" s="110"/>
      <c r="K917" s="110"/>
      <c r="L917" s="109"/>
      <c r="M917" s="109"/>
      <c r="N917" s="111" t="str">
        <f t="shared" si="3"/>
        <v/>
      </c>
    </row>
    <row r="918">
      <c r="A918" s="104" t="str">
        <f t="shared" si="1"/>
        <v/>
      </c>
      <c r="B918" s="105"/>
      <c r="C918" s="106" t="str">
        <f t="shared" si="2"/>
        <v/>
      </c>
      <c r="D918" s="107"/>
      <c r="E918" s="108"/>
      <c r="F918" s="109"/>
      <c r="G918" s="109"/>
      <c r="H918" s="110"/>
      <c r="I918" s="110"/>
      <c r="J918" s="110"/>
      <c r="K918" s="110"/>
      <c r="L918" s="109"/>
      <c r="M918" s="109"/>
      <c r="N918" s="111" t="str">
        <f t="shared" si="3"/>
        <v/>
      </c>
    </row>
    <row r="919">
      <c r="A919" s="104" t="str">
        <f t="shared" si="1"/>
        <v/>
      </c>
      <c r="B919" s="105"/>
      <c r="C919" s="106" t="str">
        <f t="shared" si="2"/>
        <v/>
      </c>
      <c r="D919" s="107"/>
      <c r="E919" s="108"/>
      <c r="F919" s="109"/>
      <c r="G919" s="109"/>
      <c r="H919" s="110"/>
      <c r="I919" s="110"/>
      <c r="J919" s="110"/>
      <c r="K919" s="110"/>
      <c r="L919" s="109"/>
      <c r="M919" s="109"/>
      <c r="N919" s="111" t="str">
        <f t="shared" si="3"/>
        <v/>
      </c>
    </row>
    <row r="920">
      <c r="A920" s="104" t="str">
        <f t="shared" si="1"/>
        <v/>
      </c>
      <c r="B920" s="105"/>
      <c r="C920" s="106" t="str">
        <f t="shared" si="2"/>
        <v/>
      </c>
      <c r="D920" s="107"/>
      <c r="E920" s="108"/>
      <c r="F920" s="109"/>
      <c r="G920" s="109"/>
      <c r="H920" s="110"/>
      <c r="I920" s="110"/>
      <c r="J920" s="110"/>
      <c r="K920" s="110"/>
      <c r="L920" s="109"/>
      <c r="M920" s="109"/>
      <c r="N920" s="111" t="str">
        <f t="shared" si="3"/>
        <v/>
      </c>
    </row>
    <row r="921">
      <c r="A921" s="104" t="str">
        <f t="shared" si="1"/>
        <v/>
      </c>
      <c r="B921" s="105"/>
      <c r="C921" s="106" t="str">
        <f t="shared" si="2"/>
        <v/>
      </c>
      <c r="D921" s="107"/>
      <c r="E921" s="108"/>
      <c r="F921" s="109"/>
      <c r="G921" s="109"/>
      <c r="H921" s="110"/>
      <c r="I921" s="110"/>
      <c r="J921" s="110"/>
      <c r="K921" s="110"/>
      <c r="L921" s="109"/>
      <c r="M921" s="109"/>
      <c r="N921" s="111" t="str">
        <f t="shared" si="3"/>
        <v/>
      </c>
    </row>
    <row r="922">
      <c r="A922" s="104" t="str">
        <f t="shared" si="1"/>
        <v/>
      </c>
      <c r="B922" s="105"/>
      <c r="C922" s="106" t="str">
        <f t="shared" si="2"/>
        <v/>
      </c>
      <c r="D922" s="107"/>
      <c r="E922" s="108"/>
      <c r="F922" s="109"/>
      <c r="G922" s="109"/>
      <c r="H922" s="110"/>
      <c r="I922" s="110"/>
      <c r="J922" s="110"/>
      <c r="K922" s="110"/>
      <c r="L922" s="109"/>
      <c r="M922" s="109"/>
      <c r="N922" s="111" t="str">
        <f t="shared" si="3"/>
        <v/>
      </c>
    </row>
    <row r="923">
      <c r="A923" s="104" t="str">
        <f t="shared" si="1"/>
        <v/>
      </c>
      <c r="B923" s="105"/>
      <c r="C923" s="106" t="str">
        <f t="shared" si="2"/>
        <v/>
      </c>
      <c r="D923" s="107"/>
      <c r="E923" s="108"/>
      <c r="F923" s="109"/>
      <c r="G923" s="109"/>
      <c r="H923" s="110"/>
      <c r="I923" s="110"/>
      <c r="J923" s="110"/>
      <c r="K923" s="110"/>
      <c r="L923" s="109"/>
      <c r="M923" s="109"/>
      <c r="N923" s="111" t="str">
        <f t="shared" si="3"/>
        <v/>
      </c>
    </row>
    <row r="924">
      <c r="A924" s="104" t="str">
        <f t="shared" si="1"/>
        <v/>
      </c>
      <c r="B924" s="105"/>
      <c r="C924" s="106" t="str">
        <f t="shared" si="2"/>
        <v/>
      </c>
      <c r="D924" s="107"/>
      <c r="E924" s="108"/>
      <c r="F924" s="109"/>
      <c r="G924" s="109"/>
      <c r="H924" s="110"/>
      <c r="I924" s="110"/>
      <c r="J924" s="110"/>
      <c r="K924" s="110"/>
      <c r="L924" s="109"/>
      <c r="M924" s="109"/>
      <c r="N924" s="111" t="str">
        <f t="shared" si="3"/>
        <v/>
      </c>
    </row>
    <row r="925">
      <c r="A925" s="104" t="str">
        <f t="shared" si="1"/>
        <v/>
      </c>
      <c r="B925" s="105"/>
      <c r="C925" s="106" t="str">
        <f t="shared" si="2"/>
        <v/>
      </c>
      <c r="D925" s="107"/>
      <c r="E925" s="108"/>
      <c r="F925" s="109"/>
      <c r="G925" s="109"/>
      <c r="H925" s="110"/>
      <c r="I925" s="110"/>
      <c r="J925" s="110"/>
      <c r="K925" s="110"/>
      <c r="L925" s="109"/>
      <c r="M925" s="109"/>
      <c r="N925" s="111" t="str">
        <f t="shared" si="3"/>
        <v/>
      </c>
    </row>
    <row r="926">
      <c r="A926" s="104" t="str">
        <f t="shared" si="1"/>
        <v/>
      </c>
      <c r="B926" s="105"/>
      <c r="C926" s="106" t="str">
        <f t="shared" si="2"/>
        <v/>
      </c>
      <c r="D926" s="107"/>
      <c r="E926" s="108"/>
      <c r="F926" s="109"/>
      <c r="G926" s="109"/>
      <c r="H926" s="110"/>
      <c r="I926" s="110"/>
      <c r="J926" s="110"/>
      <c r="K926" s="110"/>
      <c r="L926" s="109"/>
      <c r="M926" s="109"/>
      <c r="N926" s="111" t="str">
        <f t="shared" si="3"/>
        <v/>
      </c>
    </row>
    <row r="927">
      <c r="A927" s="104" t="str">
        <f t="shared" si="1"/>
        <v/>
      </c>
      <c r="B927" s="105"/>
      <c r="C927" s="106" t="str">
        <f t="shared" si="2"/>
        <v/>
      </c>
      <c r="D927" s="107"/>
      <c r="E927" s="108"/>
      <c r="F927" s="109"/>
      <c r="G927" s="109"/>
      <c r="H927" s="110"/>
      <c r="I927" s="110"/>
      <c r="J927" s="110"/>
      <c r="K927" s="110"/>
      <c r="L927" s="109"/>
      <c r="M927" s="109"/>
      <c r="N927" s="111" t="str">
        <f t="shared" si="3"/>
        <v/>
      </c>
    </row>
    <row r="928">
      <c r="A928" s="104" t="str">
        <f t="shared" si="1"/>
        <v/>
      </c>
      <c r="B928" s="105"/>
      <c r="C928" s="106" t="str">
        <f t="shared" si="2"/>
        <v/>
      </c>
      <c r="D928" s="107"/>
      <c r="E928" s="108"/>
      <c r="F928" s="109"/>
      <c r="G928" s="109"/>
      <c r="H928" s="110"/>
      <c r="I928" s="110"/>
      <c r="J928" s="110"/>
      <c r="K928" s="110"/>
      <c r="L928" s="109"/>
      <c r="M928" s="109"/>
      <c r="N928" s="111" t="str">
        <f t="shared" si="3"/>
        <v/>
      </c>
    </row>
    <row r="929">
      <c r="A929" s="104" t="str">
        <f t="shared" si="1"/>
        <v/>
      </c>
      <c r="B929" s="105"/>
      <c r="C929" s="106" t="str">
        <f t="shared" si="2"/>
        <v/>
      </c>
      <c r="D929" s="107"/>
      <c r="E929" s="108"/>
      <c r="F929" s="109"/>
      <c r="G929" s="109"/>
      <c r="H929" s="110"/>
      <c r="I929" s="110"/>
      <c r="J929" s="110"/>
      <c r="K929" s="110"/>
      <c r="L929" s="109"/>
      <c r="M929" s="109"/>
      <c r="N929" s="111" t="str">
        <f t="shared" si="3"/>
        <v/>
      </c>
    </row>
    <row r="930">
      <c r="A930" s="104" t="str">
        <f t="shared" si="1"/>
        <v/>
      </c>
      <c r="B930" s="105"/>
      <c r="C930" s="106" t="str">
        <f t="shared" si="2"/>
        <v/>
      </c>
      <c r="D930" s="107"/>
      <c r="E930" s="108"/>
      <c r="F930" s="109"/>
      <c r="G930" s="109"/>
      <c r="H930" s="110"/>
      <c r="I930" s="110"/>
      <c r="J930" s="110"/>
      <c r="K930" s="110"/>
      <c r="L930" s="109"/>
      <c r="M930" s="109"/>
      <c r="N930" s="111" t="str">
        <f t="shared" si="3"/>
        <v/>
      </c>
    </row>
    <row r="931">
      <c r="A931" s="104" t="str">
        <f t="shared" si="1"/>
        <v/>
      </c>
      <c r="B931" s="105"/>
      <c r="C931" s="106" t="str">
        <f t="shared" si="2"/>
        <v/>
      </c>
      <c r="D931" s="107"/>
      <c r="E931" s="108"/>
      <c r="F931" s="109"/>
      <c r="G931" s="109"/>
      <c r="H931" s="110"/>
      <c r="I931" s="110"/>
      <c r="J931" s="110"/>
      <c r="K931" s="110"/>
      <c r="L931" s="109"/>
      <c r="M931" s="109"/>
      <c r="N931" s="111" t="str">
        <f t="shared" si="3"/>
        <v/>
      </c>
    </row>
    <row r="932">
      <c r="A932" s="104" t="str">
        <f t="shared" si="1"/>
        <v/>
      </c>
      <c r="B932" s="105"/>
      <c r="C932" s="106" t="str">
        <f t="shared" si="2"/>
        <v/>
      </c>
      <c r="D932" s="107"/>
      <c r="E932" s="108"/>
      <c r="F932" s="109"/>
      <c r="G932" s="109"/>
      <c r="H932" s="110"/>
      <c r="I932" s="110"/>
      <c r="J932" s="110"/>
      <c r="K932" s="110"/>
      <c r="L932" s="109"/>
      <c r="M932" s="109"/>
      <c r="N932" s="111" t="str">
        <f t="shared" si="3"/>
        <v/>
      </c>
    </row>
    <row r="933">
      <c r="A933" s="104" t="str">
        <f t="shared" si="1"/>
        <v/>
      </c>
      <c r="B933" s="105"/>
      <c r="C933" s="106" t="str">
        <f t="shared" si="2"/>
        <v/>
      </c>
      <c r="D933" s="107"/>
      <c r="E933" s="108"/>
      <c r="F933" s="109"/>
      <c r="G933" s="109"/>
      <c r="H933" s="110"/>
      <c r="I933" s="110"/>
      <c r="J933" s="110"/>
      <c r="K933" s="110"/>
      <c r="L933" s="109"/>
      <c r="M933" s="109"/>
      <c r="N933" s="111" t="str">
        <f t="shared" si="3"/>
        <v/>
      </c>
    </row>
    <row r="934">
      <c r="A934" s="104" t="str">
        <f t="shared" si="1"/>
        <v/>
      </c>
      <c r="B934" s="105"/>
      <c r="C934" s="106" t="str">
        <f t="shared" si="2"/>
        <v/>
      </c>
      <c r="D934" s="107"/>
      <c r="E934" s="108"/>
      <c r="F934" s="109"/>
      <c r="G934" s="109"/>
      <c r="H934" s="110"/>
      <c r="I934" s="110"/>
      <c r="J934" s="110"/>
      <c r="K934" s="110"/>
      <c r="L934" s="109"/>
      <c r="M934" s="109"/>
      <c r="N934" s="111" t="str">
        <f t="shared" si="3"/>
        <v/>
      </c>
    </row>
    <row r="935">
      <c r="A935" s="104" t="str">
        <f t="shared" si="1"/>
        <v/>
      </c>
      <c r="B935" s="105"/>
      <c r="C935" s="106" t="str">
        <f t="shared" si="2"/>
        <v/>
      </c>
      <c r="D935" s="107"/>
      <c r="E935" s="108"/>
      <c r="F935" s="109"/>
      <c r="G935" s="109"/>
      <c r="H935" s="110"/>
      <c r="I935" s="110"/>
      <c r="J935" s="110"/>
      <c r="K935" s="110"/>
      <c r="L935" s="109"/>
      <c r="M935" s="109"/>
      <c r="N935" s="111" t="str">
        <f t="shared" si="3"/>
        <v/>
      </c>
    </row>
    <row r="936">
      <c r="A936" s="104" t="str">
        <f t="shared" si="1"/>
        <v/>
      </c>
      <c r="B936" s="105"/>
      <c r="C936" s="106" t="str">
        <f t="shared" si="2"/>
        <v/>
      </c>
      <c r="D936" s="107"/>
      <c r="E936" s="108"/>
      <c r="F936" s="109"/>
      <c r="G936" s="109"/>
      <c r="H936" s="110"/>
      <c r="I936" s="110"/>
      <c r="J936" s="110"/>
      <c r="K936" s="110"/>
      <c r="L936" s="109"/>
      <c r="M936" s="109"/>
      <c r="N936" s="111" t="str">
        <f t="shared" si="3"/>
        <v/>
      </c>
    </row>
    <row r="937">
      <c r="A937" s="104" t="str">
        <f t="shared" si="1"/>
        <v/>
      </c>
      <c r="B937" s="105"/>
      <c r="C937" s="106" t="str">
        <f t="shared" si="2"/>
        <v/>
      </c>
      <c r="D937" s="107"/>
      <c r="E937" s="108"/>
      <c r="F937" s="109"/>
      <c r="G937" s="109"/>
      <c r="H937" s="110"/>
      <c r="I937" s="110"/>
      <c r="J937" s="110"/>
      <c r="K937" s="110"/>
      <c r="L937" s="109"/>
      <c r="M937" s="109"/>
      <c r="N937" s="111" t="str">
        <f t="shared" si="3"/>
        <v/>
      </c>
    </row>
    <row r="938">
      <c r="A938" s="104" t="str">
        <f t="shared" si="1"/>
        <v/>
      </c>
      <c r="B938" s="105"/>
      <c r="C938" s="106" t="str">
        <f t="shared" si="2"/>
        <v/>
      </c>
      <c r="D938" s="107"/>
      <c r="E938" s="108"/>
      <c r="F938" s="109"/>
      <c r="G938" s="109"/>
      <c r="H938" s="110"/>
      <c r="I938" s="110"/>
      <c r="J938" s="110"/>
      <c r="K938" s="110"/>
      <c r="L938" s="109"/>
      <c r="M938" s="109"/>
      <c r="N938" s="111" t="str">
        <f t="shared" si="3"/>
        <v/>
      </c>
    </row>
    <row r="939">
      <c r="A939" s="104" t="str">
        <f t="shared" si="1"/>
        <v/>
      </c>
      <c r="B939" s="105"/>
      <c r="C939" s="106" t="str">
        <f t="shared" si="2"/>
        <v/>
      </c>
      <c r="D939" s="107"/>
      <c r="E939" s="108"/>
      <c r="F939" s="109"/>
      <c r="G939" s="109"/>
      <c r="H939" s="110"/>
      <c r="I939" s="110"/>
      <c r="J939" s="110"/>
      <c r="K939" s="110"/>
      <c r="L939" s="109"/>
      <c r="M939" s="109"/>
      <c r="N939" s="111" t="str">
        <f t="shared" si="3"/>
        <v/>
      </c>
    </row>
    <row r="940">
      <c r="A940" s="104" t="str">
        <f t="shared" si="1"/>
        <v/>
      </c>
      <c r="B940" s="105"/>
      <c r="C940" s="106" t="str">
        <f t="shared" si="2"/>
        <v/>
      </c>
      <c r="D940" s="107"/>
      <c r="E940" s="108"/>
      <c r="F940" s="109"/>
      <c r="G940" s="109"/>
      <c r="H940" s="110"/>
      <c r="I940" s="110"/>
      <c r="J940" s="110"/>
      <c r="K940" s="110"/>
      <c r="L940" s="109"/>
      <c r="M940" s="109"/>
      <c r="N940" s="111" t="str">
        <f t="shared" si="3"/>
        <v/>
      </c>
    </row>
    <row r="941">
      <c r="A941" s="104" t="str">
        <f t="shared" si="1"/>
        <v/>
      </c>
      <c r="B941" s="105"/>
      <c r="C941" s="106" t="str">
        <f t="shared" si="2"/>
        <v/>
      </c>
      <c r="D941" s="107"/>
      <c r="E941" s="108"/>
      <c r="F941" s="109"/>
      <c r="G941" s="109"/>
      <c r="H941" s="110"/>
      <c r="I941" s="110"/>
      <c r="J941" s="110"/>
      <c r="K941" s="110"/>
      <c r="L941" s="109"/>
      <c r="M941" s="109"/>
      <c r="N941" s="111" t="str">
        <f t="shared" si="3"/>
        <v/>
      </c>
    </row>
    <row r="942">
      <c r="A942" s="104" t="str">
        <f t="shared" si="1"/>
        <v/>
      </c>
      <c r="B942" s="105"/>
      <c r="C942" s="106" t="str">
        <f t="shared" si="2"/>
        <v/>
      </c>
      <c r="D942" s="107"/>
      <c r="E942" s="108"/>
      <c r="F942" s="109"/>
      <c r="G942" s="109"/>
      <c r="H942" s="110"/>
      <c r="I942" s="110"/>
      <c r="J942" s="110"/>
      <c r="K942" s="110"/>
      <c r="L942" s="109"/>
      <c r="M942" s="109"/>
      <c r="N942" s="111" t="str">
        <f t="shared" si="3"/>
        <v/>
      </c>
    </row>
    <row r="943">
      <c r="A943" s="104" t="str">
        <f t="shared" si="1"/>
        <v/>
      </c>
      <c r="B943" s="105"/>
      <c r="C943" s="106" t="str">
        <f t="shared" si="2"/>
        <v/>
      </c>
      <c r="D943" s="107"/>
      <c r="E943" s="108"/>
      <c r="F943" s="109"/>
      <c r="G943" s="109"/>
      <c r="H943" s="110"/>
      <c r="I943" s="110"/>
      <c r="J943" s="110"/>
      <c r="K943" s="110"/>
      <c r="L943" s="109"/>
      <c r="M943" s="109"/>
      <c r="N943" s="111" t="str">
        <f t="shared" si="3"/>
        <v/>
      </c>
    </row>
    <row r="944">
      <c r="A944" s="104" t="str">
        <f t="shared" si="1"/>
        <v/>
      </c>
      <c r="B944" s="105"/>
      <c r="C944" s="106" t="str">
        <f t="shared" si="2"/>
        <v/>
      </c>
      <c r="D944" s="107"/>
      <c r="E944" s="108"/>
      <c r="F944" s="109"/>
      <c r="G944" s="109"/>
      <c r="H944" s="110"/>
      <c r="I944" s="110"/>
      <c r="J944" s="110"/>
      <c r="K944" s="110"/>
      <c r="L944" s="109"/>
      <c r="M944" s="109"/>
      <c r="N944" s="111" t="str">
        <f t="shared" si="3"/>
        <v/>
      </c>
    </row>
    <row r="945">
      <c r="A945" s="104" t="str">
        <f t="shared" si="1"/>
        <v/>
      </c>
      <c r="B945" s="105"/>
      <c r="C945" s="106" t="str">
        <f t="shared" si="2"/>
        <v/>
      </c>
      <c r="D945" s="107"/>
      <c r="E945" s="108"/>
      <c r="F945" s="109"/>
      <c r="G945" s="109"/>
      <c r="H945" s="110"/>
      <c r="I945" s="110"/>
      <c r="J945" s="110"/>
      <c r="K945" s="110"/>
      <c r="L945" s="109"/>
      <c r="M945" s="109"/>
      <c r="N945" s="111" t="str">
        <f t="shared" si="3"/>
        <v/>
      </c>
    </row>
    <row r="946">
      <c r="A946" s="104" t="str">
        <f t="shared" si="1"/>
        <v/>
      </c>
      <c r="B946" s="105"/>
      <c r="C946" s="106" t="str">
        <f t="shared" si="2"/>
        <v/>
      </c>
      <c r="D946" s="107"/>
      <c r="E946" s="108"/>
      <c r="F946" s="109"/>
      <c r="G946" s="109"/>
      <c r="H946" s="110"/>
      <c r="I946" s="110"/>
      <c r="J946" s="110"/>
      <c r="K946" s="110"/>
      <c r="L946" s="109"/>
      <c r="M946" s="109"/>
      <c r="N946" s="111" t="str">
        <f t="shared" si="3"/>
        <v/>
      </c>
    </row>
    <row r="947">
      <c r="A947" s="104" t="str">
        <f t="shared" si="1"/>
        <v/>
      </c>
      <c r="B947" s="105"/>
      <c r="C947" s="106" t="str">
        <f t="shared" si="2"/>
        <v/>
      </c>
      <c r="D947" s="107"/>
      <c r="E947" s="108"/>
      <c r="F947" s="109"/>
      <c r="G947" s="109"/>
      <c r="H947" s="110"/>
      <c r="I947" s="110"/>
      <c r="J947" s="110"/>
      <c r="K947" s="110"/>
      <c r="L947" s="109"/>
      <c r="M947" s="109"/>
      <c r="N947" s="111" t="str">
        <f t="shared" si="3"/>
        <v/>
      </c>
    </row>
    <row r="948">
      <c r="A948" s="104" t="str">
        <f t="shared" si="1"/>
        <v/>
      </c>
      <c r="B948" s="105"/>
      <c r="C948" s="106" t="str">
        <f t="shared" si="2"/>
        <v/>
      </c>
      <c r="D948" s="107"/>
      <c r="E948" s="108"/>
      <c r="F948" s="109"/>
      <c r="G948" s="109"/>
      <c r="H948" s="110"/>
      <c r="I948" s="110"/>
      <c r="J948" s="110"/>
      <c r="K948" s="110"/>
      <c r="L948" s="109"/>
      <c r="M948" s="109"/>
      <c r="N948" s="111" t="str">
        <f t="shared" si="3"/>
        <v/>
      </c>
    </row>
    <row r="949">
      <c r="A949" s="104" t="str">
        <f t="shared" si="1"/>
        <v/>
      </c>
      <c r="B949" s="105"/>
      <c r="C949" s="106" t="str">
        <f t="shared" si="2"/>
        <v/>
      </c>
      <c r="D949" s="107"/>
      <c r="E949" s="108"/>
      <c r="F949" s="109"/>
      <c r="G949" s="109"/>
      <c r="H949" s="110"/>
      <c r="I949" s="110"/>
      <c r="J949" s="110"/>
      <c r="K949" s="110"/>
      <c r="L949" s="109"/>
      <c r="M949" s="109"/>
      <c r="N949" s="111" t="str">
        <f t="shared" si="3"/>
        <v/>
      </c>
    </row>
    <row r="950">
      <c r="A950" s="104" t="str">
        <f t="shared" si="1"/>
        <v/>
      </c>
      <c r="B950" s="105"/>
      <c r="C950" s="106" t="str">
        <f t="shared" si="2"/>
        <v/>
      </c>
      <c r="D950" s="107"/>
      <c r="E950" s="108"/>
      <c r="F950" s="109"/>
      <c r="G950" s="109"/>
      <c r="H950" s="110"/>
      <c r="I950" s="110"/>
      <c r="J950" s="110"/>
      <c r="K950" s="110"/>
      <c r="L950" s="109"/>
      <c r="M950" s="109"/>
      <c r="N950" s="111" t="str">
        <f t="shared" si="3"/>
        <v/>
      </c>
    </row>
    <row r="951">
      <c r="A951" s="104" t="str">
        <f t="shared" si="1"/>
        <v/>
      </c>
      <c r="B951" s="105"/>
      <c r="C951" s="106" t="str">
        <f t="shared" si="2"/>
        <v/>
      </c>
      <c r="D951" s="107"/>
      <c r="E951" s="108"/>
      <c r="F951" s="109"/>
      <c r="G951" s="109"/>
      <c r="H951" s="110"/>
      <c r="I951" s="110"/>
      <c r="J951" s="110"/>
      <c r="K951" s="110"/>
      <c r="L951" s="109"/>
      <c r="M951" s="109"/>
      <c r="N951" s="111" t="str">
        <f t="shared" si="3"/>
        <v/>
      </c>
    </row>
    <row r="952">
      <c r="A952" s="104" t="str">
        <f t="shared" si="1"/>
        <v/>
      </c>
      <c r="B952" s="105"/>
      <c r="C952" s="106" t="str">
        <f t="shared" si="2"/>
        <v/>
      </c>
      <c r="D952" s="107"/>
      <c r="E952" s="108"/>
      <c r="F952" s="109"/>
      <c r="G952" s="109"/>
      <c r="H952" s="110"/>
      <c r="I952" s="110"/>
      <c r="J952" s="110"/>
      <c r="K952" s="110"/>
      <c r="L952" s="109"/>
      <c r="M952" s="109"/>
      <c r="N952" s="111" t="str">
        <f t="shared" si="3"/>
        <v/>
      </c>
    </row>
    <row r="953">
      <c r="A953" s="104" t="str">
        <f t="shared" si="1"/>
        <v/>
      </c>
      <c r="B953" s="105"/>
      <c r="C953" s="106" t="str">
        <f t="shared" si="2"/>
        <v/>
      </c>
      <c r="D953" s="107"/>
      <c r="E953" s="108"/>
      <c r="F953" s="109"/>
      <c r="G953" s="109"/>
      <c r="H953" s="110"/>
      <c r="I953" s="110"/>
      <c r="J953" s="110"/>
      <c r="K953" s="110"/>
      <c r="L953" s="109"/>
      <c r="M953" s="109"/>
      <c r="N953" s="111" t="str">
        <f t="shared" si="3"/>
        <v/>
      </c>
    </row>
    <row r="954">
      <c r="A954" s="104" t="str">
        <f t="shared" si="1"/>
        <v/>
      </c>
      <c r="B954" s="105"/>
      <c r="C954" s="106" t="str">
        <f t="shared" si="2"/>
        <v/>
      </c>
      <c r="D954" s="107"/>
      <c r="E954" s="108"/>
      <c r="F954" s="109"/>
      <c r="G954" s="109"/>
      <c r="H954" s="110"/>
      <c r="I954" s="110"/>
      <c r="J954" s="110"/>
      <c r="K954" s="110"/>
      <c r="L954" s="109"/>
      <c r="M954" s="109"/>
      <c r="N954" s="111" t="str">
        <f t="shared" si="3"/>
        <v/>
      </c>
    </row>
    <row r="955">
      <c r="A955" s="104" t="str">
        <f t="shared" si="1"/>
        <v/>
      </c>
      <c r="B955" s="105"/>
      <c r="C955" s="106" t="str">
        <f t="shared" si="2"/>
        <v/>
      </c>
      <c r="D955" s="107"/>
      <c r="E955" s="108"/>
      <c r="F955" s="109"/>
      <c r="G955" s="109"/>
      <c r="H955" s="110"/>
      <c r="I955" s="110"/>
      <c r="J955" s="110"/>
      <c r="K955" s="110"/>
      <c r="L955" s="109"/>
      <c r="M955" s="109"/>
      <c r="N955" s="111" t="str">
        <f t="shared" si="3"/>
        <v/>
      </c>
    </row>
    <row r="956">
      <c r="A956" s="104" t="str">
        <f t="shared" si="1"/>
        <v/>
      </c>
      <c r="B956" s="105"/>
      <c r="C956" s="106" t="str">
        <f t="shared" si="2"/>
        <v/>
      </c>
      <c r="D956" s="107"/>
      <c r="E956" s="108"/>
      <c r="F956" s="109"/>
      <c r="G956" s="109"/>
      <c r="H956" s="110"/>
      <c r="I956" s="110"/>
      <c r="J956" s="110"/>
      <c r="K956" s="110"/>
      <c r="L956" s="109"/>
      <c r="M956" s="109"/>
      <c r="N956" s="111" t="str">
        <f t="shared" si="3"/>
        <v/>
      </c>
    </row>
    <row r="957">
      <c r="A957" s="104" t="str">
        <f t="shared" si="1"/>
        <v/>
      </c>
      <c r="B957" s="105"/>
      <c r="C957" s="106" t="str">
        <f t="shared" si="2"/>
        <v/>
      </c>
      <c r="D957" s="107"/>
      <c r="E957" s="108"/>
      <c r="F957" s="109"/>
      <c r="G957" s="109"/>
      <c r="H957" s="110"/>
      <c r="I957" s="110"/>
      <c r="J957" s="110"/>
      <c r="K957" s="110"/>
      <c r="L957" s="109"/>
      <c r="M957" s="109"/>
      <c r="N957" s="111" t="str">
        <f t="shared" si="3"/>
        <v/>
      </c>
    </row>
    <row r="958">
      <c r="A958" s="104" t="str">
        <f t="shared" si="1"/>
        <v/>
      </c>
      <c r="B958" s="105"/>
      <c r="C958" s="106" t="str">
        <f t="shared" si="2"/>
        <v/>
      </c>
      <c r="D958" s="107"/>
      <c r="E958" s="108"/>
      <c r="F958" s="109"/>
      <c r="G958" s="109"/>
      <c r="H958" s="110"/>
      <c r="I958" s="110"/>
      <c r="J958" s="110"/>
      <c r="K958" s="110"/>
      <c r="L958" s="109"/>
      <c r="M958" s="109"/>
      <c r="N958" s="111" t="str">
        <f t="shared" si="3"/>
        <v/>
      </c>
    </row>
    <row r="959">
      <c r="A959" s="104" t="str">
        <f t="shared" si="1"/>
        <v/>
      </c>
      <c r="B959" s="105"/>
      <c r="C959" s="106" t="str">
        <f t="shared" si="2"/>
        <v/>
      </c>
      <c r="D959" s="107"/>
      <c r="E959" s="108"/>
      <c r="F959" s="109"/>
      <c r="G959" s="109"/>
      <c r="H959" s="110"/>
      <c r="I959" s="110"/>
      <c r="J959" s="110"/>
      <c r="K959" s="110"/>
      <c r="L959" s="109"/>
      <c r="M959" s="109"/>
      <c r="N959" s="111" t="str">
        <f t="shared" si="3"/>
        <v/>
      </c>
    </row>
    <row r="960">
      <c r="A960" s="104" t="str">
        <f t="shared" si="1"/>
        <v/>
      </c>
      <c r="B960" s="105"/>
      <c r="C960" s="106" t="str">
        <f t="shared" si="2"/>
        <v/>
      </c>
      <c r="D960" s="107"/>
      <c r="E960" s="108"/>
      <c r="F960" s="109"/>
      <c r="G960" s="109"/>
      <c r="H960" s="110"/>
      <c r="I960" s="110"/>
      <c r="J960" s="110"/>
      <c r="K960" s="110"/>
      <c r="L960" s="109"/>
      <c r="M960" s="109"/>
      <c r="N960" s="111" t="str">
        <f t="shared" si="3"/>
        <v/>
      </c>
    </row>
    <row r="961">
      <c r="A961" s="104" t="str">
        <f t="shared" si="1"/>
        <v/>
      </c>
      <c r="B961" s="105"/>
      <c r="C961" s="106" t="str">
        <f t="shared" si="2"/>
        <v/>
      </c>
      <c r="D961" s="107"/>
      <c r="E961" s="108"/>
      <c r="F961" s="109"/>
      <c r="G961" s="109"/>
      <c r="H961" s="110"/>
      <c r="I961" s="110"/>
      <c r="J961" s="110"/>
      <c r="K961" s="110"/>
      <c r="L961" s="109"/>
      <c r="M961" s="109"/>
      <c r="N961" s="111" t="str">
        <f t="shared" si="3"/>
        <v/>
      </c>
    </row>
    <row r="962">
      <c r="A962" s="104" t="str">
        <f t="shared" si="1"/>
        <v/>
      </c>
      <c r="B962" s="105"/>
      <c r="C962" s="106" t="str">
        <f t="shared" si="2"/>
        <v/>
      </c>
      <c r="D962" s="107"/>
      <c r="E962" s="108"/>
      <c r="F962" s="109"/>
      <c r="G962" s="109"/>
      <c r="H962" s="110"/>
      <c r="I962" s="110"/>
      <c r="J962" s="110"/>
      <c r="K962" s="110"/>
      <c r="L962" s="109"/>
      <c r="M962" s="109"/>
      <c r="N962" s="111" t="str">
        <f t="shared" si="3"/>
        <v/>
      </c>
    </row>
    <row r="963">
      <c r="A963" s="104" t="str">
        <f t="shared" si="1"/>
        <v/>
      </c>
      <c r="B963" s="105"/>
      <c r="C963" s="106" t="str">
        <f t="shared" si="2"/>
        <v/>
      </c>
      <c r="D963" s="107"/>
      <c r="E963" s="108"/>
      <c r="F963" s="109"/>
      <c r="G963" s="109"/>
      <c r="H963" s="110"/>
      <c r="I963" s="110"/>
      <c r="J963" s="110"/>
      <c r="K963" s="110"/>
      <c r="L963" s="109"/>
      <c r="M963" s="109"/>
      <c r="N963" s="111" t="str">
        <f t="shared" si="3"/>
        <v/>
      </c>
    </row>
    <row r="964">
      <c r="A964" s="104" t="str">
        <f t="shared" si="1"/>
        <v/>
      </c>
      <c r="B964" s="105"/>
      <c r="C964" s="106" t="str">
        <f t="shared" si="2"/>
        <v/>
      </c>
      <c r="D964" s="107"/>
      <c r="E964" s="108"/>
      <c r="F964" s="109"/>
      <c r="G964" s="109"/>
      <c r="H964" s="110"/>
      <c r="I964" s="110"/>
      <c r="J964" s="110"/>
      <c r="K964" s="110"/>
      <c r="L964" s="109"/>
      <c r="M964" s="109"/>
      <c r="N964" s="111" t="str">
        <f t="shared" si="3"/>
        <v/>
      </c>
    </row>
    <row r="965">
      <c r="A965" s="104" t="str">
        <f t="shared" si="1"/>
        <v/>
      </c>
      <c r="B965" s="105"/>
      <c r="C965" s="106" t="str">
        <f t="shared" si="2"/>
        <v/>
      </c>
      <c r="D965" s="107"/>
      <c r="E965" s="108"/>
      <c r="F965" s="109"/>
      <c r="G965" s="109"/>
      <c r="H965" s="110"/>
      <c r="I965" s="110"/>
      <c r="J965" s="110"/>
      <c r="K965" s="110"/>
      <c r="L965" s="109"/>
      <c r="M965" s="109"/>
      <c r="N965" s="111" t="str">
        <f t="shared" si="3"/>
        <v/>
      </c>
    </row>
    <row r="966">
      <c r="A966" s="104" t="str">
        <f t="shared" si="1"/>
        <v/>
      </c>
      <c r="B966" s="105"/>
      <c r="C966" s="106" t="str">
        <f t="shared" si="2"/>
        <v/>
      </c>
      <c r="D966" s="107"/>
      <c r="E966" s="108"/>
      <c r="F966" s="109"/>
      <c r="G966" s="109"/>
      <c r="H966" s="110"/>
      <c r="I966" s="110"/>
      <c r="J966" s="110"/>
      <c r="K966" s="110"/>
      <c r="L966" s="109"/>
      <c r="M966" s="109"/>
      <c r="N966" s="111" t="str">
        <f t="shared" si="3"/>
        <v/>
      </c>
    </row>
    <row r="967">
      <c r="A967" s="104" t="str">
        <f t="shared" si="1"/>
        <v/>
      </c>
      <c r="B967" s="105"/>
      <c r="C967" s="106" t="str">
        <f t="shared" si="2"/>
        <v/>
      </c>
      <c r="D967" s="107"/>
      <c r="E967" s="108"/>
      <c r="F967" s="109"/>
      <c r="G967" s="109"/>
      <c r="H967" s="110"/>
      <c r="I967" s="110"/>
      <c r="J967" s="110"/>
      <c r="K967" s="110"/>
      <c r="L967" s="109"/>
      <c r="M967" s="109"/>
      <c r="N967" s="111" t="str">
        <f t="shared" si="3"/>
        <v/>
      </c>
    </row>
    <row r="968">
      <c r="A968" s="104" t="str">
        <f t="shared" si="1"/>
        <v/>
      </c>
      <c r="B968" s="105"/>
      <c r="C968" s="106" t="str">
        <f t="shared" si="2"/>
        <v/>
      </c>
      <c r="D968" s="107"/>
      <c r="E968" s="108"/>
      <c r="F968" s="109"/>
      <c r="G968" s="109"/>
      <c r="H968" s="110"/>
      <c r="I968" s="110"/>
      <c r="J968" s="110"/>
      <c r="K968" s="110"/>
      <c r="L968" s="109"/>
      <c r="M968" s="109"/>
      <c r="N968" s="111" t="str">
        <f t="shared" si="3"/>
        <v/>
      </c>
    </row>
    <row r="969">
      <c r="A969" s="104" t="str">
        <f t="shared" si="1"/>
        <v/>
      </c>
      <c r="B969" s="105"/>
      <c r="C969" s="106" t="str">
        <f t="shared" si="2"/>
        <v/>
      </c>
      <c r="D969" s="107"/>
      <c r="E969" s="108"/>
      <c r="F969" s="109"/>
      <c r="G969" s="109"/>
      <c r="H969" s="110"/>
      <c r="I969" s="110"/>
      <c r="J969" s="110"/>
      <c r="K969" s="110"/>
      <c r="L969" s="109"/>
      <c r="M969" s="109"/>
      <c r="N969" s="111" t="str">
        <f t="shared" si="3"/>
        <v/>
      </c>
    </row>
    <row r="970">
      <c r="A970" s="104" t="str">
        <f t="shared" si="1"/>
        <v/>
      </c>
      <c r="B970" s="105"/>
      <c r="C970" s="106" t="str">
        <f t="shared" si="2"/>
        <v/>
      </c>
      <c r="D970" s="107"/>
      <c r="E970" s="108"/>
      <c r="F970" s="109"/>
      <c r="G970" s="109"/>
      <c r="H970" s="110"/>
      <c r="I970" s="110"/>
      <c r="J970" s="110"/>
      <c r="K970" s="110"/>
      <c r="L970" s="109"/>
      <c r="M970" s="109"/>
      <c r="N970" s="111" t="str">
        <f t="shared" si="3"/>
        <v/>
      </c>
    </row>
    <row r="971">
      <c r="A971" s="104" t="str">
        <f t="shared" si="1"/>
        <v/>
      </c>
      <c r="B971" s="105"/>
      <c r="C971" s="106" t="str">
        <f t="shared" si="2"/>
        <v/>
      </c>
      <c r="D971" s="107"/>
      <c r="E971" s="108"/>
      <c r="F971" s="109"/>
      <c r="G971" s="109"/>
      <c r="H971" s="110"/>
      <c r="I971" s="110"/>
      <c r="J971" s="110"/>
      <c r="K971" s="110"/>
      <c r="L971" s="109"/>
      <c r="M971" s="109"/>
      <c r="N971" s="111" t="str">
        <f t="shared" si="3"/>
        <v/>
      </c>
    </row>
    <row r="972">
      <c r="A972" s="104" t="str">
        <f t="shared" si="1"/>
        <v/>
      </c>
      <c r="B972" s="105"/>
      <c r="C972" s="106" t="str">
        <f t="shared" si="2"/>
        <v/>
      </c>
      <c r="D972" s="107"/>
      <c r="E972" s="108"/>
      <c r="F972" s="109"/>
      <c r="G972" s="109"/>
      <c r="H972" s="110"/>
      <c r="I972" s="110"/>
      <c r="J972" s="110"/>
      <c r="K972" s="110"/>
      <c r="L972" s="109"/>
      <c r="M972" s="109"/>
      <c r="N972" s="111" t="str">
        <f t="shared" si="3"/>
        <v/>
      </c>
    </row>
    <row r="973">
      <c r="A973" s="104" t="str">
        <f t="shared" si="1"/>
        <v/>
      </c>
      <c r="B973" s="105"/>
      <c r="C973" s="106" t="str">
        <f t="shared" si="2"/>
        <v/>
      </c>
      <c r="D973" s="107"/>
      <c r="E973" s="108"/>
      <c r="F973" s="109"/>
      <c r="G973" s="109"/>
      <c r="H973" s="110"/>
      <c r="I973" s="110"/>
      <c r="J973" s="110"/>
      <c r="K973" s="110"/>
      <c r="L973" s="109"/>
      <c r="M973" s="109"/>
      <c r="N973" s="111" t="str">
        <f t="shared" si="3"/>
        <v/>
      </c>
    </row>
    <row r="974">
      <c r="A974" s="104" t="str">
        <f t="shared" si="1"/>
        <v/>
      </c>
      <c r="B974" s="105"/>
      <c r="C974" s="106" t="str">
        <f t="shared" si="2"/>
        <v/>
      </c>
      <c r="D974" s="107"/>
      <c r="E974" s="108"/>
      <c r="F974" s="109"/>
      <c r="G974" s="109"/>
      <c r="H974" s="110"/>
      <c r="I974" s="110"/>
      <c r="J974" s="110"/>
      <c r="K974" s="110"/>
      <c r="L974" s="109"/>
      <c r="M974" s="109"/>
      <c r="N974" s="111" t="str">
        <f t="shared" si="3"/>
        <v/>
      </c>
    </row>
    <row r="975">
      <c r="A975" s="104" t="str">
        <f t="shared" si="1"/>
        <v/>
      </c>
      <c r="B975" s="105"/>
      <c r="C975" s="106" t="str">
        <f t="shared" si="2"/>
        <v/>
      </c>
      <c r="D975" s="107"/>
      <c r="E975" s="108"/>
      <c r="F975" s="109"/>
      <c r="G975" s="109"/>
      <c r="H975" s="110"/>
      <c r="I975" s="110"/>
      <c r="J975" s="110"/>
      <c r="K975" s="110"/>
      <c r="L975" s="109"/>
      <c r="M975" s="109"/>
      <c r="N975" s="111" t="str">
        <f t="shared" si="3"/>
        <v/>
      </c>
    </row>
    <row r="976">
      <c r="A976" s="104" t="str">
        <f t="shared" si="1"/>
        <v/>
      </c>
      <c r="B976" s="105"/>
      <c r="C976" s="106" t="str">
        <f t="shared" si="2"/>
        <v/>
      </c>
      <c r="D976" s="107"/>
      <c r="E976" s="108"/>
      <c r="F976" s="109"/>
      <c r="G976" s="109"/>
      <c r="H976" s="110"/>
      <c r="I976" s="110"/>
      <c r="J976" s="110"/>
      <c r="K976" s="110"/>
      <c r="L976" s="109"/>
      <c r="M976" s="109"/>
      <c r="N976" s="111" t="str">
        <f t="shared" si="3"/>
        <v/>
      </c>
    </row>
    <row r="977">
      <c r="A977" s="104" t="str">
        <f t="shared" si="1"/>
        <v/>
      </c>
      <c r="B977" s="105"/>
      <c r="C977" s="106" t="str">
        <f t="shared" si="2"/>
        <v/>
      </c>
      <c r="D977" s="107"/>
      <c r="E977" s="108"/>
      <c r="F977" s="109"/>
      <c r="G977" s="109"/>
      <c r="H977" s="110"/>
      <c r="I977" s="110"/>
      <c r="J977" s="110"/>
      <c r="K977" s="110"/>
      <c r="L977" s="109"/>
      <c r="M977" s="109"/>
      <c r="N977" s="111" t="str">
        <f t="shared" si="3"/>
        <v/>
      </c>
    </row>
    <row r="978">
      <c r="A978" s="104" t="str">
        <f t="shared" si="1"/>
        <v/>
      </c>
      <c r="B978" s="105"/>
      <c r="C978" s="106" t="str">
        <f t="shared" si="2"/>
        <v/>
      </c>
      <c r="D978" s="107"/>
      <c r="E978" s="108"/>
      <c r="F978" s="109"/>
      <c r="G978" s="109"/>
      <c r="H978" s="110"/>
      <c r="I978" s="110"/>
      <c r="J978" s="110"/>
      <c r="K978" s="110"/>
      <c r="L978" s="109"/>
      <c r="M978" s="109"/>
      <c r="N978" s="111" t="str">
        <f t="shared" si="3"/>
        <v/>
      </c>
    </row>
    <row r="979">
      <c r="A979" s="104" t="str">
        <f t="shared" si="1"/>
        <v/>
      </c>
      <c r="B979" s="105"/>
      <c r="C979" s="106" t="str">
        <f t="shared" si="2"/>
        <v/>
      </c>
      <c r="D979" s="107"/>
      <c r="E979" s="108"/>
      <c r="F979" s="109"/>
      <c r="G979" s="109"/>
      <c r="H979" s="110"/>
      <c r="I979" s="110"/>
      <c r="J979" s="110"/>
      <c r="K979" s="110"/>
      <c r="L979" s="109"/>
      <c r="M979" s="109"/>
      <c r="N979" s="111" t="str">
        <f t="shared" si="3"/>
        <v/>
      </c>
    </row>
    <row r="980">
      <c r="A980" s="104" t="str">
        <f t="shared" si="1"/>
        <v/>
      </c>
      <c r="B980" s="105"/>
      <c r="C980" s="106" t="str">
        <f t="shared" si="2"/>
        <v/>
      </c>
      <c r="D980" s="107"/>
      <c r="E980" s="108"/>
      <c r="F980" s="109"/>
      <c r="G980" s="109"/>
      <c r="H980" s="110"/>
      <c r="I980" s="110"/>
      <c r="J980" s="110"/>
      <c r="K980" s="110"/>
      <c r="L980" s="109"/>
      <c r="M980" s="109"/>
      <c r="N980" s="111" t="str">
        <f t="shared" si="3"/>
        <v/>
      </c>
    </row>
    <row r="981">
      <c r="A981" s="104" t="str">
        <f t="shared" si="1"/>
        <v/>
      </c>
      <c r="B981" s="105"/>
      <c r="C981" s="106" t="str">
        <f t="shared" si="2"/>
        <v/>
      </c>
      <c r="D981" s="107"/>
      <c r="E981" s="108"/>
      <c r="F981" s="109"/>
      <c r="G981" s="109"/>
      <c r="H981" s="110"/>
      <c r="I981" s="110"/>
      <c r="J981" s="110"/>
      <c r="K981" s="110"/>
      <c r="L981" s="109"/>
      <c r="M981" s="109"/>
      <c r="N981" s="111" t="str">
        <f t="shared" si="3"/>
        <v/>
      </c>
    </row>
    <row r="982">
      <c r="A982" s="104" t="str">
        <f t="shared" si="1"/>
        <v/>
      </c>
      <c r="B982" s="105"/>
      <c r="C982" s="106" t="str">
        <f t="shared" si="2"/>
        <v/>
      </c>
      <c r="D982" s="107"/>
      <c r="E982" s="108"/>
      <c r="F982" s="109"/>
      <c r="G982" s="109"/>
      <c r="H982" s="110"/>
      <c r="I982" s="110"/>
      <c r="J982" s="110"/>
      <c r="K982" s="110"/>
      <c r="L982" s="109"/>
      <c r="M982" s="109"/>
      <c r="N982" s="111" t="str">
        <f t="shared" si="3"/>
        <v/>
      </c>
    </row>
    <row r="983">
      <c r="A983" s="104" t="str">
        <f t="shared" si="1"/>
        <v/>
      </c>
      <c r="B983" s="105"/>
      <c r="C983" s="106" t="str">
        <f t="shared" si="2"/>
        <v/>
      </c>
      <c r="D983" s="107"/>
      <c r="E983" s="108"/>
      <c r="F983" s="109"/>
      <c r="G983" s="109"/>
      <c r="H983" s="110"/>
      <c r="I983" s="110"/>
      <c r="J983" s="110"/>
      <c r="K983" s="110"/>
      <c r="L983" s="109"/>
      <c r="M983" s="109"/>
      <c r="N983" s="111" t="str">
        <f t="shared" si="3"/>
        <v/>
      </c>
    </row>
    <row r="984">
      <c r="A984" s="104" t="str">
        <f t="shared" si="1"/>
        <v/>
      </c>
      <c r="B984" s="105"/>
      <c r="C984" s="106" t="str">
        <f t="shared" si="2"/>
        <v/>
      </c>
      <c r="D984" s="107"/>
      <c r="E984" s="108"/>
      <c r="F984" s="109"/>
      <c r="G984" s="109"/>
      <c r="H984" s="110"/>
      <c r="I984" s="110"/>
      <c r="J984" s="110"/>
      <c r="K984" s="110"/>
      <c r="L984" s="109"/>
      <c r="M984" s="109"/>
      <c r="N984" s="111" t="str">
        <f t="shared" si="3"/>
        <v/>
      </c>
    </row>
    <row r="985">
      <c r="A985" s="104" t="str">
        <f t="shared" si="1"/>
        <v/>
      </c>
      <c r="B985" s="105"/>
      <c r="C985" s="106" t="str">
        <f t="shared" si="2"/>
        <v/>
      </c>
      <c r="D985" s="107"/>
      <c r="E985" s="108"/>
      <c r="F985" s="109"/>
      <c r="G985" s="109"/>
      <c r="H985" s="110"/>
      <c r="I985" s="110"/>
      <c r="J985" s="110"/>
      <c r="K985" s="110"/>
      <c r="L985" s="109"/>
      <c r="M985" s="109"/>
      <c r="N985" s="111" t="str">
        <f t="shared" si="3"/>
        <v/>
      </c>
    </row>
    <row r="986">
      <c r="A986" s="104" t="str">
        <f t="shared" si="1"/>
        <v/>
      </c>
      <c r="B986" s="105"/>
      <c r="C986" s="106" t="str">
        <f t="shared" si="2"/>
        <v/>
      </c>
      <c r="D986" s="107"/>
      <c r="E986" s="108"/>
      <c r="F986" s="109"/>
      <c r="G986" s="109"/>
      <c r="H986" s="110"/>
      <c r="I986" s="110"/>
      <c r="J986" s="110"/>
      <c r="K986" s="110"/>
      <c r="L986" s="109"/>
      <c r="M986" s="109"/>
      <c r="N986" s="111" t="str">
        <f t="shared" si="3"/>
        <v/>
      </c>
    </row>
    <row r="987">
      <c r="A987" s="104" t="str">
        <f t="shared" si="1"/>
        <v/>
      </c>
      <c r="B987" s="105"/>
      <c r="C987" s="106" t="str">
        <f t="shared" si="2"/>
        <v/>
      </c>
      <c r="D987" s="107"/>
      <c r="E987" s="108"/>
      <c r="F987" s="109"/>
      <c r="G987" s="109"/>
      <c r="H987" s="110"/>
      <c r="I987" s="110"/>
      <c r="J987" s="110"/>
      <c r="K987" s="110"/>
      <c r="L987" s="109"/>
      <c r="M987" s="109"/>
      <c r="N987" s="111" t="str">
        <f t="shared" si="3"/>
        <v/>
      </c>
    </row>
    <row r="988">
      <c r="A988" s="104" t="str">
        <f t="shared" si="1"/>
        <v/>
      </c>
      <c r="B988" s="105"/>
      <c r="C988" s="106" t="str">
        <f t="shared" si="2"/>
        <v/>
      </c>
      <c r="D988" s="107"/>
      <c r="E988" s="108"/>
      <c r="F988" s="109"/>
      <c r="G988" s="109"/>
      <c r="H988" s="110"/>
      <c r="I988" s="110"/>
      <c r="J988" s="110"/>
      <c r="K988" s="110"/>
      <c r="L988" s="109"/>
      <c r="M988" s="109"/>
      <c r="N988" s="111" t="str">
        <f t="shared" si="3"/>
        <v/>
      </c>
    </row>
    <row r="989">
      <c r="A989" s="104" t="str">
        <f t="shared" si="1"/>
        <v/>
      </c>
      <c r="B989" s="105"/>
      <c r="C989" s="106" t="str">
        <f t="shared" si="2"/>
        <v/>
      </c>
      <c r="D989" s="107"/>
      <c r="E989" s="108"/>
      <c r="F989" s="109"/>
      <c r="G989" s="109"/>
      <c r="H989" s="110"/>
      <c r="I989" s="110"/>
      <c r="J989" s="110"/>
      <c r="K989" s="110"/>
      <c r="L989" s="109"/>
      <c r="M989" s="109"/>
      <c r="N989" s="111" t="str">
        <f t="shared" si="3"/>
        <v/>
      </c>
    </row>
    <row r="990">
      <c r="A990" s="104" t="str">
        <f t="shared" si="1"/>
        <v/>
      </c>
      <c r="B990" s="105"/>
      <c r="C990" s="106" t="str">
        <f t="shared" si="2"/>
        <v/>
      </c>
      <c r="D990" s="107"/>
      <c r="E990" s="108"/>
      <c r="F990" s="109"/>
      <c r="G990" s="109"/>
      <c r="H990" s="110"/>
      <c r="I990" s="110"/>
      <c r="J990" s="110"/>
      <c r="K990" s="110"/>
      <c r="L990" s="109"/>
      <c r="M990" s="109"/>
      <c r="N990" s="111" t="str">
        <f t="shared" si="3"/>
        <v/>
      </c>
    </row>
    <row r="991">
      <c r="A991" s="104" t="str">
        <f t="shared" si="1"/>
        <v/>
      </c>
      <c r="B991" s="105"/>
      <c r="C991" s="106" t="str">
        <f t="shared" si="2"/>
        <v/>
      </c>
      <c r="D991" s="107"/>
      <c r="E991" s="108"/>
      <c r="F991" s="109"/>
      <c r="G991" s="109"/>
      <c r="H991" s="110"/>
      <c r="I991" s="110"/>
      <c r="J991" s="110"/>
      <c r="K991" s="110"/>
      <c r="L991" s="109"/>
      <c r="M991" s="109"/>
      <c r="N991" s="111" t="str">
        <f t="shared" si="3"/>
        <v/>
      </c>
    </row>
    <row r="992">
      <c r="A992" s="104" t="str">
        <f t="shared" si="1"/>
        <v/>
      </c>
      <c r="B992" s="105"/>
      <c r="C992" s="106" t="str">
        <f t="shared" si="2"/>
        <v/>
      </c>
      <c r="D992" s="107"/>
      <c r="E992" s="108"/>
      <c r="F992" s="109"/>
      <c r="G992" s="109"/>
      <c r="H992" s="110"/>
      <c r="I992" s="110"/>
      <c r="J992" s="110"/>
      <c r="K992" s="110"/>
      <c r="L992" s="109"/>
      <c r="M992" s="109"/>
      <c r="N992" s="111" t="str">
        <f t="shared" si="3"/>
        <v/>
      </c>
    </row>
    <row r="993">
      <c r="A993" s="104" t="str">
        <f t="shared" si="1"/>
        <v/>
      </c>
      <c r="B993" s="105"/>
      <c r="C993" s="106" t="str">
        <f t="shared" si="2"/>
        <v/>
      </c>
      <c r="D993" s="107"/>
      <c r="E993" s="108"/>
      <c r="F993" s="109"/>
      <c r="G993" s="109"/>
      <c r="H993" s="110"/>
      <c r="I993" s="110"/>
      <c r="J993" s="110"/>
      <c r="K993" s="110"/>
      <c r="L993" s="109"/>
      <c r="M993" s="109"/>
      <c r="N993" s="111" t="str">
        <f t="shared" si="3"/>
        <v/>
      </c>
    </row>
    <row r="994">
      <c r="A994" s="104" t="str">
        <f t="shared" si="1"/>
        <v/>
      </c>
      <c r="B994" s="105"/>
      <c r="C994" s="106" t="str">
        <f t="shared" si="2"/>
        <v/>
      </c>
      <c r="D994" s="107"/>
      <c r="E994" s="108"/>
      <c r="F994" s="109"/>
      <c r="G994" s="109"/>
      <c r="H994" s="110"/>
      <c r="I994" s="110"/>
      <c r="J994" s="110"/>
      <c r="K994" s="110"/>
      <c r="L994" s="109"/>
      <c r="M994" s="109"/>
      <c r="N994" s="111" t="str">
        <f t="shared" si="3"/>
        <v/>
      </c>
    </row>
    <row r="995">
      <c r="A995" s="104" t="str">
        <f t="shared" si="1"/>
        <v/>
      </c>
      <c r="B995" s="105"/>
      <c r="C995" s="106" t="str">
        <f t="shared" si="2"/>
        <v/>
      </c>
      <c r="D995" s="107"/>
      <c r="E995" s="108"/>
      <c r="F995" s="109"/>
      <c r="G995" s="109"/>
      <c r="H995" s="110"/>
      <c r="I995" s="110"/>
      <c r="J995" s="110"/>
      <c r="K995" s="110"/>
      <c r="L995" s="109"/>
      <c r="M995" s="109"/>
      <c r="N995" s="111" t="str">
        <f t="shared" si="3"/>
        <v/>
      </c>
    </row>
    <row r="996">
      <c r="A996" s="104" t="str">
        <f t="shared" si="1"/>
        <v/>
      </c>
      <c r="B996" s="105"/>
      <c r="C996" s="106" t="str">
        <f t="shared" si="2"/>
        <v/>
      </c>
      <c r="D996" s="107"/>
      <c r="E996" s="108"/>
      <c r="F996" s="109"/>
      <c r="G996" s="109"/>
      <c r="H996" s="110"/>
      <c r="I996" s="110"/>
      <c r="J996" s="110"/>
      <c r="K996" s="110"/>
      <c r="L996" s="109"/>
      <c r="M996" s="109"/>
      <c r="N996" s="111" t="str">
        <f t="shared" si="3"/>
        <v/>
      </c>
    </row>
    <row r="997">
      <c r="A997" s="104" t="str">
        <f t="shared" si="1"/>
        <v/>
      </c>
      <c r="B997" s="105"/>
      <c r="C997" s="106" t="str">
        <f t="shared" si="2"/>
        <v/>
      </c>
      <c r="D997" s="107"/>
      <c r="E997" s="108"/>
      <c r="F997" s="109"/>
      <c r="G997" s="109"/>
      <c r="H997" s="110"/>
      <c r="I997" s="110"/>
      <c r="J997" s="110"/>
      <c r="K997" s="110"/>
      <c r="L997" s="109"/>
      <c r="M997" s="109"/>
      <c r="N997" s="111" t="str">
        <f t="shared" si="3"/>
        <v/>
      </c>
    </row>
    <row r="998">
      <c r="A998" s="104" t="str">
        <f t="shared" si="1"/>
        <v/>
      </c>
      <c r="B998" s="105"/>
      <c r="C998" s="106" t="str">
        <f t="shared" si="2"/>
        <v/>
      </c>
      <c r="D998" s="107"/>
      <c r="E998" s="108"/>
      <c r="F998" s="109"/>
      <c r="G998" s="109"/>
      <c r="H998" s="110"/>
      <c r="I998" s="110"/>
      <c r="J998" s="110"/>
      <c r="K998" s="110"/>
      <c r="L998" s="109"/>
      <c r="M998" s="109"/>
      <c r="N998" s="111" t="str">
        <f t="shared" si="3"/>
        <v/>
      </c>
    </row>
    <row r="999">
      <c r="A999" s="104" t="str">
        <f t="shared" si="1"/>
        <v/>
      </c>
      <c r="B999" s="105"/>
      <c r="C999" s="106" t="str">
        <f t="shared" si="2"/>
        <v/>
      </c>
      <c r="D999" s="107"/>
      <c r="E999" s="108"/>
      <c r="F999" s="109"/>
      <c r="G999" s="109"/>
      <c r="H999" s="110"/>
      <c r="I999" s="110"/>
      <c r="J999" s="110"/>
      <c r="K999" s="110"/>
      <c r="L999" s="109"/>
      <c r="M999" s="109"/>
      <c r="N999" s="111" t="str">
        <f t="shared" si="3"/>
        <v/>
      </c>
    </row>
    <row r="1000">
      <c r="A1000" s="104" t="str">
        <f t="shared" si="1"/>
        <v/>
      </c>
      <c r="B1000" s="105"/>
      <c r="C1000" s="106" t="str">
        <f t="shared" si="2"/>
        <v/>
      </c>
      <c r="D1000" s="107"/>
      <c r="E1000" s="108"/>
      <c r="F1000" s="109"/>
      <c r="G1000" s="109"/>
      <c r="H1000" s="110"/>
      <c r="I1000" s="110"/>
      <c r="J1000" s="110"/>
      <c r="K1000" s="110"/>
      <c r="L1000" s="109"/>
      <c r="M1000" s="109"/>
      <c r="N1000" s="111" t="str">
        <f t="shared" si="3"/>
        <v/>
      </c>
    </row>
    <row r="1001">
      <c r="A1001" s="104" t="str">
        <f t="shared" si="1"/>
        <v/>
      </c>
      <c r="B1001" s="105"/>
      <c r="C1001" s="106" t="str">
        <f t="shared" si="2"/>
        <v/>
      </c>
      <c r="D1001" s="107"/>
      <c r="E1001" s="108"/>
      <c r="F1001" s="109"/>
      <c r="G1001" s="109"/>
      <c r="H1001" s="110"/>
      <c r="I1001" s="110"/>
      <c r="J1001" s="110"/>
      <c r="K1001" s="110"/>
      <c r="L1001" s="109"/>
      <c r="M1001" s="109"/>
      <c r="N1001" s="111" t="str">
        <f t="shared" si="3"/>
        <v/>
      </c>
    </row>
    <row r="1002">
      <c r="A1002" s="104" t="str">
        <f t="shared" si="1"/>
        <v/>
      </c>
      <c r="B1002" s="105"/>
      <c r="C1002" s="106" t="str">
        <f t="shared" si="2"/>
        <v/>
      </c>
      <c r="D1002" s="107"/>
      <c r="E1002" s="108"/>
      <c r="F1002" s="109"/>
      <c r="G1002" s="109"/>
      <c r="H1002" s="110"/>
      <c r="I1002" s="110"/>
      <c r="J1002" s="110"/>
      <c r="K1002" s="110"/>
      <c r="L1002" s="109"/>
      <c r="M1002" s="109"/>
      <c r="N1002" s="111" t="str">
        <f t="shared" si="3"/>
        <v/>
      </c>
    </row>
    <row r="1003">
      <c r="A1003" s="104" t="str">
        <f t="shared" si="1"/>
        <v/>
      </c>
      <c r="B1003" s="105"/>
      <c r="C1003" s="106" t="str">
        <f t="shared" si="2"/>
        <v/>
      </c>
      <c r="D1003" s="107"/>
      <c r="E1003" s="108"/>
      <c r="F1003" s="109"/>
      <c r="G1003" s="109"/>
      <c r="H1003" s="110"/>
      <c r="I1003" s="110"/>
      <c r="J1003" s="110"/>
      <c r="K1003" s="110"/>
      <c r="L1003" s="109"/>
      <c r="M1003" s="109"/>
      <c r="N1003" s="111" t="str">
        <f t="shared" si="3"/>
        <v/>
      </c>
    </row>
    <row r="1004">
      <c r="A1004" s="104" t="str">
        <f t="shared" si="1"/>
        <v/>
      </c>
      <c r="B1004" s="105"/>
      <c r="C1004" s="106" t="str">
        <f t="shared" si="2"/>
        <v/>
      </c>
      <c r="D1004" s="107"/>
      <c r="E1004" s="108"/>
      <c r="F1004" s="109"/>
      <c r="G1004" s="109"/>
      <c r="H1004" s="110"/>
      <c r="I1004" s="110"/>
      <c r="J1004" s="110"/>
      <c r="K1004" s="110"/>
      <c r="L1004" s="109"/>
      <c r="M1004" s="109"/>
      <c r="N1004" s="111" t="str">
        <f t="shared" si="3"/>
        <v/>
      </c>
    </row>
    <row r="1005">
      <c r="A1005" s="104" t="str">
        <f t="shared" si="1"/>
        <v/>
      </c>
      <c r="B1005" s="105"/>
      <c r="C1005" s="106" t="str">
        <f t="shared" si="2"/>
        <v/>
      </c>
      <c r="D1005" s="107"/>
      <c r="E1005" s="108"/>
      <c r="F1005" s="109"/>
      <c r="G1005" s="109"/>
      <c r="H1005" s="110"/>
      <c r="I1005" s="110"/>
      <c r="J1005" s="110"/>
      <c r="K1005" s="110"/>
      <c r="L1005" s="109"/>
      <c r="M1005" s="109"/>
      <c r="N1005" s="111" t="str">
        <f t="shared" si="3"/>
        <v/>
      </c>
    </row>
    <row r="1006">
      <c r="A1006" s="104" t="str">
        <f t="shared" si="1"/>
        <v/>
      </c>
      <c r="B1006" s="105"/>
      <c r="C1006" s="106" t="str">
        <f t="shared" si="2"/>
        <v/>
      </c>
      <c r="D1006" s="107"/>
      <c r="E1006" s="108"/>
      <c r="F1006" s="109"/>
      <c r="G1006" s="109"/>
      <c r="H1006" s="110"/>
      <c r="I1006" s="110"/>
      <c r="J1006" s="110"/>
      <c r="K1006" s="110"/>
      <c r="L1006" s="109"/>
      <c r="M1006" s="109"/>
      <c r="N1006" s="111" t="str">
        <f t="shared" si="3"/>
        <v/>
      </c>
    </row>
    <row r="1007">
      <c r="A1007" s="104" t="str">
        <f t="shared" si="1"/>
        <v/>
      </c>
      <c r="B1007" s="105"/>
      <c r="C1007" s="106" t="str">
        <f t="shared" si="2"/>
        <v/>
      </c>
      <c r="D1007" s="107"/>
      <c r="E1007" s="108"/>
      <c r="F1007" s="109"/>
      <c r="G1007" s="109"/>
      <c r="H1007" s="110"/>
      <c r="I1007" s="110"/>
      <c r="J1007" s="110"/>
      <c r="K1007" s="110"/>
      <c r="L1007" s="109"/>
      <c r="M1007" s="109"/>
      <c r="N1007" s="111" t="str">
        <f t="shared" si="3"/>
        <v/>
      </c>
    </row>
    <row r="1008">
      <c r="A1008" s="104" t="str">
        <f t="shared" si="1"/>
        <v/>
      </c>
      <c r="B1008" s="105"/>
      <c r="C1008" s="106" t="str">
        <f t="shared" si="2"/>
        <v/>
      </c>
      <c r="D1008" s="107"/>
      <c r="E1008" s="108"/>
      <c r="F1008" s="109"/>
      <c r="G1008" s="109"/>
      <c r="H1008" s="110"/>
      <c r="I1008" s="110"/>
      <c r="J1008" s="110"/>
      <c r="K1008" s="110"/>
      <c r="L1008" s="109"/>
      <c r="M1008" s="109"/>
      <c r="N1008" s="111" t="str">
        <f t="shared" si="3"/>
        <v/>
      </c>
    </row>
    <row r="1009">
      <c r="A1009" s="104" t="str">
        <f t="shared" si="1"/>
        <v/>
      </c>
      <c r="B1009" s="105"/>
      <c r="C1009" s="106" t="str">
        <f t="shared" si="2"/>
        <v/>
      </c>
      <c r="D1009" s="107"/>
      <c r="E1009" s="108"/>
      <c r="F1009" s="109"/>
      <c r="G1009" s="109"/>
      <c r="H1009" s="110"/>
      <c r="I1009" s="110"/>
      <c r="J1009" s="110"/>
      <c r="K1009" s="110"/>
      <c r="L1009" s="109"/>
      <c r="M1009" s="109"/>
      <c r="N1009" s="111" t="str">
        <f t="shared" si="3"/>
        <v/>
      </c>
    </row>
    <row r="1010">
      <c r="A1010" s="104" t="str">
        <f t="shared" si="1"/>
        <v/>
      </c>
      <c r="B1010" s="105"/>
      <c r="C1010" s="106" t="str">
        <f t="shared" si="2"/>
        <v/>
      </c>
      <c r="D1010" s="107"/>
      <c r="E1010" s="108"/>
      <c r="F1010" s="109"/>
      <c r="G1010" s="109"/>
      <c r="H1010" s="110"/>
      <c r="I1010" s="110"/>
      <c r="J1010" s="110"/>
      <c r="K1010" s="110"/>
      <c r="L1010" s="109"/>
      <c r="M1010" s="109"/>
      <c r="N1010" s="111" t="str">
        <f t="shared" si="3"/>
        <v/>
      </c>
    </row>
    <row r="1011">
      <c r="A1011" s="104" t="str">
        <f t="shared" si="1"/>
        <v/>
      </c>
      <c r="B1011" s="105"/>
      <c r="C1011" s="106" t="str">
        <f t="shared" si="2"/>
        <v/>
      </c>
      <c r="D1011" s="107"/>
      <c r="E1011" s="108"/>
      <c r="F1011" s="109"/>
      <c r="G1011" s="109"/>
      <c r="H1011" s="110"/>
      <c r="I1011" s="110"/>
      <c r="J1011" s="110"/>
      <c r="K1011" s="110"/>
      <c r="L1011" s="109"/>
      <c r="M1011" s="109"/>
      <c r="N1011" s="111" t="str">
        <f t="shared" si="3"/>
        <v/>
      </c>
    </row>
    <row r="1012">
      <c r="A1012" s="104" t="str">
        <f t="shared" si="1"/>
        <v/>
      </c>
      <c r="B1012" s="105"/>
      <c r="C1012" s="106" t="str">
        <f t="shared" si="2"/>
        <v/>
      </c>
      <c r="D1012" s="107"/>
      <c r="E1012" s="108"/>
      <c r="F1012" s="109"/>
      <c r="G1012" s="109"/>
      <c r="H1012" s="110"/>
      <c r="I1012" s="110"/>
      <c r="J1012" s="110"/>
      <c r="K1012" s="110"/>
      <c r="L1012" s="109"/>
      <c r="M1012" s="109"/>
      <c r="N1012" s="111" t="str">
        <f t="shared" si="3"/>
        <v/>
      </c>
    </row>
    <row r="1013">
      <c r="A1013" s="104" t="str">
        <f t="shared" si="1"/>
        <v/>
      </c>
      <c r="B1013" s="105"/>
      <c r="C1013" s="106" t="str">
        <f t="shared" si="2"/>
        <v/>
      </c>
      <c r="D1013" s="107"/>
      <c r="E1013" s="108"/>
      <c r="F1013" s="109"/>
      <c r="G1013" s="109"/>
      <c r="H1013" s="110"/>
      <c r="I1013" s="110"/>
      <c r="J1013" s="110"/>
      <c r="K1013" s="110"/>
      <c r="L1013" s="109"/>
      <c r="M1013" s="109"/>
      <c r="N1013" s="111" t="str">
        <f t="shared" si="3"/>
        <v/>
      </c>
    </row>
    <row r="1014">
      <c r="A1014" s="104" t="str">
        <f t="shared" si="1"/>
        <v/>
      </c>
      <c r="B1014" s="105"/>
      <c r="C1014" s="106" t="str">
        <f t="shared" si="2"/>
        <v/>
      </c>
      <c r="D1014" s="107"/>
      <c r="E1014" s="108"/>
      <c r="F1014" s="109"/>
      <c r="G1014" s="109"/>
      <c r="H1014" s="110"/>
      <c r="I1014" s="110"/>
      <c r="J1014" s="110"/>
      <c r="K1014" s="110"/>
      <c r="L1014" s="109"/>
      <c r="M1014" s="109"/>
      <c r="N1014" s="111" t="str">
        <f t="shared" si="3"/>
        <v/>
      </c>
    </row>
    <row r="1015">
      <c r="A1015" s="104" t="str">
        <f t="shared" si="1"/>
        <v/>
      </c>
      <c r="B1015" s="105"/>
      <c r="C1015" s="106" t="str">
        <f t="shared" si="2"/>
        <v/>
      </c>
      <c r="D1015" s="107"/>
      <c r="E1015" s="108"/>
      <c r="F1015" s="109"/>
      <c r="G1015" s="109"/>
      <c r="H1015" s="110"/>
      <c r="I1015" s="110"/>
      <c r="J1015" s="110"/>
      <c r="K1015" s="110"/>
      <c r="L1015" s="109"/>
      <c r="M1015" s="109"/>
      <c r="N1015" s="111" t="str">
        <f t="shared" si="3"/>
        <v/>
      </c>
    </row>
    <row r="1016">
      <c r="A1016" s="104" t="str">
        <f t="shared" si="1"/>
        <v/>
      </c>
      <c r="B1016" s="105"/>
      <c r="C1016" s="106" t="str">
        <f t="shared" si="2"/>
        <v/>
      </c>
      <c r="D1016" s="107"/>
      <c r="E1016" s="108"/>
      <c r="F1016" s="109"/>
      <c r="G1016" s="109"/>
      <c r="H1016" s="110"/>
      <c r="I1016" s="110"/>
      <c r="J1016" s="110"/>
      <c r="K1016" s="110"/>
      <c r="L1016" s="109"/>
      <c r="M1016" s="109"/>
      <c r="N1016" s="111" t="str">
        <f t="shared" si="3"/>
        <v/>
      </c>
    </row>
    <row r="1017">
      <c r="A1017" s="104" t="str">
        <f t="shared" si="1"/>
        <v/>
      </c>
      <c r="B1017" s="105"/>
      <c r="C1017" s="106" t="str">
        <f t="shared" si="2"/>
        <v/>
      </c>
      <c r="D1017" s="107"/>
      <c r="E1017" s="108"/>
      <c r="F1017" s="109"/>
      <c r="G1017" s="109"/>
      <c r="H1017" s="110"/>
      <c r="I1017" s="110"/>
      <c r="J1017" s="110"/>
      <c r="K1017" s="110"/>
      <c r="L1017" s="109"/>
      <c r="M1017" s="109"/>
      <c r="N1017" s="111" t="str">
        <f t="shared" si="3"/>
        <v/>
      </c>
    </row>
    <row r="1018">
      <c r="A1018" s="104" t="str">
        <f t="shared" si="1"/>
        <v/>
      </c>
      <c r="B1018" s="105"/>
      <c r="C1018" s="106" t="str">
        <f t="shared" si="2"/>
        <v/>
      </c>
      <c r="D1018" s="107"/>
      <c r="E1018" s="108"/>
      <c r="F1018" s="109"/>
      <c r="G1018" s="109"/>
      <c r="H1018" s="110"/>
      <c r="I1018" s="110"/>
      <c r="J1018" s="110"/>
      <c r="K1018" s="110"/>
      <c r="L1018" s="109"/>
      <c r="M1018" s="109"/>
      <c r="N1018" s="111" t="str">
        <f t="shared" si="3"/>
        <v/>
      </c>
    </row>
  </sheetData>
  <autoFilter ref="$B$8:$N$1018"/>
  <mergeCells count="6">
    <mergeCell ref="B2:F2"/>
    <mergeCell ref="G2:L2"/>
    <mergeCell ref="B4:C4"/>
    <mergeCell ref="D4:D6"/>
    <mergeCell ref="B5:C5"/>
    <mergeCell ref="B6:C6"/>
  </mergeCells>
  <conditionalFormatting sqref="N9:N1018">
    <cfRule type="cellIs" dxfId="3" priority="1" operator="equal">
      <formula>"Concluído"</formula>
    </cfRule>
  </conditionalFormatting>
  <conditionalFormatting sqref="N9:N1018">
    <cfRule type="cellIs" dxfId="4" priority="2" operator="equal">
      <formula>"Em andamento"</formula>
    </cfRule>
  </conditionalFormatting>
  <conditionalFormatting sqref="L9:L1018">
    <cfRule type="cellIs" dxfId="9" priority="3" operator="equal">
      <formula>"Médio"</formula>
    </cfRule>
  </conditionalFormatting>
  <conditionalFormatting sqref="L9:L1018">
    <cfRule type="cellIs" dxfId="5" priority="4" operator="equal">
      <formula>"Alto"</formula>
    </cfRule>
  </conditionalFormatting>
  <conditionalFormatting sqref="L9:L1018">
    <cfRule type="cellIs" dxfId="0" priority="5" operator="equal">
      <formula>"Crítico"</formula>
    </cfRule>
  </conditionalFormatting>
  <conditionalFormatting sqref="N9:N1018">
    <cfRule type="cellIs" dxfId="0" priority="6" operator="equal">
      <formula>"Em atraso"</formula>
    </cfRule>
  </conditionalFormatting>
  <conditionalFormatting sqref="N9:N1018">
    <cfRule type="cellIs" dxfId="10" priority="7" operator="equal">
      <formula>"Não iniciado"</formula>
    </cfRule>
  </conditionalFormatting>
  <dataValidations>
    <dataValidation type="list" allowBlank="1" sqref="L9:L1018">
      <formula1>"Crítico,Alto,Médio,Baixo"</formula1>
    </dataValidation>
    <dataValidation type="list" allowBlank="1" sqref="B9:B1018">
      <formula1>'Base de dados'!$K$2:$K$1000</formula1>
    </dataValidation>
    <dataValidation type="list" allowBlank="1" sqref="F9:F1018">
      <formula1>"Sim,Não"</formula1>
    </dataValidation>
  </dataValidations>
  <hyperlinks>
    <hyperlink display="Início" location="Menu!A1" ref="F5"/>
  </hyperlin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9BD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16.0"/>
    <col customWidth="1" min="3" max="3" width="31.88"/>
    <col customWidth="1" min="4" max="4" width="15.88"/>
    <col customWidth="1" min="5" max="5" width="11.13"/>
    <col customWidth="1" min="6" max="6" width="9.5"/>
    <col customWidth="1" min="7" max="7" width="14.25"/>
    <col customWidth="1" min="8" max="8" width="14.13"/>
    <col customWidth="1" min="9" max="9" width="15.13"/>
    <col customWidth="1" min="10" max="10" width="8.38"/>
    <col customWidth="1" min="11" max="11" width="13.38"/>
    <col customWidth="1" min="12" max="12" width="11.5"/>
    <col customWidth="1" min="13" max="13" width="14.13"/>
    <col customWidth="1" min="14" max="14" width="12.63"/>
  </cols>
  <sheetData>
    <row r="1" ht="7.5" customHeight="1">
      <c r="A1" s="93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94"/>
    </row>
    <row r="2" ht="35.25" customHeight="1">
      <c r="A2" s="93"/>
      <c r="B2" s="112" t="s">
        <v>1147</v>
      </c>
      <c r="C2" s="113"/>
      <c r="D2" s="113"/>
      <c r="E2" s="113"/>
      <c r="F2" s="113"/>
      <c r="G2" s="114"/>
      <c r="H2" s="114"/>
      <c r="I2" s="114"/>
      <c r="J2" s="115"/>
      <c r="K2" s="115"/>
      <c r="L2" s="115"/>
      <c r="M2" s="115"/>
      <c r="N2" s="115"/>
      <c r="O2" s="116"/>
      <c r="P2" s="94"/>
    </row>
    <row r="3" ht="16.5" customHeight="1">
      <c r="A3" s="93"/>
      <c r="B3" s="117" t="s">
        <v>31</v>
      </c>
      <c r="C3" s="37"/>
      <c r="D3" s="37"/>
      <c r="E3" s="37"/>
      <c r="F3" s="37"/>
      <c r="G3" s="37"/>
      <c r="H3" s="37"/>
      <c r="I3" s="44" t="s">
        <v>33</v>
      </c>
      <c r="J3" s="37"/>
      <c r="K3" s="37"/>
      <c r="L3" s="37"/>
      <c r="M3" s="37"/>
      <c r="N3" s="37"/>
      <c r="O3" s="37"/>
      <c r="P3" s="94"/>
    </row>
    <row r="4">
      <c r="A4" s="118"/>
      <c r="B4" s="119" t="s">
        <v>1148</v>
      </c>
      <c r="I4" s="53" t="s">
        <v>35</v>
      </c>
      <c r="J4" s="37"/>
      <c r="K4" s="37"/>
      <c r="L4" s="37"/>
      <c r="M4" s="37"/>
      <c r="N4" s="37"/>
      <c r="O4" s="37"/>
      <c r="P4" s="37"/>
      <c r="Q4" s="37"/>
      <c r="R4" s="37"/>
      <c r="S4" s="37"/>
    </row>
    <row r="5">
      <c r="A5" s="120"/>
      <c r="B5" s="121" t="s">
        <v>1149</v>
      </c>
      <c r="C5" s="122" t="s">
        <v>1150</v>
      </c>
      <c r="D5" s="123" t="s">
        <v>1151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</row>
    <row r="6" ht="43.5" customHeight="1">
      <c r="A6" s="120"/>
      <c r="B6" s="126"/>
      <c r="C6" s="127"/>
      <c r="D6" s="128" t="s">
        <v>1152</v>
      </c>
      <c r="E6" s="129" t="s">
        <v>1153</v>
      </c>
      <c r="F6" s="130"/>
      <c r="G6" s="129" t="s">
        <v>1154</v>
      </c>
      <c r="H6" s="130"/>
      <c r="I6" s="129" t="s">
        <v>1155</v>
      </c>
      <c r="J6" s="130"/>
      <c r="K6" s="129" t="s">
        <v>1156</v>
      </c>
      <c r="L6" s="130"/>
      <c r="M6" s="131" t="s">
        <v>1157</v>
      </c>
      <c r="N6" s="130"/>
      <c r="O6" s="128" t="s">
        <v>1158</v>
      </c>
    </row>
    <row r="7">
      <c r="A7" s="132"/>
      <c r="B7" s="133"/>
      <c r="C7" s="134" t="str">
        <f>IF(IFERROR(VLOOKUP(B7,'Cenários'!B:F,2,FALSE),"")=0,"",IFERROR(VLOOKUP(B7,'Cenários'!B:F,2,FALSE),""))</f>
        <v/>
      </c>
      <c r="D7" s="135">
        <f t="shared" ref="D7:D14" si="1">E7+G7+I7+K7+M7</f>
        <v>0</v>
      </c>
      <c r="E7" s="135">
        <f>COUNTIFS(Roteiro!$C$9:$C$1000,CONCATENATE(B7," - ",C7),Roteiro!$O$9:$O$1000,$E$6)</f>
        <v>0</v>
      </c>
      <c r="F7" s="136">
        <f t="shared" ref="F7:F15" si="2">IFERROR(E7/D7,0)</f>
        <v>0</v>
      </c>
      <c r="G7" s="135">
        <f>COUNTIFS(Roteiro!$C$9:$C$1000,CONCATENATE(B7," - ",C7),Roteiro!$O$9:$O$1000,$G$6)</f>
        <v>0</v>
      </c>
      <c r="H7" s="136">
        <f t="shared" ref="H7:H15" si="3">IFERROR(G7/D7,0)</f>
        <v>0</v>
      </c>
      <c r="I7" s="135">
        <f>COUNTIFS(Roteiro!$C$9:$C$1000,CONCATENATE(B7," - ",C7),Roteiro!$O$9:$O$1000,$I$6)</f>
        <v>0</v>
      </c>
      <c r="J7" s="136">
        <f t="shared" ref="J7:J15" si="4">IFERROR(I7/D7,0)</f>
        <v>0</v>
      </c>
      <c r="K7" s="135">
        <f>COUNTIFS(Roteiro!$C$9:$C$1000,CONCATENATE(B7," - ",C7),Roteiro!$O$9:$O$1000,$K$6)</f>
        <v>0</v>
      </c>
      <c r="L7" s="136">
        <f t="shared" ref="L7:L15" si="5">IFERROR(K7/D7,0)</f>
        <v>0</v>
      </c>
      <c r="M7" s="135">
        <f>COUNTIFS(Roteiro!$C$9:$C$1000,CONCATENATE(B7," - ",C7),Roteiro!$O$9:$O$1000,$M$6)</f>
        <v>0</v>
      </c>
      <c r="N7" s="136">
        <f t="shared" ref="N7:N15" si="6">IFERROR(M7/D7,0)</f>
        <v>0</v>
      </c>
      <c r="O7" s="136">
        <f t="shared" ref="O7:O15" si="7">IFERROR((I7+K7+M7)/D7,0)</f>
        <v>0</v>
      </c>
    </row>
    <row r="8">
      <c r="A8" s="132"/>
      <c r="B8" s="133"/>
      <c r="C8" s="134" t="str">
        <f>IF(IFERROR(VLOOKUP(B8,'Cenários'!B:F,2,FALSE),"")=0,"",IFERROR(VLOOKUP(B8,'Cenários'!B:F,2,FALSE),""))</f>
        <v/>
      </c>
      <c r="D8" s="135">
        <f t="shared" si="1"/>
        <v>0</v>
      </c>
      <c r="E8" s="135">
        <f>COUNTIFS(Roteiro!$C$9:$C$1000,CONCATENATE(B8," - ",C8),Roteiro!$O$9:$O$1000,$E$6)</f>
        <v>0</v>
      </c>
      <c r="F8" s="136">
        <f t="shared" si="2"/>
        <v>0</v>
      </c>
      <c r="G8" s="135">
        <f>COUNTIFS(Roteiro!$C$9:$C$1000,CONCATENATE(B8," - ",C8),Roteiro!$O$9:$O$1000,$G$6)</f>
        <v>0</v>
      </c>
      <c r="H8" s="136">
        <f t="shared" si="3"/>
        <v>0</v>
      </c>
      <c r="I8" s="135">
        <f>COUNTIFS(Roteiro!$C$9:$C$1000,CONCATENATE(B8," - ",C8),Roteiro!$O$9:$O$1000,$I$6)</f>
        <v>0</v>
      </c>
      <c r="J8" s="136">
        <f t="shared" si="4"/>
        <v>0</v>
      </c>
      <c r="K8" s="135">
        <f>COUNTIFS(Roteiro!$C$9:$C$1000,CONCATENATE(B8," - ",C8),Roteiro!$O$9:$O$1000,$K$6)</f>
        <v>0</v>
      </c>
      <c r="L8" s="136">
        <f t="shared" si="5"/>
        <v>0</v>
      </c>
      <c r="M8" s="135">
        <f>COUNTIFS(Roteiro!$C$9:$C$1000,CONCATENATE(B8," - ",C8),Roteiro!$O$9:$O$1000,$M$6)</f>
        <v>0</v>
      </c>
      <c r="N8" s="136">
        <f t="shared" si="6"/>
        <v>0</v>
      </c>
      <c r="O8" s="136">
        <f t="shared" si="7"/>
        <v>0</v>
      </c>
    </row>
    <row r="9">
      <c r="A9" s="132"/>
      <c r="B9" s="137"/>
      <c r="C9" s="134" t="str">
        <f>IF(IFERROR(VLOOKUP(B9,'Cenários'!B:F,2,FALSE),"")=0,"",IFERROR(VLOOKUP(B9,'Cenários'!B:F,2,FALSE),""))</f>
        <v/>
      </c>
      <c r="D9" s="135">
        <f t="shared" si="1"/>
        <v>0</v>
      </c>
      <c r="E9" s="135">
        <f>COUNTIFS(Roteiro!$C$9:$C$1000,CONCATENATE(B9," - ",C9),Roteiro!$O$9:$O$1000,$E$6)</f>
        <v>0</v>
      </c>
      <c r="F9" s="136">
        <f t="shared" si="2"/>
        <v>0</v>
      </c>
      <c r="G9" s="135">
        <f>COUNTIFS(Roteiro!$C$9:$C$1000,CONCATENATE(B9," - ",C9),Roteiro!$O$9:$O$1000,$G$6)</f>
        <v>0</v>
      </c>
      <c r="H9" s="136">
        <f t="shared" si="3"/>
        <v>0</v>
      </c>
      <c r="I9" s="135">
        <f>COUNTIFS(Roteiro!$C$9:$C$1000,CONCATENATE(B9," - ",C9),Roteiro!$O$9:$O$1000,$I$6)</f>
        <v>0</v>
      </c>
      <c r="J9" s="136">
        <f t="shared" si="4"/>
        <v>0</v>
      </c>
      <c r="K9" s="135">
        <f>COUNTIFS(Roteiro!$C$9:$C$1000,CONCATENATE(B9," - ",C9),Roteiro!$O$9:$O$1000,$K$6)</f>
        <v>0</v>
      </c>
      <c r="L9" s="136">
        <f t="shared" si="5"/>
        <v>0</v>
      </c>
      <c r="M9" s="135">
        <f>COUNTIFS(Roteiro!$C$9:$C$1000,CONCATENATE(B9," - ",C9),Roteiro!$O$9:$O$1000,$M$6)</f>
        <v>0</v>
      </c>
      <c r="N9" s="136">
        <f t="shared" si="6"/>
        <v>0</v>
      </c>
      <c r="O9" s="136">
        <f t="shared" si="7"/>
        <v>0</v>
      </c>
    </row>
    <row r="10">
      <c r="A10" s="138"/>
      <c r="B10" s="139"/>
      <c r="C10" s="134" t="str">
        <f>IF(IFERROR(VLOOKUP(B10,'Cenários'!B:F,2,FALSE),"")=0,"",IFERROR(VLOOKUP(B10,'Cenários'!B:F,2,FALSE),""))</f>
        <v/>
      </c>
      <c r="D10" s="135">
        <f t="shared" si="1"/>
        <v>0</v>
      </c>
      <c r="E10" s="135">
        <f>COUNTIFS(Roteiro!$C$9:$C$1000,CONCATENATE(B10," - ",C10),Roteiro!$O$9:$O$1000,$E$6)</f>
        <v>0</v>
      </c>
      <c r="F10" s="136">
        <f t="shared" si="2"/>
        <v>0</v>
      </c>
      <c r="G10" s="135">
        <f>COUNTIFS(Roteiro!$C$9:$C$1000,CONCATENATE(B10," - ",C10),Roteiro!$O$9:$O$1000,$G$6)</f>
        <v>0</v>
      </c>
      <c r="H10" s="136">
        <f t="shared" si="3"/>
        <v>0</v>
      </c>
      <c r="I10" s="135">
        <f>COUNTIFS(Roteiro!$C$9:$C$1000,CONCATENATE(B10," - ",C10),Roteiro!$O$9:$O$1000,$I$6)</f>
        <v>0</v>
      </c>
      <c r="J10" s="136">
        <f t="shared" si="4"/>
        <v>0</v>
      </c>
      <c r="K10" s="135">
        <f>COUNTIFS(Roteiro!$C$9:$C$1000,CONCATENATE(B10," - ",C10),Roteiro!$O$9:$O$1000,$K$6)</f>
        <v>0</v>
      </c>
      <c r="L10" s="136">
        <f t="shared" si="5"/>
        <v>0</v>
      </c>
      <c r="M10" s="135">
        <f>COUNTIFS(Roteiro!$C$9:$C$1000,CONCATENATE(B10," - ",C10),Roteiro!$O$9:$O$1000,$M$6)</f>
        <v>0</v>
      </c>
      <c r="N10" s="136">
        <f t="shared" si="6"/>
        <v>0</v>
      </c>
      <c r="O10" s="136">
        <f t="shared" si="7"/>
        <v>0</v>
      </c>
    </row>
    <row r="11">
      <c r="A11" s="132"/>
      <c r="B11" s="137"/>
      <c r="C11" s="134" t="str">
        <f>IF(IFERROR(VLOOKUP(B11,'Cenários'!B:F,2,FALSE),"")=0,"",IFERROR(VLOOKUP(B11,'Cenários'!B:F,2,FALSE),""))</f>
        <v/>
      </c>
      <c r="D11" s="135">
        <f t="shared" si="1"/>
        <v>0</v>
      </c>
      <c r="E11" s="135">
        <f>COUNTIFS(Roteiro!$C$9:$C$1000,CONCATENATE(B11," - ",C11),Roteiro!$O$9:$O$1000,$E$6)</f>
        <v>0</v>
      </c>
      <c r="F11" s="136">
        <f t="shared" si="2"/>
        <v>0</v>
      </c>
      <c r="G11" s="135">
        <f>COUNTIFS(Roteiro!$C$9:$C$1000,CONCATENATE(B11," - ",C11),Roteiro!$O$9:$O$1000,$G$6)</f>
        <v>0</v>
      </c>
      <c r="H11" s="136">
        <f t="shared" si="3"/>
        <v>0</v>
      </c>
      <c r="I11" s="135">
        <f>COUNTIFS(Roteiro!$C$9:$C$1000,CONCATENATE(B11," - ",C11),Roteiro!$O$9:$O$1000,$I$6)</f>
        <v>0</v>
      </c>
      <c r="J11" s="136">
        <f t="shared" si="4"/>
        <v>0</v>
      </c>
      <c r="K11" s="135">
        <f>COUNTIFS(Roteiro!$C$9:$C$1000,CONCATENATE(B11," - ",C11),Roteiro!$O$9:$O$1000,$K$6)</f>
        <v>0</v>
      </c>
      <c r="L11" s="136">
        <f t="shared" si="5"/>
        <v>0</v>
      </c>
      <c r="M11" s="135">
        <f>COUNTIFS(Roteiro!$C$9:$C$1000,CONCATENATE(B11," - ",C11),Roteiro!$O$9:$O$1000,$M$6)</f>
        <v>0</v>
      </c>
      <c r="N11" s="136">
        <f t="shared" si="6"/>
        <v>0</v>
      </c>
      <c r="O11" s="136">
        <f t="shared" si="7"/>
        <v>0</v>
      </c>
    </row>
    <row r="12">
      <c r="A12" s="140"/>
      <c r="B12" s="141"/>
      <c r="C12" s="134" t="str">
        <f>IF(IFERROR(VLOOKUP(B12,'Cenários'!B:F,2,FALSE),"")=0,"",IFERROR(VLOOKUP(B12,'Cenários'!B:F,2,FALSE),""))</f>
        <v/>
      </c>
      <c r="D12" s="135">
        <f t="shared" si="1"/>
        <v>0</v>
      </c>
      <c r="E12" s="135">
        <f>COUNTIFS(Roteiro!$C$9:$C$1000,CONCATENATE(B12," - ",C12),Roteiro!$O$9:$O$1000,$E$6)</f>
        <v>0</v>
      </c>
      <c r="F12" s="136">
        <f t="shared" si="2"/>
        <v>0</v>
      </c>
      <c r="G12" s="135">
        <f>COUNTIFS(Roteiro!$C$9:$C$1000,CONCATENATE(B12," - ",C12),Roteiro!$O$9:$O$1000,$G$6)</f>
        <v>0</v>
      </c>
      <c r="H12" s="136">
        <f t="shared" si="3"/>
        <v>0</v>
      </c>
      <c r="I12" s="135">
        <f>COUNTIFS(Roteiro!$C$9:$C$1000,CONCATENATE(B12," - ",C12),Roteiro!$O$9:$O$1000,$I$6)</f>
        <v>0</v>
      </c>
      <c r="J12" s="136">
        <f t="shared" si="4"/>
        <v>0</v>
      </c>
      <c r="K12" s="135">
        <f>COUNTIFS(Roteiro!$C$9:$C$1000,CONCATENATE(B12," - ",C12),Roteiro!$O$9:$O$1000,$K$6)</f>
        <v>0</v>
      </c>
      <c r="L12" s="136">
        <f t="shared" si="5"/>
        <v>0</v>
      </c>
      <c r="M12" s="135">
        <f>COUNTIFS(Roteiro!$C$9:$C$1000,CONCATENATE(B12," - ",C12),Roteiro!$O$9:$O$1000,$M$6)</f>
        <v>0</v>
      </c>
      <c r="N12" s="136">
        <f t="shared" si="6"/>
        <v>0</v>
      </c>
      <c r="O12" s="136">
        <f t="shared" si="7"/>
        <v>0</v>
      </c>
    </row>
    <row r="13">
      <c r="A13" s="142"/>
      <c r="B13" s="143"/>
      <c r="C13" s="134" t="str">
        <f>IF(IFERROR(VLOOKUP(B13,'Cenários'!B:F,2,FALSE),"")=0,"",IFERROR(VLOOKUP(B13,'Cenários'!B:F,2,FALSE),""))</f>
        <v/>
      </c>
      <c r="D13" s="135">
        <f t="shared" si="1"/>
        <v>0</v>
      </c>
      <c r="E13" s="135">
        <f>COUNTIFS(Roteiro!$C$9:$C$1000,CONCATENATE(B13," - ",C13),Roteiro!$O$9:$O$1000,$E$6)</f>
        <v>0</v>
      </c>
      <c r="F13" s="136">
        <f t="shared" si="2"/>
        <v>0</v>
      </c>
      <c r="G13" s="135">
        <f>COUNTIFS(Roteiro!$C$9:$C$1000,CONCATENATE(B13," - ",C13),Roteiro!$O$9:$O$1000,$G$6)</f>
        <v>0</v>
      </c>
      <c r="H13" s="136">
        <f t="shared" si="3"/>
        <v>0</v>
      </c>
      <c r="I13" s="135">
        <f>COUNTIFS(Roteiro!$C$9:$C$1000,CONCATENATE(B13," - ",C13),Roteiro!$O$9:$O$1000,$I$6)</f>
        <v>0</v>
      </c>
      <c r="J13" s="136">
        <f t="shared" si="4"/>
        <v>0</v>
      </c>
      <c r="K13" s="135">
        <f>COUNTIFS(Roteiro!$C$9:$C$1000,CONCATENATE(B13," - ",C13),Roteiro!$O$9:$O$1000,$K$6)</f>
        <v>0</v>
      </c>
      <c r="L13" s="136">
        <f t="shared" si="5"/>
        <v>0</v>
      </c>
      <c r="M13" s="135">
        <f>COUNTIFS(Roteiro!$C$9:$C$1000,CONCATENATE(B13," - ",C13),Roteiro!$O$9:$O$1000,$M$6)</f>
        <v>0</v>
      </c>
      <c r="N13" s="136">
        <f t="shared" si="6"/>
        <v>0</v>
      </c>
      <c r="O13" s="136">
        <f t="shared" si="7"/>
        <v>0</v>
      </c>
    </row>
    <row r="14">
      <c r="A14" s="140"/>
      <c r="B14" s="144"/>
      <c r="C14" s="145" t="str">
        <f>IF(IFERROR(VLOOKUP(B14,'Cenários'!B:F,2,FALSE),"")=0,"",IFERROR(VLOOKUP(B14,'Cenários'!B:F,2,FALSE),""))</f>
        <v/>
      </c>
      <c r="D14" s="146">
        <f t="shared" si="1"/>
        <v>0</v>
      </c>
      <c r="E14" s="135">
        <f>COUNTIFS(Roteiro!$C$9:$C$1000,CONCATENATE(B14," - ",C14),Roteiro!$O$9:$O$1000,$E$6)</f>
        <v>0</v>
      </c>
      <c r="F14" s="147">
        <f t="shared" si="2"/>
        <v>0</v>
      </c>
      <c r="G14" s="135">
        <f>COUNTIFS(Roteiro!$C$9:$C$1000,CONCATENATE(B14," - ",C14),Roteiro!$O$9:$O$1000,$G$6)</f>
        <v>0</v>
      </c>
      <c r="H14" s="147">
        <f t="shared" si="3"/>
        <v>0</v>
      </c>
      <c r="I14" s="135">
        <f>COUNTIFS(Roteiro!$C$9:$C$1000,CONCATENATE(B14," - ",C14),Roteiro!$O$9:$O$1000,$I$6)</f>
        <v>0</v>
      </c>
      <c r="J14" s="147">
        <f t="shared" si="4"/>
        <v>0</v>
      </c>
      <c r="K14" s="135">
        <f>COUNTIFS(Roteiro!$C$9:$C$1000,CONCATENATE(B14," - ",C14),Roteiro!$O$9:$O$1000,$K$6)</f>
        <v>0</v>
      </c>
      <c r="L14" s="147">
        <f t="shared" si="5"/>
        <v>0</v>
      </c>
      <c r="M14" s="135">
        <f>COUNTIFS(Roteiro!$C$9:$C$1000,CONCATENATE(B14," - ",C14),Roteiro!$O$9:$O$1000,$M$6)</f>
        <v>0</v>
      </c>
      <c r="N14" s="147">
        <f t="shared" si="6"/>
        <v>0</v>
      </c>
      <c r="O14" s="147">
        <f t="shared" si="7"/>
        <v>0</v>
      </c>
    </row>
    <row r="15">
      <c r="A15" s="148"/>
      <c r="B15" s="149" t="s">
        <v>1159</v>
      </c>
      <c r="C15" s="150"/>
      <c r="D15" s="149">
        <f t="shared" ref="D15:E15" si="8">SUM(D7:D14)</f>
        <v>0</v>
      </c>
      <c r="E15" s="149">
        <f t="shared" si="8"/>
        <v>0</v>
      </c>
      <c r="F15" s="151">
        <f t="shared" si="2"/>
        <v>0</v>
      </c>
      <c r="G15" s="149">
        <f>SUM(G7:G14)</f>
        <v>0</v>
      </c>
      <c r="H15" s="151">
        <f t="shared" si="3"/>
        <v>0</v>
      </c>
      <c r="I15" s="149">
        <f>SUM(I7:I14)</f>
        <v>0</v>
      </c>
      <c r="J15" s="152">
        <f t="shared" si="4"/>
        <v>0</v>
      </c>
      <c r="K15" s="149">
        <f>SUM(K7:K14)</f>
        <v>0</v>
      </c>
      <c r="L15" s="152">
        <f t="shared" si="5"/>
        <v>0</v>
      </c>
      <c r="M15" s="149">
        <f>SUM(M7:M14)</f>
        <v>0</v>
      </c>
      <c r="N15" s="153">
        <f t="shared" si="6"/>
        <v>0</v>
      </c>
      <c r="O15" s="154">
        <f t="shared" si="7"/>
        <v>0</v>
      </c>
    </row>
    <row r="17">
      <c r="B17" s="119" t="s">
        <v>1160</v>
      </c>
    </row>
    <row r="18">
      <c r="B18" s="121" t="s">
        <v>1161</v>
      </c>
      <c r="C18" s="123" t="s">
        <v>1145</v>
      </c>
      <c r="D18" s="124"/>
      <c r="E18" s="124"/>
      <c r="F18" s="124"/>
      <c r="G18" s="124"/>
      <c r="H18" s="124"/>
      <c r="I18" s="124"/>
      <c r="J18" s="124"/>
      <c r="K18" s="124"/>
    </row>
    <row r="19">
      <c r="B19" s="126"/>
      <c r="C19" s="128" t="s">
        <v>1152</v>
      </c>
      <c r="D19" s="129" t="s">
        <v>1162</v>
      </c>
      <c r="E19" s="130"/>
      <c r="F19" s="129" t="s">
        <v>1163</v>
      </c>
      <c r="G19" s="130"/>
      <c r="H19" s="129" t="s">
        <v>1164</v>
      </c>
      <c r="I19" s="130"/>
      <c r="J19" s="129" t="s">
        <v>1165</v>
      </c>
      <c r="K19" s="130"/>
    </row>
    <row r="20">
      <c r="B20" s="155"/>
      <c r="C20" s="135">
        <f t="shared" ref="C20:C27" si="9">D20+F20+H20+J20</f>
        <v>0</v>
      </c>
      <c r="D20" s="135">
        <f>COUNTIFS(Ocorrencias!$C$9:$C$1000,$B20,Ocorrencias!$L$9:$L$1000,$D$19)</f>
        <v>0</v>
      </c>
      <c r="E20" s="136">
        <f t="shared" ref="E20:E28" si="10">IFERROR(D20/C20,0)</f>
        <v>0</v>
      </c>
      <c r="F20" s="135">
        <f>COUNTIFS(Ocorrencias!$C$9:$C$1000,$B20,Ocorrencias!$L$9:$L$1000,$F$19)</f>
        <v>0</v>
      </c>
      <c r="G20" s="136">
        <f t="shared" ref="G20:G28" si="11">IFERROR(F20/C20,0)</f>
        <v>0</v>
      </c>
      <c r="H20" s="135">
        <f>COUNTIFS(Ocorrencias!$C$9:$C$1000,$B20,Ocorrencias!$K$9:$K$1000,$H$19)</f>
        <v>0</v>
      </c>
      <c r="I20" s="136">
        <f t="shared" ref="I20:I28" si="12">IFERROR(H20/C20,0)</f>
        <v>0</v>
      </c>
      <c r="J20" s="135">
        <f>COUNTIFS(Ocorrencias!$C$9:$C$1000,$B20,Ocorrencias!$K$9:$K$1000,$J$19)</f>
        <v>0</v>
      </c>
      <c r="K20" s="136">
        <f t="shared" ref="K20:K28" si="13">IFERROR(J20/C20,0)</f>
        <v>0</v>
      </c>
    </row>
    <row r="21">
      <c r="B21" s="137"/>
      <c r="C21" s="135">
        <f t="shared" si="9"/>
        <v>0</v>
      </c>
      <c r="D21" s="135">
        <f>COUNTIFS(Ocorrencias!$C$9:$C$1000,$B21,Ocorrencias!$L$9:$L$1000,$D$19)</f>
        <v>0</v>
      </c>
      <c r="E21" s="136">
        <f t="shared" si="10"/>
        <v>0</v>
      </c>
      <c r="F21" s="135">
        <f>COUNTIFS(Ocorrencias!$C$9:$C$1000,$B21,Ocorrencias!$L$9:$L$1000,$F$19)</f>
        <v>0</v>
      </c>
      <c r="G21" s="136">
        <f t="shared" si="11"/>
        <v>0</v>
      </c>
      <c r="H21" s="135">
        <f>COUNTIFS(Ocorrencias!$C$9:$C$1000,$B21,Ocorrencias!$K$9:$K$1000,$H$19)</f>
        <v>0</v>
      </c>
      <c r="I21" s="136">
        <f t="shared" si="12"/>
        <v>0</v>
      </c>
      <c r="J21" s="135">
        <f>COUNTIFS(Ocorrencias!$C$9:$C$1000,$B21,Ocorrencias!$K$9:$K$1000,$J$19)</f>
        <v>0</v>
      </c>
      <c r="K21" s="136">
        <f t="shared" si="13"/>
        <v>0</v>
      </c>
    </row>
    <row r="22">
      <c r="B22" s="137"/>
      <c r="C22" s="135">
        <f t="shared" si="9"/>
        <v>0</v>
      </c>
      <c r="D22" s="135">
        <f>COUNTIFS(Ocorrencias!$C$9:$C$1000,$B22,Ocorrencias!$L$9:$L$1000,$D$19)</f>
        <v>0</v>
      </c>
      <c r="E22" s="136">
        <f t="shared" si="10"/>
        <v>0</v>
      </c>
      <c r="F22" s="135">
        <f>COUNTIFS(Ocorrencias!$C$9:$C$1000,$B22,Ocorrencias!$L$9:$L$1000,$F$19)</f>
        <v>0</v>
      </c>
      <c r="G22" s="136">
        <f t="shared" si="11"/>
        <v>0</v>
      </c>
      <c r="H22" s="135">
        <f>COUNTIFS(Ocorrencias!$C$9:$C$1000,$B22,Ocorrencias!$K$9:$K$1000,$H$19)</f>
        <v>0</v>
      </c>
      <c r="I22" s="136">
        <f t="shared" si="12"/>
        <v>0</v>
      </c>
      <c r="J22" s="135">
        <f>COUNTIFS(Ocorrencias!$C$9:$C$1000,$B22,Ocorrencias!$K$9:$K$1000,$J$19)</f>
        <v>0</v>
      </c>
      <c r="K22" s="136">
        <f t="shared" si="13"/>
        <v>0</v>
      </c>
    </row>
    <row r="23">
      <c r="B23" s="139"/>
      <c r="C23" s="135">
        <f t="shared" si="9"/>
        <v>0</v>
      </c>
      <c r="D23" s="135">
        <f>COUNTIFS(Ocorrencias!$C$9:$C$1000,$B23,Ocorrencias!$L$9:$L$1000,$D$19)</f>
        <v>0</v>
      </c>
      <c r="E23" s="136">
        <f t="shared" si="10"/>
        <v>0</v>
      </c>
      <c r="F23" s="135">
        <f>COUNTIFS(Ocorrencias!$C$9:$C$1000,$B23,Ocorrencias!$L$9:$L$1000,$F$19)</f>
        <v>0</v>
      </c>
      <c r="G23" s="136">
        <f t="shared" si="11"/>
        <v>0</v>
      </c>
      <c r="H23" s="135">
        <f>COUNTIFS(Ocorrencias!$C$9:$C$1000,$B23,Ocorrencias!$K$9:$K$1000,$H$19)</f>
        <v>0</v>
      </c>
      <c r="I23" s="136">
        <f t="shared" si="12"/>
        <v>0</v>
      </c>
      <c r="J23" s="135">
        <f>COUNTIFS(Ocorrencias!$C$9:$C$1000,$B23,Ocorrencias!$K$9:$K$1000,$J$19)</f>
        <v>0</v>
      </c>
      <c r="K23" s="136">
        <f t="shared" si="13"/>
        <v>0</v>
      </c>
    </row>
    <row r="24">
      <c r="B24" s="137"/>
      <c r="C24" s="135">
        <f t="shared" si="9"/>
        <v>0</v>
      </c>
      <c r="D24" s="135">
        <f>COUNTIFS(Ocorrencias!$C$9:$C$1000,$B24,Ocorrencias!$L$9:$L$1000,$D$19)</f>
        <v>0</v>
      </c>
      <c r="E24" s="136">
        <f t="shared" si="10"/>
        <v>0</v>
      </c>
      <c r="F24" s="135">
        <f>COUNTIFS(Ocorrencias!$C$9:$C$1000,$B24,Ocorrencias!$L$9:$L$1000,$F$19)</f>
        <v>0</v>
      </c>
      <c r="G24" s="136">
        <f t="shared" si="11"/>
        <v>0</v>
      </c>
      <c r="H24" s="135">
        <f>COUNTIFS(Ocorrencias!$C$9:$C$1000,$B24,Ocorrencias!$K$9:$K$1000,$H$19)</f>
        <v>0</v>
      </c>
      <c r="I24" s="136">
        <f t="shared" si="12"/>
        <v>0</v>
      </c>
      <c r="J24" s="135">
        <f>COUNTIFS(Ocorrencias!$C$9:$C$1000,$B24,Ocorrencias!$K$9:$K$1000,$J$19)</f>
        <v>0</v>
      </c>
      <c r="K24" s="136">
        <f t="shared" si="13"/>
        <v>0</v>
      </c>
    </row>
    <row r="25">
      <c r="B25" s="139"/>
      <c r="C25" s="135">
        <f t="shared" si="9"/>
        <v>0</v>
      </c>
      <c r="D25" s="135">
        <f>COUNTIFS(Ocorrencias!$C$9:$C$1000,$B25,Ocorrencias!$L$9:$L$1000,$D$19)</f>
        <v>0</v>
      </c>
      <c r="E25" s="136">
        <f t="shared" si="10"/>
        <v>0</v>
      </c>
      <c r="F25" s="135">
        <f>COUNTIFS(Ocorrencias!$C$9:$C$1000,$B25,Ocorrencias!$L$9:$L$1000,$F$19)</f>
        <v>0</v>
      </c>
      <c r="G25" s="136">
        <f t="shared" si="11"/>
        <v>0</v>
      </c>
      <c r="H25" s="135">
        <f>COUNTIFS(Ocorrencias!$C$9:$C$1000,$B25,Ocorrencias!$K$9:$K$1000,$H$19)</f>
        <v>0</v>
      </c>
      <c r="I25" s="136">
        <f t="shared" si="12"/>
        <v>0</v>
      </c>
      <c r="J25" s="135">
        <f>COUNTIFS(Ocorrencias!$C$9:$C$1000,$B25,Ocorrencias!$K$9:$K$1000,$J$19)</f>
        <v>0</v>
      </c>
      <c r="K25" s="136">
        <f t="shared" si="13"/>
        <v>0</v>
      </c>
    </row>
    <row r="26">
      <c r="B26" s="143"/>
      <c r="C26" s="135">
        <f t="shared" si="9"/>
        <v>0</v>
      </c>
      <c r="D26" s="135">
        <f>COUNTIFS(Ocorrencias!$C$9:$C$1000,$B26,Ocorrencias!$L$9:$L$1000,$D$19)</f>
        <v>0</v>
      </c>
      <c r="E26" s="136">
        <f t="shared" si="10"/>
        <v>0</v>
      </c>
      <c r="F26" s="135">
        <f>COUNTIFS(Ocorrencias!$C$9:$C$1000,$B26,Ocorrencias!$L$9:$L$1000,$F$19)</f>
        <v>0</v>
      </c>
      <c r="G26" s="136">
        <f t="shared" si="11"/>
        <v>0</v>
      </c>
      <c r="H26" s="135">
        <f>COUNTIFS(Ocorrencias!$C$9:$C$1000,$B26,Ocorrencias!$K$9:$K$1000,$H$19)</f>
        <v>0</v>
      </c>
      <c r="I26" s="136">
        <f t="shared" si="12"/>
        <v>0</v>
      </c>
      <c r="J26" s="135">
        <f>COUNTIFS(Ocorrencias!$C$9:$C$1000,$B26,Ocorrencias!$K$9:$K$1000,$J$19)</f>
        <v>0</v>
      </c>
      <c r="K26" s="136">
        <f t="shared" si="13"/>
        <v>0</v>
      </c>
    </row>
    <row r="27">
      <c r="B27" s="144"/>
      <c r="C27" s="146">
        <f t="shared" si="9"/>
        <v>0</v>
      </c>
      <c r="D27" s="135">
        <f>COUNTIFS(Ocorrencias!$C$9:$C$1000,$B27,Ocorrencias!$L$9:$L$1000,$D$19)</f>
        <v>0</v>
      </c>
      <c r="E27" s="147">
        <f t="shared" si="10"/>
        <v>0</v>
      </c>
      <c r="F27" s="135">
        <f>COUNTIFS(Ocorrencias!$C$9:$C$1000,$B27,Ocorrencias!$L$9:$L$1000,$F$19)</f>
        <v>0</v>
      </c>
      <c r="G27" s="147">
        <f t="shared" si="11"/>
        <v>0</v>
      </c>
      <c r="H27" s="135">
        <f>COUNTIFS(Ocorrencias!$C$9:$C$1000,$B27,Ocorrencias!$K$9:$K$1000,$H$19)</f>
        <v>0</v>
      </c>
      <c r="I27" s="147">
        <f t="shared" si="12"/>
        <v>0</v>
      </c>
      <c r="J27" s="135">
        <f>COUNTIFS(Ocorrencias!$C$9:$C$1000,$B27,Ocorrencias!$K$9:$K$1000,$J$19)</f>
        <v>0</v>
      </c>
      <c r="K27" s="147">
        <f t="shared" si="13"/>
        <v>0</v>
      </c>
    </row>
    <row r="28">
      <c r="B28" s="149" t="s">
        <v>1159</v>
      </c>
      <c r="C28" s="149">
        <f t="shared" ref="C28:D28" si="14">SUM(C20:C27)</f>
        <v>0</v>
      </c>
      <c r="D28" s="149">
        <f t="shared" si="14"/>
        <v>0</v>
      </c>
      <c r="E28" s="151">
        <f t="shared" si="10"/>
        <v>0</v>
      </c>
      <c r="F28" s="149">
        <f>SUM(F20:F27)</f>
        <v>0</v>
      </c>
      <c r="G28" s="151">
        <f t="shared" si="11"/>
        <v>0</v>
      </c>
      <c r="H28" s="149">
        <f>SUM(H20:H27)</f>
        <v>0</v>
      </c>
      <c r="I28" s="151">
        <f t="shared" si="12"/>
        <v>0</v>
      </c>
      <c r="J28" s="149">
        <f>SUM(J20:J27)</f>
        <v>0</v>
      </c>
      <c r="K28" s="151">
        <f t="shared" si="13"/>
        <v>0</v>
      </c>
    </row>
  </sheetData>
  <mergeCells count="17">
    <mergeCell ref="B2:F2"/>
    <mergeCell ref="B4:H4"/>
    <mergeCell ref="B5:B6"/>
    <mergeCell ref="C5:C6"/>
    <mergeCell ref="D5:O5"/>
    <mergeCell ref="E6:F6"/>
    <mergeCell ref="G6:H6"/>
    <mergeCell ref="M6:N6"/>
    <mergeCell ref="H19:I19"/>
    <mergeCell ref="J19:K19"/>
    <mergeCell ref="I6:J6"/>
    <mergeCell ref="K6:L6"/>
    <mergeCell ref="B17:K17"/>
    <mergeCell ref="B18:B19"/>
    <mergeCell ref="C18:K18"/>
    <mergeCell ref="D19:E19"/>
    <mergeCell ref="F19:G19"/>
  </mergeCells>
  <hyperlinks>
    <hyperlink display="Início" location="Menu!A1" ref="I3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9BD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12.25"/>
    <col customWidth="1" min="3" max="4" width="12.5"/>
    <col customWidth="1" min="5" max="5" width="7.63"/>
    <col customWidth="1" min="6" max="6" width="9.0"/>
    <col customWidth="1" min="7" max="7" width="15.13"/>
    <col customWidth="1" min="8" max="8" width="31.5"/>
    <col customWidth="1" min="9" max="9" width="32.88"/>
  </cols>
  <sheetData>
    <row r="1" ht="7.5" customHeight="1">
      <c r="A1" s="93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ht="35.25" customHeight="1">
      <c r="A2" s="93"/>
      <c r="B2" s="156" t="s">
        <v>1166</v>
      </c>
      <c r="C2" s="113"/>
      <c r="D2" s="113"/>
      <c r="E2" s="113"/>
      <c r="F2" s="113"/>
      <c r="G2" s="113"/>
      <c r="H2" s="113"/>
      <c r="I2" s="115"/>
      <c r="J2" s="115"/>
      <c r="K2" s="116"/>
    </row>
    <row r="3" ht="13.5" customHeight="1">
      <c r="A3" s="93"/>
      <c r="B3" s="37"/>
      <c r="C3" s="37"/>
      <c r="D3" s="37"/>
      <c r="E3" s="37"/>
      <c r="F3" s="37"/>
      <c r="G3" s="37"/>
      <c r="H3" s="44" t="s">
        <v>33</v>
      </c>
      <c r="I3" s="37"/>
      <c r="J3" s="37"/>
      <c r="K3" s="37"/>
    </row>
    <row r="4" ht="13.5" customHeight="1">
      <c r="A4" s="93"/>
      <c r="B4" s="37"/>
      <c r="C4" s="37"/>
      <c r="D4" s="37"/>
      <c r="E4" s="37"/>
      <c r="F4" s="37"/>
      <c r="G4" s="37"/>
      <c r="H4" s="53" t="s">
        <v>35</v>
      </c>
      <c r="I4" s="37"/>
      <c r="J4" s="37"/>
      <c r="K4" s="37"/>
    </row>
    <row r="5">
      <c r="A5" s="118"/>
      <c r="B5" s="119" t="s">
        <v>1167</v>
      </c>
    </row>
    <row r="6">
      <c r="A6" s="157"/>
      <c r="B6" s="158" t="s">
        <v>1168</v>
      </c>
      <c r="H6" s="159"/>
      <c r="I6" s="159"/>
    </row>
    <row r="7">
      <c r="A7" s="160"/>
      <c r="B7" s="161" t="s">
        <v>1169</v>
      </c>
      <c r="C7" s="161" t="s">
        <v>1170</v>
      </c>
      <c r="D7" s="161" t="s">
        <v>1171</v>
      </c>
      <c r="E7" s="161" t="s">
        <v>1172</v>
      </c>
      <c r="F7" s="161" t="s">
        <v>1173</v>
      </c>
      <c r="G7" s="161" t="s">
        <v>1174</v>
      </c>
    </row>
    <row r="8">
      <c r="A8" s="162"/>
      <c r="B8" s="163">
        <v>44396.0</v>
      </c>
      <c r="C8" s="164">
        <f>COUNTIF(Roteiro!N$9:N$1000,B8)</f>
        <v>0</v>
      </c>
      <c r="D8" s="164">
        <f>COUNTIFS(Roteiro!N$9:N$1000,"="&amp;B8,Roteiro!O$9:O$1000,"Executado com êxito")</f>
        <v>0</v>
      </c>
      <c r="E8" s="164">
        <f t="shared" ref="E8:F8" si="1">IFERROR(C8+E7,C8)</f>
        <v>0</v>
      </c>
      <c r="F8" s="164">
        <f t="shared" si="1"/>
        <v>0</v>
      </c>
      <c r="G8" s="164">
        <f t="shared" ref="G8:G13" si="3">IF(E8-F8&lt;0,0,E8-F8)</f>
        <v>0</v>
      </c>
    </row>
    <row r="9">
      <c r="A9" s="162"/>
      <c r="B9" s="163">
        <f t="shared" ref="B9:B13" si="4">B8+1</f>
        <v>44397</v>
      </c>
      <c r="C9" s="164">
        <f>COUNTIF(Roteiro!N$9:N$1000,B9)</f>
        <v>0</v>
      </c>
      <c r="D9" s="164">
        <f>COUNTIFS(Roteiro!N$9:N$1000,"="&amp;B9,Roteiro!O$9:O$1000,"Executado com êxito")</f>
        <v>0</v>
      </c>
      <c r="E9" s="164">
        <f t="shared" ref="E9:F9" si="2">IFERROR(C9+E8,C9)</f>
        <v>0</v>
      </c>
      <c r="F9" s="164">
        <f t="shared" si="2"/>
        <v>0</v>
      </c>
      <c r="G9" s="164">
        <f t="shared" si="3"/>
        <v>0</v>
      </c>
    </row>
    <row r="10">
      <c r="A10" s="162"/>
      <c r="B10" s="163">
        <f t="shared" si="4"/>
        <v>44398</v>
      </c>
      <c r="C10" s="164">
        <f>COUNTIF(Roteiro!N$9:N$1000,B10)</f>
        <v>0</v>
      </c>
      <c r="D10" s="164">
        <f>COUNTIFS(Roteiro!N$9:N$1000,"="&amp;B10,Roteiro!O$9:O$1000,"Executado com êxito")</f>
        <v>0</v>
      </c>
      <c r="E10" s="164">
        <f t="shared" ref="E10:F10" si="5">IFERROR(C10+E9,C10)</f>
        <v>0</v>
      </c>
      <c r="F10" s="164">
        <f t="shared" si="5"/>
        <v>0</v>
      </c>
      <c r="G10" s="164">
        <f t="shared" si="3"/>
        <v>0</v>
      </c>
    </row>
    <row r="11">
      <c r="A11" s="162"/>
      <c r="B11" s="163">
        <f t="shared" si="4"/>
        <v>44399</v>
      </c>
      <c r="C11" s="164">
        <f>COUNTIF(Roteiro!N$9:N$1000,B11)</f>
        <v>0</v>
      </c>
      <c r="D11" s="164">
        <f>COUNTIFS(Roteiro!N$9:N$1000,"="&amp;B11,Roteiro!O$9:O$1000,"Executado com êxito")</f>
        <v>0</v>
      </c>
      <c r="E11" s="164">
        <f t="shared" ref="E11:F11" si="6">IFERROR(C11+E10,C11)</f>
        <v>0</v>
      </c>
      <c r="F11" s="164">
        <f t="shared" si="6"/>
        <v>0</v>
      </c>
      <c r="G11" s="164">
        <f t="shared" si="3"/>
        <v>0</v>
      </c>
    </row>
    <row r="12">
      <c r="A12" s="162"/>
      <c r="B12" s="163">
        <f t="shared" si="4"/>
        <v>44400</v>
      </c>
      <c r="C12" s="164">
        <f>COUNTIF(Roteiro!N$9:N$1000,B12)</f>
        <v>0</v>
      </c>
      <c r="D12" s="164">
        <f>COUNTIFS(Roteiro!N$9:N$1000,"="&amp;B12,Roteiro!O$9:O$1000,"Executado com êxito")</f>
        <v>0</v>
      </c>
      <c r="E12" s="164">
        <f t="shared" ref="E12:F12" si="7">IFERROR(C12+E11,C12)</f>
        <v>0</v>
      </c>
      <c r="F12" s="164">
        <f t="shared" si="7"/>
        <v>0</v>
      </c>
      <c r="G12" s="164">
        <f t="shared" si="3"/>
        <v>0</v>
      </c>
    </row>
    <row r="13">
      <c r="A13" s="162"/>
      <c r="B13" s="163">
        <f t="shared" si="4"/>
        <v>44401</v>
      </c>
      <c r="C13" s="164">
        <f>COUNTIF(Roteiro!N$9:N$1000,B13)</f>
        <v>0</v>
      </c>
      <c r="D13" s="164">
        <f>COUNTIFS(Roteiro!N$9:N$1000,"="&amp;B13,Roteiro!O$9:O$1000,"Executado com êxito")</f>
        <v>0</v>
      </c>
      <c r="E13" s="164">
        <f t="shared" ref="E13:F13" si="8">IFERROR(C13+E12,C13)</f>
        <v>0</v>
      </c>
      <c r="F13" s="164">
        <f t="shared" si="8"/>
        <v>0</v>
      </c>
      <c r="G13" s="164">
        <f t="shared" si="3"/>
        <v>0</v>
      </c>
    </row>
    <row r="24" ht="35.25" customHeight="1">
      <c r="B24" s="112" t="s">
        <v>1175</v>
      </c>
      <c r="C24" s="113"/>
      <c r="D24" s="113"/>
      <c r="E24" s="113"/>
      <c r="F24" s="113"/>
      <c r="G24" s="113"/>
      <c r="H24" s="113"/>
      <c r="I24" s="115"/>
    </row>
    <row r="25">
      <c r="B25" s="37"/>
      <c r="C25" s="37"/>
      <c r="D25" s="37"/>
      <c r="E25" s="37"/>
      <c r="F25" s="37"/>
      <c r="G25" s="37"/>
      <c r="H25" s="44" t="s">
        <v>33</v>
      </c>
      <c r="I25" s="37"/>
    </row>
    <row r="26">
      <c r="B26" s="37"/>
      <c r="C26" s="37"/>
      <c r="D26" s="37"/>
      <c r="E26" s="37"/>
      <c r="F26" s="37"/>
      <c r="G26" s="37"/>
      <c r="H26" s="53" t="s">
        <v>35</v>
      </c>
      <c r="I26" s="37"/>
    </row>
    <row r="27">
      <c r="B27" s="119" t="s">
        <v>1176</v>
      </c>
    </row>
    <row r="28">
      <c r="B28" s="165" t="s">
        <v>1168</v>
      </c>
      <c r="C28" s="166"/>
      <c r="D28" s="166"/>
      <c r="E28" s="166"/>
      <c r="F28" s="166"/>
      <c r="G28" s="167"/>
      <c r="H28" s="159"/>
      <c r="I28" s="159"/>
    </row>
    <row r="29">
      <c r="B29" s="168" t="s">
        <v>1177</v>
      </c>
      <c r="C29" s="168" t="s">
        <v>1170</v>
      </c>
      <c r="D29" s="168" t="s">
        <v>1171</v>
      </c>
      <c r="E29" s="168" t="s">
        <v>1172</v>
      </c>
      <c r="F29" s="168" t="s">
        <v>1173</v>
      </c>
      <c r="G29" s="168" t="s">
        <v>1174</v>
      </c>
    </row>
    <row r="30">
      <c r="B30" s="169" t="s">
        <v>1178</v>
      </c>
      <c r="C30" s="164">
        <f>COUNTIFS(Roteiro!E$9:E$1000,"="&amp;B30)</f>
        <v>0</v>
      </c>
      <c r="D30" s="164">
        <f>COUNTIFS(Roteiro!E$9:E$1000,"="&amp;B30,Roteiro!O$9:O$1000,"Executado com êxito")</f>
        <v>0</v>
      </c>
      <c r="E30" s="164">
        <f t="shared" ref="E30:F30" si="9">IFERROR(C30+E29,C30)</f>
        <v>0</v>
      </c>
      <c r="F30" s="164">
        <f t="shared" si="9"/>
        <v>0</v>
      </c>
      <c r="G30" s="164">
        <f t="shared" ref="G30:G35" si="11">IF(E30-F30&lt;0,0,E30-F30)</f>
        <v>0</v>
      </c>
    </row>
    <row r="31">
      <c r="B31" s="169" t="s">
        <v>1179</v>
      </c>
      <c r="C31" s="164">
        <f>COUNTIFS(Roteiro!E$9:E$1000,"="&amp;B31)</f>
        <v>0</v>
      </c>
      <c r="D31" s="164">
        <f>COUNTIFS(Roteiro!E$9:E$1000,"="&amp;B31,Roteiro!O$9:O$1000,"Executado com êxito")</f>
        <v>0</v>
      </c>
      <c r="E31" s="164">
        <f t="shared" ref="E31:F31" si="10">IFERROR(C31+E30,C31)</f>
        <v>0</v>
      </c>
      <c r="F31" s="164">
        <f t="shared" si="10"/>
        <v>0</v>
      </c>
      <c r="G31" s="164">
        <f t="shared" si="11"/>
        <v>0</v>
      </c>
    </row>
    <row r="32">
      <c r="B32" s="169"/>
      <c r="C32" s="164">
        <f>COUNTIFS(Roteiro!E$9:E$1000,"="&amp;B32)</f>
        <v>1</v>
      </c>
      <c r="D32" s="164">
        <f>COUNTIFS(Roteiro!E$9:E$1000,"="&amp;B32,Roteiro!O$9:O$1000,"Executado com êxito")</f>
        <v>0</v>
      </c>
      <c r="E32" s="164">
        <f t="shared" ref="E32:F32" si="12">IFERROR(C32+E31,C32)</f>
        <v>1</v>
      </c>
      <c r="F32" s="164">
        <f t="shared" si="12"/>
        <v>0</v>
      </c>
      <c r="G32" s="164">
        <f t="shared" si="11"/>
        <v>1</v>
      </c>
    </row>
    <row r="33">
      <c r="B33" s="170"/>
      <c r="C33" s="164">
        <f>COUNTIFS(Roteiro!E$9:E$1000,"="&amp;B33)</f>
        <v>1</v>
      </c>
      <c r="D33" s="164">
        <f>COUNTIFS(Roteiro!E$9:E$1000,"="&amp;B33,Roteiro!O$9:O$1000,"Executado com êxito")</f>
        <v>0</v>
      </c>
      <c r="E33" s="164">
        <f t="shared" ref="E33:F33" si="13">IFERROR(C33+E32,C33)</f>
        <v>2</v>
      </c>
      <c r="F33" s="164">
        <f t="shared" si="13"/>
        <v>0</v>
      </c>
      <c r="G33" s="164">
        <f t="shared" si="11"/>
        <v>2</v>
      </c>
    </row>
    <row r="34">
      <c r="B34" s="170"/>
      <c r="C34" s="164">
        <f>COUNTIFS(Roteiro!E$9:E$1000,"="&amp;B34)</f>
        <v>1</v>
      </c>
      <c r="D34" s="164">
        <f>COUNTIFS(Roteiro!E$9:E$1000,"="&amp;B34,Roteiro!O$9:O$1000,"Executado com êxito")</f>
        <v>0</v>
      </c>
      <c r="E34" s="164">
        <f t="shared" ref="E34:F34" si="14">IFERROR(C34+E33,C34)</f>
        <v>3</v>
      </c>
      <c r="F34" s="164">
        <f t="shared" si="14"/>
        <v>0</v>
      </c>
      <c r="G34" s="164">
        <f t="shared" si="11"/>
        <v>3</v>
      </c>
    </row>
    <row r="35">
      <c r="B35" s="170"/>
      <c r="C35" s="164">
        <f>COUNTIFS(Roteiro!E$9:E$1000,"="&amp;B35)</f>
        <v>1</v>
      </c>
      <c r="D35" s="164">
        <f>COUNTIFS(Roteiro!E$9:E$1000,"="&amp;B35,Roteiro!O$9:O$1000,"Executado com êxito")</f>
        <v>0</v>
      </c>
      <c r="E35" s="164">
        <f t="shared" ref="E35:F35" si="15">IFERROR(C35+E34,C35)</f>
        <v>4</v>
      </c>
      <c r="F35" s="164">
        <f t="shared" si="15"/>
        <v>0</v>
      </c>
      <c r="G35" s="164">
        <f t="shared" si="11"/>
        <v>4</v>
      </c>
    </row>
  </sheetData>
  <mergeCells count="6">
    <mergeCell ref="B2:H2"/>
    <mergeCell ref="B5:I5"/>
    <mergeCell ref="B6:G6"/>
    <mergeCell ref="B24:H24"/>
    <mergeCell ref="B27:I27"/>
    <mergeCell ref="B28:G28"/>
  </mergeCells>
  <hyperlinks>
    <hyperlink display="Início" location="Menu!A1" ref="H3"/>
    <hyperlink display="Início" location="Menu!A1" ref="H25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8B35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1.38"/>
    <col customWidth="1" min="2" max="2" width="16.25"/>
    <col customWidth="1" min="3" max="3" width="49.38"/>
    <col customWidth="1" min="4" max="4" width="61.38"/>
    <col customWidth="1" min="5" max="5" width="5.13"/>
  </cols>
  <sheetData>
    <row r="1" ht="7.5" customHeight="1">
      <c r="B1" s="103"/>
      <c r="C1" s="35"/>
      <c r="D1" s="171"/>
      <c r="E1" s="39"/>
    </row>
    <row r="2" ht="47.25" customHeight="1">
      <c r="A2" s="172"/>
      <c r="B2" s="173" t="s">
        <v>1180</v>
      </c>
      <c r="E2" s="42"/>
    </row>
    <row r="3" ht="14.25" customHeight="1">
      <c r="A3" s="40"/>
      <c r="B3" s="43"/>
      <c r="C3" s="35" t="s">
        <v>1181</v>
      </c>
      <c r="D3" s="35"/>
      <c r="E3" s="45"/>
    </row>
    <row r="4" ht="25.5" customHeight="1">
      <c r="A4" s="40"/>
      <c r="B4" s="174" t="s">
        <v>1182</v>
      </c>
      <c r="C4" s="175"/>
      <c r="D4" s="176"/>
      <c r="E4" s="59"/>
    </row>
    <row r="5" ht="25.5" customHeight="1" outlineLevel="1">
      <c r="A5" s="40"/>
      <c r="B5" s="177" t="s">
        <v>1183</v>
      </c>
      <c r="C5" s="178" t="s">
        <v>1184</v>
      </c>
      <c r="D5" s="178" t="s">
        <v>1185</v>
      </c>
      <c r="E5" s="59"/>
    </row>
    <row r="6" outlineLevel="1">
      <c r="A6" s="40"/>
      <c r="B6" s="179" t="s">
        <v>44</v>
      </c>
      <c r="C6" s="180" t="s">
        <v>1186</v>
      </c>
      <c r="D6" s="181" t="s">
        <v>1187</v>
      </c>
      <c r="E6" s="66"/>
    </row>
    <row r="7" outlineLevel="1">
      <c r="A7" s="40"/>
      <c r="B7" s="182" t="s">
        <v>47</v>
      </c>
      <c r="C7" s="183" t="s">
        <v>1188</v>
      </c>
      <c r="D7" s="181" t="s">
        <v>1189</v>
      </c>
      <c r="E7" s="66"/>
    </row>
    <row r="8" outlineLevel="1">
      <c r="A8" s="40"/>
      <c r="B8" s="182" t="s">
        <v>48</v>
      </c>
      <c r="C8" s="183" t="s">
        <v>1190</v>
      </c>
      <c r="D8" s="181" t="s">
        <v>1191</v>
      </c>
      <c r="E8" s="66"/>
    </row>
    <row r="9" outlineLevel="1">
      <c r="A9" s="40"/>
      <c r="B9" s="182" t="s">
        <v>49</v>
      </c>
      <c r="C9" s="183" t="s">
        <v>1192</v>
      </c>
      <c r="D9" s="181" t="s">
        <v>1193</v>
      </c>
      <c r="E9" s="66"/>
    </row>
    <row r="10" outlineLevel="1">
      <c r="A10" s="40"/>
      <c r="B10" s="182" t="s">
        <v>50</v>
      </c>
      <c r="C10" s="183" t="s">
        <v>1194</v>
      </c>
      <c r="D10" s="181" t="s">
        <v>1195</v>
      </c>
      <c r="E10" s="66"/>
    </row>
    <row r="11" outlineLevel="1">
      <c r="A11" s="40"/>
      <c r="B11" s="182" t="s">
        <v>51</v>
      </c>
      <c r="C11" s="183" t="s">
        <v>1196</v>
      </c>
      <c r="D11" s="181" t="s">
        <v>1197</v>
      </c>
      <c r="E11" s="66"/>
    </row>
    <row r="12" outlineLevel="1">
      <c r="A12" s="40"/>
      <c r="B12" s="182" t="s">
        <v>52</v>
      </c>
      <c r="C12" s="183" t="s">
        <v>1198</v>
      </c>
      <c r="D12" s="181" t="s">
        <v>1199</v>
      </c>
      <c r="E12" s="66"/>
    </row>
    <row r="13" outlineLevel="1">
      <c r="A13" s="40"/>
      <c r="B13" s="182" t="s">
        <v>53</v>
      </c>
      <c r="C13" s="183" t="s">
        <v>1200</v>
      </c>
      <c r="D13" s="181" t="s">
        <v>1201</v>
      </c>
      <c r="E13" s="66"/>
    </row>
    <row r="14" outlineLevel="1">
      <c r="A14" s="40"/>
      <c r="B14" s="182" t="s">
        <v>54</v>
      </c>
      <c r="C14" s="183" t="s">
        <v>1202</v>
      </c>
      <c r="D14" s="181" t="s">
        <v>1203</v>
      </c>
      <c r="E14" s="66"/>
    </row>
    <row r="15" outlineLevel="1">
      <c r="A15" s="40"/>
      <c r="B15" s="182" t="s">
        <v>55</v>
      </c>
      <c r="C15" s="183" t="s">
        <v>1204</v>
      </c>
      <c r="D15" s="181" t="s">
        <v>1205</v>
      </c>
      <c r="E15" s="66"/>
    </row>
    <row r="16" outlineLevel="1">
      <c r="A16" s="40"/>
      <c r="B16" s="184" t="s">
        <v>56</v>
      </c>
      <c r="C16" s="185" t="s">
        <v>1206</v>
      </c>
      <c r="D16" s="181" t="s">
        <v>1207</v>
      </c>
      <c r="E16" s="66"/>
    </row>
    <row r="17" ht="6.75" customHeight="1">
      <c r="A17" s="40"/>
      <c r="B17" s="186"/>
      <c r="C17" s="187"/>
      <c r="D17" s="187"/>
      <c r="E17" s="59"/>
    </row>
    <row r="18">
      <c r="A18" s="40"/>
      <c r="B18" s="188"/>
      <c r="C18" s="189"/>
      <c r="D18" s="189"/>
      <c r="E18" s="66"/>
    </row>
    <row r="19">
      <c r="A19" s="40"/>
      <c r="B19" s="188"/>
      <c r="C19" s="189"/>
      <c r="D19" s="189"/>
      <c r="E19" s="66"/>
    </row>
    <row r="20">
      <c r="A20" s="40"/>
      <c r="B20" s="188"/>
      <c r="C20" s="189"/>
      <c r="D20" s="189"/>
      <c r="E20" s="66"/>
    </row>
    <row r="21">
      <c r="A21" s="40"/>
      <c r="B21" s="188"/>
      <c r="C21" s="189"/>
      <c r="D21" s="189"/>
      <c r="E21" s="66"/>
    </row>
    <row r="22">
      <c r="A22" s="40"/>
      <c r="B22" s="188"/>
      <c r="C22" s="189"/>
      <c r="D22" s="189"/>
      <c r="E22" s="66"/>
    </row>
    <row r="23">
      <c r="A23" s="40"/>
      <c r="B23" s="188"/>
      <c r="C23" s="189"/>
      <c r="D23" s="189"/>
      <c r="E23" s="66"/>
    </row>
    <row r="24">
      <c r="A24" s="40"/>
      <c r="B24" s="188"/>
      <c r="C24" s="189"/>
      <c r="D24" s="189"/>
      <c r="E24" s="66"/>
    </row>
    <row r="25">
      <c r="A25" s="40"/>
      <c r="B25" s="188"/>
      <c r="C25" s="189"/>
      <c r="D25" s="189"/>
      <c r="E25" s="66"/>
    </row>
    <row r="26">
      <c r="A26" s="40"/>
      <c r="B26" s="188"/>
      <c r="C26" s="189"/>
      <c r="D26" s="189"/>
      <c r="E26" s="66"/>
    </row>
    <row r="27">
      <c r="A27" s="40"/>
      <c r="B27" s="188"/>
      <c r="C27" s="189"/>
      <c r="D27" s="189"/>
      <c r="E27" s="66"/>
    </row>
    <row r="28">
      <c r="A28" s="40"/>
      <c r="B28" s="188"/>
      <c r="C28" s="189"/>
      <c r="D28" s="189"/>
      <c r="E28" s="66"/>
    </row>
    <row r="29">
      <c r="A29" s="40"/>
      <c r="B29" s="188"/>
      <c r="C29" s="189"/>
      <c r="D29" s="189"/>
      <c r="E29" s="66"/>
    </row>
    <row r="30">
      <c r="A30" s="40"/>
      <c r="B30" s="188"/>
      <c r="C30" s="189"/>
      <c r="D30" s="189"/>
      <c r="E30" s="66"/>
    </row>
    <row r="31">
      <c r="A31" s="40"/>
      <c r="B31" s="188"/>
      <c r="C31" s="189"/>
      <c r="D31" s="189"/>
      <c r="E31" s="66"/>
    </row>
    <row r="32">
      <c r="A32" s="40"/>
      <c r="B32" s="188"/>
      <c r="C32" s="189"/>
      <c r="D32" s="189"/>
      <c r="E32" s="66"/>
    </row>
    <row r="33">
      <c r="A33" s="40"/>
      <c r="B33" s="188"/>
      <c r="C33" s="189"/>
      <c r="D33" s="189"/>
      <c r="E33" s="66"/>
    </row>
    <row r="34">
      <c r="A34" s="40"/>
      <c r="B34" s="188"/>
      <c r="C34" s="189"/>
      <c r="D34" s="189"/>
      <c r="E34" s="66"/>
    </row>
    <row r="35">
      <c r="A35" s="40"/>
      <c r="B35" s="188"/>
      <c r="C35" s="189"/>
      <c r="D35" s="189"/>
      <c r="E35" s="66"/>
    </row>
    <row r="36">
      <c r="A36" s="40"/>
      <c r="B36" s="188"/>
      <c r="C36" s="189"/>
      <c r="D36" s="189"/>
      <c r="E36" s="66"/>
    </row>
    <row r="37">
      <c r="A37" s="40"/>
      <c r="B37" s="188"/>
      <c r="C37" s="189"/>
      <c r="D37" s="189"/>
      <c r="E37" s="66"/>
    </row>
    <row r="38">
      <c r="A38" s="40"/>
      <c r="B38" s="188"/>
      <c r="C38" s="189"/>
      <c r="D38" s="189"/>
      <c r="E38" s="66"/>
    </row>
    <row r="39">
      <c r="A39" s="40"/>
      <c r="B39" s="188"/>
      <c r="C39" s="189"/>
      <c r="D39" s="189"/>
      <c r="E39" s="66"/>
    </row>
    <row r="40">
      <c r="A40" s="40"/>
      <c r="B40" s="188"/>
      <c r="C40" s="189"/>
      <c r="D40" s="189"/>
      <c r="E40" s="66"/>
    </row>
    <row r="41">
      <c r="A41" s="40"/>
      <c r="B41" s="188"/>
      <c r="C41" s="189"/>
      <c r="D41" s="189"/>
      <c r="E41" s="66"/>
    </row>
    <row r="42">
      <c r="A42" s="40"/>
      <c r="B42" s="188"/>
      <c r="C42" s="189"/>
      <c r="D42" s="189"/>
      <c r="E42" s="66"/>
    </row>
    <row r="43">
      <c r="A43" s="40"/>
      <c r="B43" s="188"/>
      <c r="C43" s="189"/>
      <c r="D43" s="189"/>
      <c r="E43" s="66"/>
    </row>
    <row r="44">
      <c r="A44" s="40"/>
      <c r="B44" s="188"/>
      <c r="C44" s="189"/>
      <c r="D44" s="189"/>
      <c r="E44" s="66"/>
    </row>
    <row r="45">
      <c r="A45" s="40"/>
      <c r="B45" s="188"/>
      <c r="C45" s="189"/>
      <c r="D45" s="189"/>
      <c r="E45" s="66"/>
    </row>
    <row r="46">
      <c r="A46" s="40"/>
      <c r="B46" s="188"/>
      <c r="C46" s="189"/>
      <c r="D46" s="189"/>
      <c r="E46" s="66"/>
    </row>
    <row r="47">
      <c r="A47" s="40"/>
      <c r="B47" s="188"/>
      <c r="C47" s="189"/>
      <c r="D47" s="189"/>
      <c r="E47" s="66"/>
    </row>
    <row r="48">
      <c r="A48" s="40"/>
      <c r="B48" s="188"/>
      <c r="C48" s="189"/>
      <c r="D48" s="189"/>
      <c r="E48" s="66"/>
    </row>
    <row r="49">
      <c r="A49" s="40"/>
      <c r="B49" s="188"/>
      <c r="C49" s="189"/>
      <c r="D49" s="189"/>
      <c r="E49" s="66"/>
    </row>
    <row r="50">
      <c r="A50" s="40"/>
      <c r="B50" s="188"/>
      <c r="C50" s="189"/>
      <c r="D50" s="189"/>
      <c r="E50" s="66"/>
    </row>
    <row r="51">
      <c r="A51" s="40"/>
      <c r="B51" s="188"/>
      <c r="C51" s="189"/>
      <c r="D51" s="189"/>
      <c r="E51" s="66"/>
    </row>
    <row r="52">
      <c r="A52" s="40"/>
      <c r="B52" s="188"/>
      <c r="C52" s="189"/>
      <c r="D52" s="189"/>
      <c r="E52" s="66"/>
    </row>
    <row r="53">
      <c r="A53" s="40"/>
      <c r="B53" s="188"/>
      <c r="C53" s="189"/>
      <c r="D53" s="189"/>
      <c r="E53" s="66"/>
    </row>
    <row r="54">
      <c r="A54" s="40"/>
      <c r="B54" s="188"/>
      <c r="C54" s="189"/>
      <c r="D54" s="189"/>
      <c r="E54" s="66"/>
    </row>
    <row r="55">
      <c r="A55" s="40"/>
      <c r="B55" s="188"/>
      <c r="C55" s="189"/>
      <c r="D55" s="189"/>
      <c r="E55" s="66"/>
    </row>
    <row r="56">
      <c r="A56" s="40"/>
      <c r="B56" s="188"/>
      <c r="C56" s="189"/>
      <c r="D56" s="189"/>
      <c r="E56" s="66"/>
    </row>
    <row r="57">
      <c r="A57" s="40"/>
      <c r="B57" s="188"/>
      <c r="C57" s="189"/>
      <c r="D57" s="189"/>
      <c r="E57" s="66"/>
    </row>
    <row r="58">
      <c r="A58" s="40"/>
      <c r="B58" s="188"/>
      <c r="C58" s="189"/>
      <c r="D58" s="189"/>
      <c r="E58" s="66"/>
    </row>
    <row r="59">
      <c r="A59" s="40"/>
      <c r="B59" s="188"/>
      <c r="C59" s="189"/>
      <c r="D59" s="189"/>
      <c r="E59" s="66"/>
    </row>
  </sheetData>
  <autoFilter ref="$B$5:$D$49"/>
  <mergeCells count="2">
    <mergeCell ref="B2:D2"/>
    <mergeCell ref="B4:D4"/>
  </mergeCells>
  <drawing r:id="rId2"/>
  <legacyDrawing r:id="rId3"/>
</worksheet>
</file>