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ministracao2.sp01.local\Estruturacao_de_Ofertas\#OfertasServiços\#Backoffice\Oferta Eficaz Backoffice - Protheus\5. Documentação\"/>
    </mc:Choice>
  </mc:AlternateContent>
  <bookViews>
    <workbookView xWindow="0" yWindow="0" windowWidth="16380" windowHeight="1470" tabRatio="663"/>
  </bookViews>
  <sheets>
    <sheet name="Atividades Teste" sheetId="1" r:id="rId1"/>
    <sheet name="Ocorrências" sheetId="3" r:id="rId2"/>
    <sheet name="Ficha de Atividades" sheetId="7" r:id="rId3"/>
    <sheet name="Dinâmicas" sheetId="5" r:id="rId4"/>
    <sheet name="Dashboard" sheetId="4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4" l="1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45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S10" i="1" l="1"/>
  <c r="A532" i="1" l="1"/>
  <c r="G106" i="7"/>
  <c r="H106" i="7"/>
  <c r="E14" i="7"/>
  <c r="D14" i="7" l="1"/>
  <c r="R6" i="7"/>
  <c r="R4" i="7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45" i="4"/>
  <c r="J61" i="4" l="1"/>
  <c r="J57" i="4"/>
  <c r="J62" i="4"/>
  <c r="J58" i="4"/>
  <c r="J54" i="4"/>
  <c r="J50" i="4"/>
  <c r="J46" i="4"/>
  <c r="J53" i="4"/>
  <c r="J49" i="4"/>
  <c r="J60" i="4"/>
  <c r="J56" i="4"/>
  <c r="J52" i="4"/>
  <c r="J48" i="4"/>
  <c r="J45" i="4"/>
  <c r="K61" i="4"/>
  <c r="K60" i="4"/>
  <c r="K45" i="4"/>
  <c r="K47" i="4"/>
  <c r="K50" i="4"/>
  <c r="K46" i="4"/>
  <c r="K49" i="4"/>
  <c r="K48" i="4"/>
  <c r="K54" i="4"/>
  <c r="K57" i="4"/>
  <c r="K56" i="4"/>
  <c r="K59" i="4"/>
  <c r="K62" i="4"/>
  <c r="K51" i="4"/>
  <c r="K53" i="4"/>
  <c r="K52" i="4"/>
  <c r="K55" i="4"/>
  <c r="K58" i="4"/>
  <c r="J59" i="4"/>
  <c r="J55" i="4"/>
  <c r="J51" i="4"/>
  <c r="J47" i="4"/>
  <c r="C14" i="7"/>
  <c r="R8" i="7"/>
  <c r="C15" i="7"/>
  <c r="D15" i="7" s="1"/>
  <c r="C16" i="7" l="1"/>
  <c r="D16" i="7" s="1"/>
  <c r="E15" i="7"/>
  <c r="L45" i="4" l="1"/>
  <c r="C17" i="7"/>
  <c r="D17" i="7" s="1"/>
  <c r="E16" i="7"/>
  <c r="L49" i="4"/>
  <c r="L53" i="4"/>
  <c r="L48" i="4"/>
  <c r="L51" i="4"/>
  <c r="L54" i="4"/>
  <c r="L56" i="4"/>
  <c r="L59" i="4"/>
  <c r="L62" i="4"/>
  <c r="L61" i="4"/>
  <c r="L52" i="4"/>
  <c r="L55" i="4"/>
  <c r="L58" i="4"/>
  <c r="L57" i="4"/>
  <c r="L60" i="4"/>
  <c r="L46" i="4"/>
  <c r="L47" i="4"/>
  <c r="L50" i="4"/>
  <c r="C18" i="7" l="1"/>
  <c r="D18" i="7" s="1"/>
  <c r="E17" i="7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I60" i="1"/>
  <c r="I65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H16" i="1"/>
  <c r="H22" i="1"/>
  <c r="H23" i="1" s="1"/>
  <c r="I23" i="1" s="1"/>
  <c r="H28" i="1"/>
  <c r="H39" i="1"/>
  <c r="I39" i="1" s="1"/>
  <c r="H40" i="1"/>
  <c r="H41" i="1" s="1"/>
  <c r="I41" i="1" s="1"/>
  <c r="H50" i="1"/>
  <c r="H56" i="1"/>
  <c r="H60" i="1"/>
  <c r="H61" i="1" s="1"/>
  <c r="I61" i="1" s="1"/>
  <c r="H65" i="1"/>
  <c r="H66" i="1"/>
  <c r="H70" i="1"/>
  <c r="H75" i="1"/>
  <c r="H79" i="1"/>
  <c r="H82" i="1"/>
  <c r="I82" i="1" s="1"/>
  <c r="H83" i="1"/>
  <c r="H84" i="1" s="1"/>
  <c r="I84" i="1" s="1"/>
  <c r="H85" i="1"/>
  <c r="H89" i="1"/>
  <c r="H90" i="1" s="1"/>
  <c r="H94" i="1"/>
  <c r="H95" i="1"/>
  <c r="H97" i="1"/>
  <c r="H99" i="1"/>
  <c r="H102" i="1"/>
  <c r="I102" i="1" s="1"/>
  <c r="H103" i="1"/>
  <c r="H107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D13" i="1"/>
  <c r="AD13" i="1" s="1"/>
  <c r="A13" i="1" s="1"/>
  <c r="D14" i="1"/>
  <c r="AD14" i="1" s="1"/>
  <c r="A14" i="1" s="1"/>
  <c r="D15" i="1"/>
  <c r="AD15" i="1" s="1"/>
  <c r="A15" i="1" s="1"/>
  <c r="D16" i="1"/>
  <c r="AD16" i="1" s="1"/>
  <c r="A16" i="1" s="1"/>
  <c r="D17" i="1"/>
  <c r="AD17" i="1" s="1"/>
  <c r="A17" i="1" s="1"/>
  <c r="D18" i="1"/>
  <c r="AD18" i="1" s="1"/>
  <c r="A18" i="1" s="1"/>
  <c r="D19" i="1"/>
  <c r="AD19" i="1" s="1"/>
  <c r="A19" i="1" s="1"/>
  <c r="D20" i="1"/>
  <c r="AD20" i="1" s="1"/>
  <c r="A20" i="1" s="1"/>
  <c r="D21" i="1"/>
  <c r="AD21" i="1" s="1"/>
  <c r="A21" i="1" s="1"/>
  <c r="D22" i="1"/>
  <c r="AD22" i="1" s="1"/>
  <c r="A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Y39" i="1" s="1"/>
  <c r="D40" i="1"/>
  <c r="D41" i="1"/>
  <c r="D42" i="1"/>
  <c r="D43" i="1"/>
  <c r="D44" i="1"/>
  <c r="D45" i="1"/>
  <c r="D46" i="1"/>
  <c r="D47" i="1"/>
  <c r="D48" i="1"/>
  <c r="D49" i="1"/>
  <c r="Y49" i="1" s="1"/>
  <c r="D50" i="1"/>
  <c r="D51" i="1"/>
  <c r="D52" i="1"/>
  <c r="D53" i="1"/>
  <c r="D54" i="1"/>
  <c r="D55" i="1"/>
  <c r="D56" i="1"/>
  <c r="D57" i="1"/>
  <c r="Y57" i="1" s="1"/>
  <c r="D58" i="1"/>
  <c r="D59" i="1"/>
  <c r="D60" i="1"/>
  <c r="D61" i="1"/>
  <c r="D62" i="1"/>
  <c r="D63" i="1"/>
  <c r="Y63" i="1" s="1"/>
  <c r="D64" i="1"/>
  <c r="D65" i="1"/>
  <c r="D66" i="1"/>
  <c r="D67" i="1"/>
  <c r="D68" i="1"/>
  <c r="D69" i="1"/>
  <c r="D70" i="1"/>
  <c r="D72" i="1"/>
  <c r="Y72" i="1" s="1"/>
  <c r="D73" i="1"/>
  <c r="D74" i="1"/>
  <c r="D75" i="1"/>
  <c r="D76" i="1"/>
  <c r="D77" i="1"/>
  <c r="D78" i="1"/>
  <c r="D79" i="1"/>
  <c r="D80" i="1"/>
  <c r="D81" i="1"/>
  <c r="D82" i="1"/>
  <c r="D83" i="1"/>
  <c r="E83" i="1" s="1"/>
  <c r="D84" i="1"/>
  <c r="D85" i="1"/>
  <c r="D86" i="1"/>
  <c r="D87" i="1"/>
  <c r="D88" i="1"/>
  <c r="D89" i="1"/>
  <c r="D90" i="1"/>
  <c r="Y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Y104" i="1" s="1"/>
  <c r="D105" i="1"/>
  <c r="D106" i="1"/>
  <c r="D107" i="1"/>
  <c r="D108" i="1"/>
  <c r="D109" i="1"/>
  <c r="D110" i="1"/>
  <c r="D111" i="1"/>
  <c r="AD111" i="1" s="1"/>
  <c r="D112" i="1"/>
  <c r="A112" i="1" s="1"/>
  <c r="D113" i="1"/>
  <c r="D114" i="1"/>
  <c r="AD114" i="1" s="1"/>
  <c r="D115" i="1"/>
  <c r="AD115" i="1" s="1"/>
  <c r="D116" i="1"/>
  <c r="AD116" i="1" s="1"/>
  <c r="D117" i="1"/>
  <c r="D118" i="1"/>
  <c r="A118" i="1" s="1"/>
  <c r="D119" i="1"/>
  <c r="A119" i="1" s="1"/>
  <c r="D120" i="1"/>
  <c r="A120" i="1" s="1"/>
  <c r="D121" i="1"/>
  <c r="A121" i="1" s="1"/>
  <c r="D122" i="1"/>
  <c r="D123" i="1"/>
  <c r="D124" i="1"/>
  <c r="A124" i="1" s="1"/>
  <c r="D125" i="1"/>
  <c r="E125" i="1" s="1"/>
  <c r="D126" i="1"/>
  <c r="A126" i="1" s="1"/>
  <c r="D127" i="1"/>
  <c r="A127" i="1" s="1"/>
  <c r="D128" i="1"/>
  <c r="AD128" i="1" s="1"/>
  <c r="D129" i="1"/>
  <c r="D130" i="1"/>
  <c r="D131" i="1"/>
  <c r="A131" i="1" s="1"/>
  <c r="D132" i="1"/>
  <c r="D133" i="1"/>
  <c r="D134" i="1"/>
  <c r="D135" i="1"/>
  <c r="A135" i="1" s="1"/>
  <c r="D136" i="1"/>
  <c r="D137" i="1"/>
  <c r="D138" i="1"/>
  <c r="D139" i="1"/>
  <c r="AD139" i="1" s="1"/>
  <c r="D140" i="1"/>
  <c r="D141" i="1"/>
  <c r="D142" i="1"/>
  <c r="D143" i="1"/>
  <c r="A143" i="1" s="1"/>
  <c r="D144" i="1"/>
  <c r="D145" i="1"/>
  <c r="D146" i="1"/>
  <c r="D147" i="1"/>
  <c r="D148" i="1"/>
  <c r="D149" i="1"/>
  <c r="D150" i="1"/>
  <c r="D151" i="1"/>
  <c r="E151" i="1" s="1"/>
  <c r="D152" i="1"/>
  <c r="D153" i="1"/>
  <c r="D154" i="1"/>
  <c r="D155" i="1"/>
  <c r="A155" i="1" s="1"/>
  <c r="D156" i="1"/>
  <c r="D157" i="1"/>
  <c r="D158" i="1"/>
  <c r="D159" i="1"/>
  <c r="A159" i="1" s="1"/>
  <c r="D160" i="1"/>
  <c r="D161" i="1"/>
  <c r="D162" i="1"/>
  <c r="D163" i="1"/>
  <c r="A163" i="1" s="1"/>
  <c r="D164" i="1"/>
  <c r="D165" i="1"/>
  <c r="D166" i="1"/>
  <c r="D167" i="1"/>
  <c r="A167" i="1" s="1"/>
  <c r="D168" i="1"/>
  <c r="D169" i="1"/>
  <c r="D170" i="1"/>
  <c r="D171" i="1"/>
  <c r="A171" i="1" s="1"/>
  <c r="D172" i="1"/>
  <c r="D173" i="1"/>
  <c r="D174" i="1"/>
  <c r="D175" i="1"/>
  <c r="A175" i="1" s="1"/>
  <c r="D176" i="1"/>
  <c r="D177" i="1"/>
  <c r="D178" i="1"/>
  <c r="D179" i="1"/>
  <c r="A179" i="1" s="1"/>
  <c r="D180" i="1"/>
  <c r="D181" i="1"/>
  <c r="E181" i="1" s="1"/>
  <c r="D182" i="1"/>
  <c r="D183" i="1"/>
  <c r="AD183" i="1" s="1"/>
  <c r="D184" i="1"/>
  <c r="D185" i="1"/>
  <c r="D186" i="1"/>
  <c r="D187" i="1"/>
  <c r="A187" i="1" s="1"/>
  <c r="D188" i="1"/>
  <c r="D189" i="1"/>
  <c r="Z189" i="1" s="1"/>
  <c r="D190" i="1"/>
  <c r="D191" i="1"/>
  <c r="A191" i="1" s="1"/>
  <c r="D192" i="1"/>
  <c r="D193" i="1"/>
  <c r="E193" i="1" s="1"/>
  <c r="D194" i="1"/>
  <c r="D195" i="1"/>
  <c r="A195" i="1" s="1"/>
  <c r="D196" i="1"/>
  <c r="D197" i="1"/>
  <c r="E197" i="1" s="1"/>
  <c r="D198" i="1"/>
  <c r="D199" i="1"/>
  <c r="A199" i="1" s="1"/>
  <c r="D200" i="1"/>
  <c r="D201" i="1"/>
  <c r="D202" i="1"/>
  <c r="Z202" i="1" s="1"/>
  <c r="D203" i="1"/>
  <c r="A203" i="1" s="1"/>
  <c r="D204" i="1"/>
  <c r="D205" i="1"/>
  <c r="E205" i="1" s="1"/>
  <c r="D206" i="1"/>
  <c r="D207" i="1"/>
  <c r="A207" i="1" s="1"/>
  <c r="D208" i="1"/>
  <c r="D209" i="1"/>
  <c r="Z209" i="1" s="1"/>
  <c r="D210" i="1"/>
  <c r="D211" i="1"/>
  <c r="A211" i="1" s="1"/>
  <c r="D212" i="1"/>
  <c r="D213" i="1"/>
  <c r="E213" i="1" s="1"/>
  <c r="D214" i="1"/>
  <c r="D215" i="1"/>
  <c r="A215" i="1" s="1"/>
  <c r="D216" i="1"/>
  <c r="D217" i="1"/>
  <c r="D218" i="1"/>
  <c r="D219" i="1"/>
  <c r="A219" i="1" s="1"/>
  <c r="D220" i="1"/>
  <c r="D221" i="1"/>
  <c r="E221" i="1" s="1"/>
  <c r="D222" i="1"/>
  <c r="D223" i="1"/>
  <c r="D224" i="1"/>
  <c r="D225" i="1"/>
  <c r="D226" i="1"/>
  <c r="D227" i="1"/>
  <c r="A227" i="1" s="1"/>
  <c r="D228" i="1"/>
  <c r="D229" i="1"/>
  <c r="E229" i="1" s="1"/>
  <c r="D230" i="1"/>
  <c r="D231" i="1"/>
  <c r="A231" i="1" s="1"/>
  <c r="D232" i="1"/>
  <c r="D233" i="1"/>
  <c r="D234" i="1"/>
  <c r="D235" i="1"/>
  <c r="AD235" i="1" s="1"/>
  <c r="D236" i="1"/>
  <c r="D237" i="1"/>
  <c r="E237" i="1" s="1"/>
  <c r="D238" i="1"/>
  <c r="D239" i="1"/>
  <c r="A239" i="1" s="1"/>
  <c r="D240" i="1"/>
  <c r="D241" i="1"/>
  <c r="D242" i="1"/>
  <c r="D243" i="1"/>
  <c r="A243" i="1" s="1"/>
  <c r="D244" i="1"/>
  <c r="D245" i="1"/>
  <c r="E245" i="1" s="1"/>
  <c r="D246" i="1"/>
  <c r="D247" i="1"/>
  <c r="A247" i="1" s="1"/>
  <c r="D248" i="1"/>
  <c r="D249" i="1"/>
  <c r="Z249" i="1" s="1"/>
  <c r="D250" i="1"/>
  <c r="D251" i="1"/>
  <c r="A251" i="1" s="1"/>
  <c r="D252" i="1"/>
  <c r="D253" i="1"/>
  <c r="R253" i="1" s="1"/>
  <c r="S253" i="1" s="1"/>
  <c r="D254" i="1"/>
  <c r="D255" i="1"/>
  <c r="D256" i="1"/>
  <c r="D257" i="1"/>
  <c r="E257" i="1" s="1"/>
  <c r="D258" i="1"/>
  <c r="D259" i="1"/>
  <c r="A259" i="1" s="1"/>
  <c r="D260" i="1"/>
  <c r="D261" i="1"/>
  <c r="R261" i="1" s="1"/>
  <c r="D262" i="1"/>
  <c r="D263" i="1"/>
  <c r="AD263" i="1" s="1"/>
  <c r="D264" i="1"/>
  <c r="D265" i="1"/>
  <c r="D266" i="1"/>
  <c r="D267" i="1"/>
  <c r="A267" i="1" s="1"/>
  <c r="D268" i="1"/>
  <c r="D269" i="1"/>
  <c r="E269" i="1" s="1"/>
  <c r="D270" i="1"/>
  <c r="D271" i="1"/>
  <c r="D272" i="1"/>
  <c r="D273" i="1"/>
  <c r="E273" i="1" s="1"/>
  <c r="D274" i="1"/>
  <c r="D275" i="1"/>
  <c r="A275" i="1" s="1"/>
  <c r="D276" i="1"/>
  <c r="D277" i="1"/>
  <c r="E277" i="1" s="1"/>
  <c r="D278" i="1"/>
  <c r="D279" i="1"/>
  <c r="AD279" i="1" s="1"/>
  <c r="D280" i="1"/>
  <c r="D281" i="1"/>
  <c r="D282" i="1"/>
  <c r="D283" i="1"/>
  <c r="A283" i="1" s="1"/>
  <c r="D284" i="1"/>
  <c r="D285" i="1"/>
  <c r="E285" i="1" s="1"/>
  <c r="D286" i="1"/>
  <c r="D287" i="1"/>
  <c r="D288" i="1"/>
  <c r="D289" i="1"/>
  <c r="E289" i="1" s="1"/>
  <c r="D290" i="1"/>
  <c r="D291" i="1"/>
  <c r="A291" i="1" s="1"/>
  <c r="D292" i="1"/>
  <c r="D293" i="1"/>
  <c r="E293" i="1" s="1"/>
  <c r="D294" i="1"/>
  <c r="D295" i="1"/>
  <c r="AD295" i="1" s="1"/>
  <c r="D296" i="1"/>
  <c r="D297" i="1"/>
  <c r="D298" i="1"/>
  <c r="D299" i="1"/>
  <c r="A299" i="1" s="1"/>
  <c r="D300" i="1"/>
  <c r="D301" i="1"/>
  <c r="E301" i="1" s="1"/>
  <c r="D302" i="1"/>
  <c r="D303" i="1"/>
  <c r="D304" i="1"/>
  <c r="D305" i="1"/>
  <c r="E305" i="1" s="1"/>
  <c r="D306" i="1"/>
  <c r="D307" i="1"/>
  <c r="A307" i="1" s="1"/>
  <c r="D308" i="1"/>
  <c r="D309" i="1"/>
  <c r="E309" i="1" s="1"/>
  <c r="D310" i="1"/>
  <c r="R310" i="1" s="1"/>
  <c r="S310" i="1" s="1"/>
  <c r="D311" i="1"/>
  <c r="A311" i="1" s="1"/>
  <c r="D312" i="1"/>
  <c r="D313" i="1"/>
  <c r="D314" i="1"/>
  <c r="D315" i="1"/>
  <c r="A315" i="1" s="1"/>
  <c r="D316" i="1"/>
  <c r="D317" i="1"/>
  <c r="E317" i="1" s="1"/>
  <c r="D318" i="1"/>
  <c r="D319" i="1"/>
  <c r="D320" i="1"/>
  <c r="D321" i="1"/>
  <c r="Z321" i="1" s="1"/>
  <c r="D322" i="1"/>
  <c r="D323" i="1"/>
  <c r="A323" i="1" s="1"/>
  <c r="D324" i="1"/>
  <c r="D325" i="1"/>
  <c r="E325" i="1" s="1"/>
  <c r="D326" i="1"/>
  <c r="D327" i="1"/>
  <c r="AD327" i="1" s="1"/>
  <c r="D328" i="1"/>
  <c r="D329" i="1"/>
  <c r="D330" i="1"/>
  <c r="D331" i="1"/>
  <c r="A331" i="1" s="1"/>
  <c r="D332" i="1"/>
  <c r="D333" i="1"/>
  <c r="E333" i="1" s="1"/>
  <c r="D334" i="1"/>
  <c r="D335" i="1"/>
  <c r="A335" i="1" s="1"/>
  <c r="D336" i="1"/>
  <c r="D337" i="1"/>
  <c r="E337" i="1" s="1"/>
  <c r="D338" i="1"/>
  <c r="D339" i="1"/>
  <c r="A339" i="1" s="1"/>
  <c r="D340" i="1"/>
  <c r="D341" i="1"/>
  <c r="R341" i="1" s="1"/>
  <c r="S341" i="1" s="1"/>
  <c r="D342" i="1"/>
  <c r="D343" i="1"/>
  <c r="AD343" i="1" s="1"/>
  <c r="D344" i="1"/>
  <c r="D345" i="1"/>
  <c r="D346" i="1"/>
  <c r="D347" i="1"/>
  <c r="A347" i="1" s="1"/>
  <c r="D348" i="1"/>
  <c r="D349" i="1"/>
  <c r="E349" i="1" s="1"/>
  <c r="D350" i="1"/>
  <c r="D351" i="1"/>
  <c r="D352" i="1"/>
  <c r="D353" i="1"/>
  <c r="E353" i="1" s="1"/>
  <c r="D354" i="1"/>
  <c r="D355" i="1"/>
  <c r="A355" i="1" s="1"/>
  <c r="D356" i="1"/>
  <c r="D357" i="1"/>
  <c r="E357" i="1" s="1"/>
  <c r="D358" i="1"/>
  <c r="D359" i="1"/>
  <c r="AD359" i="1" s="1"/>
  <c r="D360" i="1"/>
  <c r="D361" i="1"/>
  <c r="Y361" i="1" s="1"/>
  <c r="D362" i="1"/>
  <c r="D363" i="1"/>
  <c r="A363" i="1" s="1"/>
  <c r="D364" i="1"/>
  <c r="D365" i="1"/>
  <c r="E365" i="1" s="1"/>
  <c r="D366" i="1"/>
  <c r="D367" i="1"/>
  <c r="D368" i="1"/>
  <c r="D369" i="1"/>
  <c r="E369" i="1" s="1"/>
  <c r="D370" i="1"/>
  <c r="D371" i="1"/>
  <c r="A371" i="1" s="1"/>
  <c r="D372" i="1"/>
  <c r="D373" i="1"/>
  <c r="E373" i="1" s="1"/>
  <c r="D374" i="1"/>
  <c r="D375" i="1"/>
  <c r="A375" i="1" s="1"/>
  <c r="D376" i="1"/>
  <c r="D377" i="1"/>
  <c r="D378" i="1"/>
  <c r="D379" i="1"/>
  <c r="A379" i="1" s="1"/>
  <c r="D380" i="1"/>
  <c r="D381" i="1"/>
  <c r="E381" i="1" s="1"/>
  <c r="D382" i="1"/>
  <c r="D383" i="1"/>
  <c r="D384" i="1"/>
  <c r="D385" i="1"/>
  <c r="E385" i="1" s="1"/>
  <c r="D386" i="1"/>
  <c r="D387" i="1"/>
  <c r="A387" i="1" s="1"/>
  <c r="D388" i="1"/>
  <c r="D389" i="1"/>
  <c r="E389" i="1" s="1"/>
  <c r="D390" i="1"/>
  <c r="Z390" i="1" s="1"/>
  <c r="D391" i="1"/>
  <c r="AD391" i="1" s="1"/>
  <c r="D392" i="1"/>
  <c r="D393" i="1"/>
  <c r="D394" i="1"/>
  <c r="D395" i="1"/>
  <c r="A395" i="1" s="1"/>
  <c r="D396" i="1"/>
  <c r="D397" i="1"/>
  <c r="E397" i="1" s="1"/>
  <c r="D398" i="1"/>
  <c r="D399" i="1"/>
  <c r="D400" i="1"/>
  <c r="D401" i="1"/>
  <c r="E401" i="1" s="1"/>
  <c r="D402" i="1"/>
  <c r="D403" i="1"/>
  <c r="A403" i="1" s="1"/>
  <c r="D404" i="1"/>
  <c r="D405" i="1"/>
  <c r="E405" i="1" s="1"/>
  <c r="D406" i="1"/>
  <c r="D407" i="1"/>
  <c r="AD407" i="1" s="1"/>
  <c r="D408" i="1"/>
  <c r="D409" i="1"/>
  <c r="Z409" i="1" s="1"/>
  <c r="D410" i="1"/>
  <c r="D411" i="1"/>
  <c r="A411" i="1" s="1"/>
  <c r="D412" i="1"/>
  <c r="D413" i="1"/>
  <c r="E413" i="1" s="1"/>
  <c r="D414" i="1"/>
  <c r="D415" i="1"/>
  <c r="D416" i="1"/>
  <c r="D417" i="1"/>
  <c r="E417" i="1" s="1"/>
  <c r="D418" i="1"/>
  <c r="D419" i="1"/>
  <c r="A419" i="1" s="1"/>
  <c r="D420" i="1"/>
  <c r="D421" i="1"/>
  <c r="E421" i="1" s="1"/>
  <c r="D422" i="1"/>
  <c r="D423" i="1"/>
  <c r="AD423" i="1" s="1"/>
  <c r="D424" i="1"/>
  <c r="D425" i="1"/>
  <c r="D426" i="1"/>
  <c r="D427" i="1"/>
  <c r="A427" i="1" s="1"/>
  <c r="D428" i="1"/>
  <c r="D429" i="1"/>
  <c r="E429" i="1" s="1"/>
  <c r="D430" i="1"/>
  <c r="D431" i="1"/>
  <c r="D432" i="1"/>
  <c r="D433" i="1"/>
  <c r="E433" i="1" s="1"/>
  <c r="D434" i="1"/>
  <c r="D435" i="1"/>
  <c r="A435" i="1" s="1"/>
  <c r="D436" i="1"/>
  <c r="D437" i="1"/>
  <c r="E437" i="1" s="1"/>
  <c r="D438" i="1"/>
  <c r="D439" i="1"/>
  <c r="AD439" i="1" s="1"/>
  <c r="D440" i="1"/>
  <c r="D441" i="1"/>
  <c r="R441" i="1" s="1"/>
  <c r="S441" i="1" s="1"/>
  <c r="D442" i="1"/>
  <c r="D443" i="1"/>
  <c r="A443" i="1" s="1"/>
  <c r="D444" i="1"/>
  <c r="D445" i="1"/>
  <c r="E445" i="1" s="1"/>
  <c r="D446" i="1"/>
  <c r="D447" i="1"/>
  <c r="D448" i="1"/>
  <c r="D449" i="1"/>
  <c r="R449" i="1" s="1"/>
  <c r="S449" i="1" s="1"/>
  <c r="D450" i="1"/>
  <c r="D451" i="1"/>
  <c r="A451" i="1" s="1"/>
  <c r="D452" i="1"/>
  <c r="D453" i="1"/>
  <c r="E453" i="1" s="1"/>
  <c r="D454" i="1"/>
  <c r="D455" i="1"/>
  <c r="A455" i="1" s="1"/>
  <c r="D456" i="1"/>
  <c r="D457" i="1"/>
  <c r="D458" i="1"/>
  <c r="D459" i="1"/>
  <c r="A459" i="1" s="1"/>
  <c r="D460" i="1"/>
  <c r="D461" i="1"/>
  <c r="E461" i="1" s="1"/>
  <c r="D462" i="1"/>
  <c r="D463" i="1"/>
  <c r="A463" i="1" s="1"/>
  <c r="D464" i="1"/>
  <c r="D465" i="1"/>
  <c r="E465" i="1" s="1"/>
  <c r="D466" i="1"/>
  <c r="D467" i="1"/>
  <c r="A467" i="1" s="1"/>
  <c r="D468" i="1"/>
  <c r="D469" i="1"/>
  <c r="A469" i="1" s="1"/>
  <c r="D470" i="1"/>
  <c r="AD470" i="1" s="1"/>
  <c r="D471" i="1"/>
  <c r="D472" i="1"/>
  <c r="A472" i="1" s="1"/>
  <c r="D473" i="1"/>
  <c r="AD473" i="1" s="1"/>
  <c r="D474" i="1"/>
  <c r="A474" i="1" s="1"/>
  <c r="D475" i="1"/>
  <c r="A475" i="1" s="1"/>
  <c r="D476" i="1"/>
  <c r="A476" i="1" s="1"/>
  <c r="D477" i="1"/>
  <c r="A477" i="1" s="1"/>
  <c r="D478" i="1"/>
  <c r="AD478" i="1" s="1"/>
  <c r="D479" i="1"/>
  <c r="A479" i="1" s="1"/>
  <c r="D480" i="1"/>
  <c r="A480" i="1" s="1"/>
  <c r="D481" i="1"/>
  <c r="A481" i="1" s="1"/>
  <c r="D482" i="1"/>
  <c r="A482" i="1" s="1"/>
  <c r="D483" i="1"/>
  <c r="D484" i="1"/>
  <c r="A484" i="1" s="1"/>
  <c r="D485" i="1"/>
  <c r="A485" i="1" s="1"/>
  <c r="D486" i="1"/>
  <c r="AD486" i="1" s="1"/>
  <c r="D487" i="1"/>
  <c r="A487" i="1" s="1"/>
  <c r="D488" i="1"/>
  <c r="A488" i="1" s="1"/>
  <c r="D489" i="1"/>
  <c r="A489" i="1" s="1"/>
  <c r="D490" i="1"/>
  <c r="AD490" i="1" s="1"/>
  <c r="D491" i="1"/>
  <c r="A491" i="1" s="1"/>
  <c r="D492" i="1"/>
  <c r="A492" i="1" s="1"/>
  <c r="D493" i="1"/>
  <c r="A493" i="1" s="1"/>
  <c r="D494" i="1"/>
  <c r="AD494" i="1" s="1"/>
  <c r="D495" i="1"/>
  <c r="D496" i="1"/>
  <c r="A496" i="1" s="1"/>
  <c r="D497" i="1"/>
  <c r="A497" i="1" s="1"/>
  <c r="D498" i="1"/>
  <c r="A498" i="1" s="1"/>
  <c r="D499" i="1"/>
  <c r="A499" i="1" s="1"/>
  <c r="D500" i="1"/>
  <c r="A500" i="1" s="1"/>
  <c r="D501" i="1"/>
  <c r="A501" i="1" s="1"/>
  <c r="D502" i="1"/>
  <c r="AD502" i="1" s="1"/>
  <c r="D503" i="1"/>
  <c r="A503" i="1" s="1"/>
  <c r="D504" i="1"/>
  <c r="D505" i="1"/>
  <c r="A505" i="1" s="1"/>
  <c r="D506" i="1"/>
  <c r="A506" i="1" s="1"/>
  <c r="D507" i="1"/>
  <c r="A507" i="1" s="1"/>
  <c r="D508" i="1"/>
  <c r="A508" i="1" s="1"/>
  <c r="D509" i="1"/>
  <c r="A509" i="1" s="1"/>
  <c r="D510" i="1"/>
  <c r="A510" i="1" s="1"/>
  <c r="D511" i="1"/>
  <c r="A511" i="1" s="1"/>
  <c r="D512" i="1"/>
  <c r="A512" i="1" s="1"/>
  <c r="D513" i="1"/>
  <c r="AD513" i="1" s="1"/>
  <c r="D514" i="1"/>
  <c r="A514" i="1" s="1"/>
  <c r="D515" i="1"/>
  <c r="A515" i="1" s="1"/>
  <c r="D516" i="1"/>
  <c r="A516" i="1" s="1"/>
  <c r="D517" i="1"/>
  <c r="A517" i="1" s="1"/>
  <c r="D518" i="1"/>
  <c r="A518" i="1" s="1"/>
  <c r="D519" i="1"/>
  <c r="D520" i="1"/>
  <c r="A520" i="1" s="1"/>
  <c r="D521" i="1"/>
  <c r="A521" i="1" s="1"/>
  <c r="D522" i="1"/>
  <c r="A522" i="1" s="1"/>
  <c r="D523" i="1"/>
  <c r="A523" i="1" s="1"/>
  <c r="D524" i="1"/>
  <c r="A524" i="1" s="1"/>
  <c r="D525" i="1"/>
  <c r="A525" i="1" s="1"/>
  <c r="D526" i="1"/>
  <c r="A526" i="1" s="1"/>
  <c r="D527" i="1"/>
  <c r="A527" i="1" s="1"/>
  <c r="D528" i="1"/>
  <c r="A528" i="1" s="1"/>
  <c r="D529" i="1"/>
  <c r="A529" i="1" s="1"/>
  <c r="D530" i="1"/>
  <c r="A530" i="1" s="1"/>
  <c r="D531" i="1"/>
  <c r="A531" i="1" s="1"/>
  <c r="H10" i="1"/>
  <c r="I10" i="1" s="1"/>
  <c r="E529" i="1" l="1"/>
  <c r="E485" i="1"/>
  <c r="E509" i="1"/>
  <c r="E525" i="1"/>
  <c r="E493" i="1"/>
  <c r="E513" i="1"/>
  <c r="E111" i="1"/>
  <c r="E469" i="1"/>
  <c r="E501" i="1"/>
  <c r="E341" i="1"/>
  <c r="E321" i="1"/>
  <c r="E261" i="1"/>
  <c r="R205" i="1"/>
  <c r="S205" i="1" s="1"/>
  <c r="AD522" i="1"/>
  <c r="AD443" i="1"/>
  <c r="AD379" i="1"/>
  <c r="AD315" i="1"/>
  <c r="AD251" i="1"/>
  <c r="AD187" i="1"/>
  <c r="E119" i="1"/>
  <c r="R461" i="1"/>
  <c r="Z518" i="1"/>
  <c r="AD518" i="1"/>
  <c r="AD474" i="1"/>
  <c r="AD427" i="1"/>
  <c r="AD363" i="1"/>
  <c r="AD299" i="1"/>
  <c r="AD171" i="1"/>
  <c r="E481" i="1"/>
  <c r="E253" i="1"/>
  <c r="E209" i="1"/>
  <c r="Z429" i="1"/>
  <c r="AD510" i="1"/>
  <c r="AD411" i="1"/>
  <c r="AD347" i="1"/>
  <c r="AD283" i="1"/>
  <c r="AD219" i="1"/>
  <c r="E517" i="1"/>
  <c r="E497" i="1"/>
  <c r="E477" i="1"/>
  <c r="E449" i="1"/>
  <c r="AD526" i="1"/>
  <c r="AD506" i="1"/>
  <c r="AD459" i="1"/>
  <c r="AD395" i="1"/>
  <c r="AD331" i="1"/>
  <c r="AD267" i="1"/>
  <c r="AD203" i="1"/>
  <c r="E495" i="1"/>
  <c r="A495" i="1"/>
  <c r="A444" i="1"/>
  <c r="AD444" i="1"/>
  <c r="R434" i="1"/>
  <c r="S434" i="1" s="1"/>
  <c r="A434" i="1"/>
  <c r="AD434" i="1"/>
  <c r="A425" i="1"/>
  <c r="AD425" i="1"/>
  <c r="Y415" i="1"/>
  <c r="A415" i="1"/>
  <c r="A396" i="1"/>
  <c r="AD396" i="1"/>
  <c r="A386" i="1"/>
  <c r="AD386" i="1"/>
  <c r="A377" i="1"/>
  <c r="AD377" i="1"/>
  <c r="E367" i="1"/>
  <c r="A367" i="1"/>
  <c r="E351" i="1"/>
  <c r="A351" i="1"/>
  <c r="A316" i="1"/>
  <c r="AD316" i="1"/>
  <c r="A306" i="1"/>
  <c r="AD306" i="1"/>
  <c r="A284" i="1"/>
  <c r="AD284" i="1"/>
  <c r="E271" i="1"/>
  <c r="A271" i="1"/>
  <c r="Y255" i="1"/>
  <c r="A255" i="1"/>
  <c r="A217" i="1"/>
  <c r="AD217" i="1"/>
  <c r="A210" i="1"/>
  <c r="AD210" i="1"/>
  <c r="A178" i="1"/>
  <c r="AD178" i="1"/>
  <c r="Z148" i="1"/>
  <c r="A148" i="1"/>
  <c r="AD148" i="1"/>
  <c r="A136" i="1"/>
  <c r="AD136" i="1"/>
  <c r="AD514" i="1"/>
  <c r="AD482" i="1"/>
  <c r="R424" i="1"/>
  <c r="S424" i="1" s="1"/>
  <c r="A424" i="1"/>
  <c r="AD424" i="1"/>
  <c r="A414" i="1"/>
  <c r="AD414" i="1"/>
  <c r="A344" i="1"/>
  <c r="AD344" i="1"/>
  <c r="Z334" i="1"/>
  <c r="A334" i="1"/>
  <c r="AD334" i="1"/>
  <c r="A325" i="1"/>
  <c r="AD325" i="1"/>
  <c r="A312" i="1"/>
  <c r="AD312" i="1"/>
  <c r="A296" i="1"/>
  <c r="AD296" i="1"/>
  <c r="A293" i="1"/>
  <c r="AD293" i="1"/>
  <c r="Z286" i="1"/>
  <c r="A286" i="1"/>
  <c r="AD286" i="1"/>
  <c r="A280" i="1"/>
  <c r="AD280" i="1"/>
  <c r="A277" i="1"/>
  <c r="AD277" i="1"/>
  <c r="A270" i="1"/>
  <c r="AD270" i="1"/>
  <c r="A264" i="1"/>
  <c r="AD264" i="1"/>
  <c r="A261" i="1"/>
  <c r="AD261" i="1"/>
  <c r="A254" i="1"/>
  <c r="AD254" i="1"/>
  <c r="R248" i="1"/>
  <c r="S248" i="1" s="1"/>
  <c r="A248" i="1"/>
  <c r="AD248" i="1"/>
  <c r="A245" i="1"/>
  <c r="AD245" i="1"/>
  <c r="A242" i="1"/>
  <c r="AD242" i="1"/>
  <c r="A238" i="1"/>
  <c r="AD238" i="1"/>
  <c r="R235" i="1"/>
  <c r="A235" i="1"/>
  <c r="A232" i="1"/>
  <c r="AD232" i="1"/>
  <c r="A229" i="1"/>
  <c r="AD229" i="1"/>
  <c r="A226" i="1"/>
  <c r="AD226" i="1"/>
  <c r="A222" i="1"/>
  <c r="AD222" i="1"/>
  <c r="A216" i="1"/>
  <c r="AD216" i="1"/>
  <c r="A213" i="1"/>
  <c r="AD213" i="1"/>
  <c r="A206" i="1"/>
  <c r="AD206" i="1"/>
  <c r="A200" i="1"/>
  <c r="AD200" i="1"/>
  <c r="A197" i="1"/>
  <c r="AD197" i="1"/>
  <c r="R190" i="1"/>
  <c r="S190" i="1" s="1"/>
  <c r="A190" i="1"/>
  <c r="AD190" i="1"/>
  <c r="A184" i="1"/>
  <c r="AD184" i="1"/>
  <c r="A181" i="1"/>
  <c r="AD181" i="1"/>
  <c r="A177" i="1"/>
  <c r="AD177" i="1"/>
  <c r="A173" i="1"/>
  <c r="AD173" i="1"/>
  <c r="A169" i="1"/>
  <c r="AD169" i="1"/>
  <c r="A165" i="1"/>
  <c r="AD165" i="1"/>
  <c r="R162" i="1"/>
  <c r="S162" i="1" s="1"/>
  <c r="A162" i="1"/>
  <c r="AD162" i="1"/>
  <c r="A158" i="1"/>
  <c r="AD158" i="1"/>
  <c r="R154" i="1"/>
  <c r="S154" i="1" s="1"/>
  <c r="A154" i="1"/>
  <c r="AD154" i="1"/>
  <c r="R151" i="1"/>
  <c r="A151" i="1"/>
  <c r="E147" i="1"/>
  <c r="A147" i="1"/>
  <c r="R139" i="1"/>
  <c r="A139" i="1"/>
  <c r="R489" i="1"/>
  <c r="S489" i="1" s="1"/>
  <c r="R197" i="1"/>
  <c r="Z497" i="1"/>
  <c r="Z227" i="1"/>
  <c r="AD529" i="1"/>
  <c r="AD525" i="1"/>
  <c r="AD521" i="1"/>
  <c r="AD517" i="1"/>
  <c r="AD509" i="1"/>
  <c r="AD505" i="1"/>
  <c r="AD501" i="1"/>
  <c r="AD497" i="1"/>
  <c r="AD493" i="1"/>
  <c r="AD489" i="1"/>
  <c r="AD485" i="1"/>
  <c r="AD481" i="1"/>
  <c r="AD477" i="1"/>
  <c r="AD469" i="1"/>
  <c r="AD455" i="1"/>
  <c r="AD375" i="1"/>
  <c r="AD311" i="1"/>
  <c r="AD247" i="1"/>
  <c r="AD231" i="1"/>
  <c r="AD215" i="1"/>
  <c r="AD199" i="1"/>
  <c r="AD167" i="1"/>
  <c r="AD151" i="1"/>
  <c r="AD135" i="1"/>
  <c r="Z473" i="1"/>
  <c r="A473" i="1"/>
  <c r="A466" i="1"/>
  <c r="AD466" i="1"/>
  <c r="A460" i="1"/>
  <c r="AD460" i="1"/>
  <c r="A450" i="1"/>
  <c r="AD450" i="1"/>
  <c r="R428" i="1"/>
  <c r="S428" i="1" s="1"/>
  <c r="A428" i="1"/>
  <c r="AD428" i="1"/>
  <c r="A418" i="1"/>
  <c r="AD418" i="1"/>
  <c r="A409" i="1"/>
  <c r="AD409" i="1"/>
  <c r="A402" i="1"/>
  <c r="AD402" i="1"/>
  <c r="A393" i="1"/>
  <c r="AD393" i="1"/>
  <c r="E383" i="1"/>
  <c r="A383" i="1"/>
  <c r="A364" i="1"/>
  <c r="AD364" i="1"/>
  <c r="A348" i="1"/>
  <c r="AD348" i="1"/>
  <c r="A332" i="1"/>
  <c r="AD332" i="1"/>
  <c r="A322" i="1"/>
  <c r="AD322" i="1"/>
  <c r="A313" i="1"/>
  <c r="AD313" i="1"/>
  <c r="E303" i="1"/>
  <c r="A303" i="1"/>
  <c r="A297" i="1"/>
  <c r="AD297" i="1"/>
  <c r="E287" i="1"/>
  <c r="A287" i="1"/>
  <c r="A268" i="1"/>
  <c r="AD268" i="1"/>
  <c r="R252" i="1"/>
  <c r="S252" i="1" s="1"/>
  <c r="A252" i="1"/>
  <c r="AD252" i="1"/>
  <c r="A236" i="1"/>
  <c r="AD236" i="1"/>
  <c r="A220" i="1"/>
  <c r="AD220" i="1"/>
  <c r="R201" i="1"/>
  <c r="A201" i="1"/>
  <c r="AD201" i="1"/>
  <c r="A194" i="1"/>
  <c r="AD194" i="1"/>
  <c r="Z185" i="1"/>
  <c r="A185" i="1"/>
  <c r="AD185" i="1"/>
  <c r="R174" i="1"/>
  <c r="S174" i="1" s="1"/>
  <c r="A174" i="1"/>
  <c r="AD174" i="1"/>
  <c r="A140" i="1"/>
  <c r="AD140" i="1"/>
  <c r="AD530" i="1"/>
  <c r="AD155" i="1"/>
  <c r="R504" i="1"/>
  <c r="T504" i="1" s="1"/>
  <c r="A504" i="1"/>
  <c r="A453" i="1"/>
  <c r="AD453" i="1"/>
  <c r="A446" i="1"/>
  <c r="AD446" i="1"/>
  <c r="A437" i="1"/>
  <c r="AD437" i="1"/>
  <c r="Z430" i="1"/>
  <c r="A430" i="1"/>
  <c r="AD430" i="1"/>
  <c r="A421" i="1"/>
  <c r="AD421" i="1"/>
  <c r="A408" i="1"/>
  <c r="AD408" i="1"/>
  <c r="A376" i="1"/>
  <c r="AD376" i="1"/>
  <c r="A360" i="1"/>
  <c r="AD360" i="1"/>
  <c r="A350" i="1"/>
  <c r="AD350" i="1"/>
  <c r="A341" i="1"/>
  <c r="AD341" i="1"/>
  <c r="A318" i="1"/>
  <c r="AD318" i="1"/>
  <c r="A309" i="1"/>
  <c r="AD309" i="1"/>
  <c r="E519" i="1"/>
  <c r="A519" i="1"/>
  <c r="Z513" i="1"/>
  <c r="A513" i="1"/>
  <c r="R490" i="1"/>
  <c r="S490" i="1" s="1"/>
  <c r="A490" i="1"/>
  <c r="E471" i="1"/>
  <c r="A471" i="1"/>
  <c r="A468" i="1"/>
  <c r="AD468" i="1"/>
  <c r="A465" i="1"/>
  <c r="AD465" i="1"/>
  <c r="R458" i="1"/>
  <c r="S458" i="1" s="1"/>
  <c r="A458" i="1"/>
  <c r="AD458" i="1"/>
  <c r="A452" i="1"/>
  <c r="AD452" i="1"/>
  <c r="A449" i="1"/>
  <c r="AD449" i="1"/>
  <c r="A442" i="1"/>
  <c r="AD442" i="1"/>
  <c r="E439" i="1"/>
  <c r="A439" i="1"/>
  <c r="A436" i="1"/>
  <c r="AD436" i="1"/>
  <c r="Z433" i="1"/>
  <c r="A433" i="1"/>
  <c r="AD433" i="1"/>
  <c r="A426" i="1"/>
  <c r="AD426" i="1"/>
  <c r="E423" i="1"/>
  <c r="A423" i="1"/>
  <c r="A420" i="1"/>
  <c r="AD420" i="1"/>
  <c r="A417" i="1"/>
  <c r="AD417" i="1"/>
  <c r="A410" i="1"/>
  <c r="AD410" i="1"/>
  <c r="E407" i="1"/>
  <c r="A407" i="1"/>
  <c r="R404" i="1"/>
  <c r="S404" i="1" s="1"/>
  <c r="A404" i="1"/>
  <c r="AD404" i="1"/>
  <c r="A401" i="1"/>
  <c r="AD401" i="1"/>
  <c r="A394" i="1"/>
  <c r="AD394" i="1"/>
  <c r="E391" i="1"/>
  <c r="A391" i="1"/>
  <c r="A388" i="1"/>
  <c r="AD388" i="1"/>
  <c r="A385" i="1"/>
  <c r="AD385" i="1"/>
  <c r="A378" i="1"/>
  <c r="AD378" i="1"/>
  <c r="A372" i="1"/>
  <c r="AD372" i="1"/>
  <c r="A369" i="1"/>
  <c r="AD369" i="1"/>
  <c r="R362" i="1"/>
  <c r="S362" i="1" s="1"/>
  <c r="A362" i="1"/>
  <c r="AD362" i="1"/>
  <c r="R359" i="1"/>
  <c r="A359" i="1"/>
  <c r="A356" i="1"/>
  <c r="AD356" i="1"/>
  <c r="A353" i="1"/>
  <c r="AD353" i="1"/>
  <c r="A346" i="1"/>
  <c r="AD346" i="1"/>
  <c r="E343" i="1"/>
  <c r="A343" i="1"/>
  <c r="R340" i="1"/>
  <c r="S340" i="1" s="1"/>
  <c r="A340" i="1"/>
  <c r="AD340" i="1"/>
  <c r="A337" i="1"/>
  <c r="AD337" i="1"/>
  <c r="A330" i="1"/>
  <c r="AD330" i="1"/>
  <c r="E327" i="1"/>
  <c r="A327" i="1"/>
  <c r="A324" i="1"/>
  <c r="AD324" i="1"/>
  <c r="A321" i="1"/>
  <c r="AD321" i="1"/>
  <c r="A314" i="1"/>
  <c r="AD314" i="1"/>
  <c r="A308" i="1"/>
  <c r="AD308" i="1"/>
  <c r="A305" i="1"/>
  <c r="AD305" i="1"/>
  <c r="A298" i="1"/>
  <c r="AD298" i="1"/>
  <c r="Y295" i="1"/>
  <c r="A295" i="1"/>
  <c r="A292" i="1"/>
  <c r="AD292" i="1"/>
  <c r="A289" i="1"/>
  <c r="AD289" i="1"/>
  <c r="A282" i="1"/>
  <c r="AD282" i="1"/>
  <c r="E279" i="1"/>
  <c r="A279" i="1"/>
  <c r="R276" i="1"/>
  <c r="S276" i="1" s="1"/>
  <c r="A276" i="1"/>
  <c r="AD276" i="1"/>
  <c r="A273" i="1"/>
  <c r="AD273" i="1"/>
  <c r="A266" i="1"/>
  <c r="AD266" i="1"/>
  <c r="E263" i="1"/>
  <c r="A263" i="1"/>
  <c r="A260" i="1"/>
  <c r="AD260" i="1"/>
  <c r="R257" i="1"/>
  <c r="A257" i="1"/>
  <c r="AD257" i="1"/>
  <c r="A250" i="1"/>
  <c r="AD250" i="1"/>
  <c r="R244" i="1"/>
  <c r="S244" i="1" s="1"/>
  <c r="A244" i="1"/>
  <c r="AD244" i="1"/>
  <c r="E241" i="1"/>
  <c r="A241" i="1"/>
  <c r="AD241" i="1"/>
  <c r="A234" i="1"/>
  <c r="AD234" i="1"/>
  <c r="A228" i="1"/>
  <c r="AD228" i="1"/>
  <c r="A225" i="1"/>
  <c r="AD225" i="1"/>
  <c r="A218" i="1"/>
  <c r="AD218" i="1"/>
  <c r="A212" i="1"/>
  <c r="AD212" i="1"/>
  <c r="A209" i="1"/>
  <c r="AD209" i="1"/>
  <c r="A202" i="1"/>
  <c r="AD202" i="1"/>
  <c r="A196" i="1"/>
  <c r="AD196" i="1"/>
  <c r="R193" i="1"/>
  <c r="A193" i="1"/>
  <c r="AD193" i="1"/>
  <c r="E189" i="1"/>
  <c r="R186" i="1"/>
  <c r="S186" i="1" s="1"/>
  <c r="A186" i="1"/>
  <c r="AD186" i="1"/>
  <c r="E183" i="1"/>
  <c r="A183" i="1"/>
  <c r="Z180" i="1"/>
  <c r="A180" i="1"/>
  <c r="AD180" i="1"/>
  <c r="R176" i="1"/>
  <c r="S176" i="1" s="1"/>
  <c r="A176" i="1"/>
  <c r="AD176" i="1"/>
  <c r="A172" i="1"/>
  <c r="AD172" i="1"/>
  <c r="A168" i="1"/>
  <c r="AD168" i="1"/>
  <c r="A164" i="1"/>
  <c r="AD164" i="1"/>
  <c r="A161" i="1"/>
  <c r="AD161" i="1"/>
  <c r="A157" i="1"/>
  <c r="AD157" i="1"/>
  <c r="A153" i="1"/>
  <c r="AD153" i="1"/>
  <c r="A150" i="1"/>
  <c r="AD150" i="1"/>
  <c r="A146" i="1"/>
  <c r="AD146" i="1"/>
  <c r="A142" i="1"/>
  <c r="AD142" i="1"/>
  <c r="Z138" i="1"/>
  <c r="A138" i="1"/>
  <c r="AD138" i="1"/>
  <c r="R134" i="1"/>
  <c r="S134" i="1" s="1"/>
  <c r="A134" i="1"/>
  <c r="AD134" i="1"/>
  <c r="R130" i="1"/>
  <c r="S130" i="1" s="1"/>
  <c r="A130" i="1"/>
  <c r="AD130" i="1"/>
  <c r="R477" i="1"/>
  <c r="R282" i="1"/>
  <c r="S282" i="1" s="1"/>
  <c r="R245" i="1"/>
  <c r="S245" i="1" s="1"/>
  <c r="R189" i="1"/>
  <c r="S189" i="1" s="1"/>
  <c r="Y489" i="1"/>
  <c r="Z289" i="1"/>
  <c r="Y219" i="1"/>
  <c r="AD528" i="1"/>
  <c r="AD524" i="1"/>
  <c r="AD520" i="1"/>
  <c r="AD516" i="1"/>
  <c r="AD512" i="1"/>
  <c r="AD508" i="1"/>
  <c r="AD504" i="1"/>
  <c r="AD500" i="1"/>
  <c r="AD496" i="1"/>
  <c r="AD492" i="1"/>
  <c r="AD488" i="1"/>
  <c r="AD484" i="1"/>
  <c r="AD480" i="1"/>
  <c r="AD476" i="1"/>
  <c r="AD472" i="1"/>
  <c r="AD467" i="1"/>
  <c r="AD451" i="1"/>
  <c r="AD435" i="1"/>
  <c r="AD419" i="1"/>
  <c r="AD403" i="1"/>
  <c r="AD387" i="1"/>
  <c r="AD371" i="1"/>
  <c r="AD355" i="1"/>
  <c r="AD339" i="1"/>
  <c r="AD323" i="1"/>
  <c r="AD307" i="1"/>
  <c r="AD291" i="1"/>
  <c r="AD275" i="1"/>
  <c r="AD259" i="1"/>
  <c r="AD243" i="1"/>
  <c r="AD227" i="1"/>
  <c r="AD211" i="1"/>
  <c r="AD195" i="1"/>
  <c r="AD179" i="1"/>
  <c r="AD163" i="1"/>
  <c r="AD147" i="1"/>
  <c r="AD131" i="1"/>
  <c r="A457" i="1"/>
  <c r="AD457" i="1"/>
  <c r="E447" i="1"/>
  <c r="A447" i="1"/>
  <c r="A441" i="1"/>
  <c r="AD441" i="1"/>
  <c r="E431" i="1"/>
  <c r="A431" i="1"/>
  <c r="A412" i="1"/>
  <c r="AD412" i="1"/>
  <c r="E399" i="1"/>
  <c r="A399" i="1"/>
  <c r="R380" i="1"/>
  <c r="A380" i="1"/>
  <c r="AD380" i="1"/>
  <c r="A370" i="1"/>
  <c r="AD370" i="1"/>
  <c r="A361" i="1"/>
  <c r="AD361" i="1"/>
  <c r="R354" i="1"/>
  <c r="S354" i="1" s="1"/>
  <c r="A354" i="1"/>
  <c r="AD354" i="1"/>
  <c r="A345" i="1"/>
  <c r="AD345" i="1"/>
  <c r="A338" i="1"/>
  <c r="AD338" i="1"/>
  <c r="A329" i="1"/>
  <c r="AD329" i="1"/>
  <c r="R319" i="1"/>
  <c r="S319" i="1" s="1"/>
  <c r="A319" i="1"/>
  <c r="A300" i="1"/>
  <c r="AD300" i="1"/>
  <c r="A290" i="1"/>
  <c r="AD290" i="1"/>
  <c r="A281" i="1"/>
  <c r="AD281" i="1"/>
  <c r="A274" i="1"/>
  <c r="AD274" i="1"/>
  <c r="A265" i="1"/>
  <c r="AD265" i="1"/>
  <c r="A258" i="1"/>
  <c r="AD258" i="1"/>
  <c r="A249" i="1"/>
  <c r="AD249" i="1"/>
  <c r="A233" i="1"/>
  <c r="AD233" i="1"/>
  <c r="R223" i="1"/>
  <c r="S223" i="1" s="1"/>
  <c r="A223" i="1"/>
  <c r="A204" i="1"/>
  <c r="AD204" i="1"/>
  <c r="A188" i="1"/>
  <c r="AD188" i="1"/>
  <c r="A170" i="1"/>
  <c r="AD170" i="1"/>
  <c r="A166" i="1"/>
  <c r="AD166" i="1"/>
  <c r="A144" i="1"/>
  <c r="AD144" i="1"/>
  <c r="Y132" i="1"/>
  <c r="A132" i="1"/>
  <c r="AD132" i="1"/>
  <c r="AD498" i="1"/>
  <c r="Z494" i="1"/>
  <c r="A494" i="1"/>
  <c r="R478" i="1"/>
  <c r="S478" i="1" s="1"/>
  <c r="A478" i="1"/>
  <c r="Z462" i="1"/>
  <c r="A462" i="1"/>
  <c r="AD462" i="1"/>
  <c r="A456" i="1"/>
  <c r="AD456" i="1"/>
  <c r="A440" i="1"/>
  <c r="AD440" i="1"/>
  <c r="A405" i="1"/>
  <c r="AD405" i="1"/>
  <c r="Z398" i="1"/>
  <c r="A398" i="1"/>
  <c r="AD398" i="1"/>
  <c r="A392" i="1"/>
  <c r="AD392" i="1"/>
  <c r="A389" i="1"/>
  <c r="AD389" i="1"/>
  <c r="R382" i="1"/>
  <c r="S382" i="1" s="1"/>
  <c r="A382" i="1"/>
  <c r="AD382" i="1"/>
  <c r="A373" i="1"/>
  <c r="AD373" i="1"/>
  <c r="Z366" i="1"/>
  <c r="A366" i="1"/>
  <c r="AD366" i="1"/>
  <c r="A357" i="1"/>
  <c r="AD357" i="1"/>
  <c r="A328" i="1"/>
  <c r="AD328" i="1"/>
  <c r="A302" i="1"/>
  <c r="AD302" i="1"/>
  <c r="E521" i="1"/>
  <c r="E505" i="1"/>
  <c r="Z502" i="1"/>
  <c r="A502" i="1"/>
  <c r="E489" i="1"/>
  <c r="Z486" i="1"/>
  <c r="A486" i="1"/>
  <c r="Y483" i="1"/>
  <c r="A483" i="1"/>
  <c r="E473" i="1"/>
  <c r="Z470" i="1"/>
  <c r="A470" i="1"/>
  <c r="A464" i="1"/>
  <c r="AD464" i="1"/>
  <c r="A461" i="1"/>
  <c r="AD461" i="1"/>
  <c r="E457" i="1"/>
  <c r="R454" i="1"/>
  <c r="S454" i="1" s="1"/>
  <c r="A454" i="1"/>
  <c r="AD454" i="1"/>
  <c r="A448" i="1"/>
  <c r="AD448" i="1"/>
  <c r="A445" i="1"/>
  <c r="AD445" i="1"/>
  <c r="E441" i="1"/>
  <c r="Z438" i="1"/>
  <c r="A438" i="1"/>
  <c r="AD438" i="1"/>
  <c r="A432" i="1"/>
  <c r="AD432" i="1"/>
  <c r="A429" i="1"/>
  <c r="AD429" i="1"/>
  <c r="E425" i="1"/>
  <c r="Z422" i="1"/>
  <c r="A422" i="1"/>
  <c r="AD422" i="1"/>
  <c r="R416" i="1"/>
  <c r="S416" i="1" s="1"/>
  <c r="A416" i="1"/>
  <c r="AD416" i="1"/>
  <c r="A413" i="1"/>
  <c r="AD413" i="1"/>
  <c r="E409" i="1"/>
  <c r="Z406" i="1"/>
  <c r="A406" i="1"/>
  <c r="AD406" i="1"/>
  <c r="A400" i="1"/>
  <c r="AD400" i="1"/>
  <c r="A397" i="1"/>
  <c r="AD397" i="1"/>
  <c r="E393" i="1"/>
  <c r="A390" i="1"/>
  <c r="AD390" i="1"/>
  <c r="R384" i="1"/>
  <c r="S384" i="1" s="1"/>
  <c r="A384" i="1"/>
  <c r="AD384" i="1"/>
  <c r="A381" i="1"/>
  <c r="AD381" i="1"/>
  <c r="E377" i="1"/>
  <c r="Z374" i="1"/>
  <c r="A374" i="1"/>
  <c r="AD374" i="1"/>
  <c r="A368" i="1"/>
  <c r="AD368" i="1"/>
  <c r="A365" i="1"/>
  <c r="AD365" i="1"/>
  <c r="E361" i="1"/>
  <c r="A358" i="1"/>
  <c r="AD358" i="1"/>
  <c r="R352" i="1"/>
  <c r="S352" i="1" s="1"/>
  <c r="A352" i="1"/>
  <c r="AD352" i="1"/>
  <c r="A349" i="1"/>
  <c r="AD349" i="1"/>
  <c r="E345" i="1"/>
  <c r="Z342" i="1"/>
  <c r="A342" i="1"/>
  <c r="AD342" i="1"/>
  <c r="A336" i="1"/>
  <c r="AD336" i="1"/>
  <c r="A333" i="1"/>
  <c r="AD333" i="1"/>
  <c r="E329" i="1"/>
  <c r="Z326" i="1"/>
  <c r="A326" i="1"/>
  <c r="AD326" i="1"/>
  <c r="R320" i="1"/>
  <c r="S320" i="1" s="1"/>
  <c r="A320" i="1"/>
  <c r="AD320" i="1"/>
  <c r="A317" i="1"/>
  <c r="AD317" i="1"/>
  <c r="E313" i="1"/>
  <c r="Z310" i="1"/>
  <c r="A310" i="1"/>
  <c r="AD310" i="1"/>
  <c r="A304" i="1"/>
  <c r="AD304" i="1"/>
  <c r="A301" i="1"/>
  <c r="AD301" i="1"/>
  <c r="E297" i="1"/>
  <c r="A294" i="1"/>
  <c r="AD294" i="1"/>
  <c r="A288" i="1"/>
  <c r="AD288" i="1"/>
  <c r="A285" i="1"/>
  <c r="AD285" i="1"/>
  <c r="E281" i="1"/>
  <c r="Z278" i="1"/>
  <c r="A278" i="1"/>
  <c r="AD278" i="1"/>
  <c r="A272" i="1"/>
  <c r="AD272" i="1"/>
  <c r="A269" i="1"/>
  <c r="AD269" i="1"/>
  <c r="E265" i="1"/>
  <c r="A262" i="1"/>
  <c r="AD262" i="1"/>
  <c r="A256" i="1"/>
  <c r="AD256" i="1"/>
  <c r="A253" i="1"/>
  <c r="AD253" i="1"/>
  <c r="E249" i="1"/>
  <c r="Z246" i="1"/>
  <c r="A246" i="1"/>
  <c r="AD246" i="1"/>
  <c r="E243" i="1"/>
  <c r="A240" i="1"/>
  <c r="AD240" i="1"/>
  <c r="A237" i="1"/>
  <c r="AD237" i="1"/>
  <c r="E233" i="1"/>
  <c r="A230" i="1"/>
  <c r="AD230" i="1"/>
  <c r="E227" i="1"/>
  <c r="A224" i="1"/>
  <c r="AD224" i="1"/>
  <c r="Z221" i="1"/>
  <c r="A221" i="1"/>
  <c r="AD221" i="1"/>
  <c r="E217" i="1"/>
  <c r="A214" i="1"/>
  <c r="AD214" i="1"/>
  <c r="A208" i="1"/>
  <c r="AD208" i="1"/>
  <c r="Z205" i="1"/>
  <c r="A205" i="1"/>
  <c r="AD205" i="1"/>
  <c r="E201" i="1"/>
  <c r="A198" i="1"/>
  <c r="AD198" i="1"/>
  <c r="A192" i="1"/>
  <c r="AD192" i="1"/>
  <c r="A189" i="1"/>
  <c r="AD189" i="1"/>
  <c r="E185" i="1"/>
  <c r="R182" i="1"/>
  <c r="S182" i="1" s="1"/>
  <c r="A182" i="1"/>
  <c r="AD182" i="1"/>
  <c r="E163" i="1"/>
  <c r="A160" i="1"/>
  <c r="AD160" i="1"/>
  <c r="A156" i="1"/>
  <c r="AD156" i="1"/>
  <c r="A152" i="1"/>
  <c r="AD152" i="1"/>
  <c r="A149" i="1"/>
  <c r="AD149" i="1"/>
  <c r="Z145" i="1"/>
  <c r="A145" i="1"/>
  <c r="AD145" i="1"/>
  <c r="E141" i="1"/>
  <c r="A141" i="1"/>
  <c r="AD141" i="1"/>
  <c r="A137" i="1"/>
  <c r="AD137" i="1"/>
  <c r="A133" i="1"/>
  <c r="AD133" i="1"/>
  <c r="A129" i="1"/>
  <c r="AD129" i="1"/>
  <c r="R469" i="1"/>
  <c r="R409" i="1"/>
  <c r="S409" i="1" s="1"/>
  <c r="R269" i="1"/>
  <c r="R231" i="1"/>
  <c r="Y529" i="1"/>
  <c r="Z449" i="1"/>
  <c r="Z369" i="1"/>
  <c r="Y281" i="1"/>
  <c r="Z214" i="1"/>
  <c r="Y154" i="1"/>
  <c r="AD531" i="1"/>
  <c r="AD527" i="1"/>
  <c r="AD523" i="1"/>
  <c r="AD519" i="1"/>
  <c r="AD515" i="1"/>
  <c r="AD511" i="1"/>
  <c r="AD507" i="1"/>
  <c r="AD503" i="1"/>
  <c r="AD499" i="1"/>
  <c r="AD495" i="1"/>
  <c r="AD491" i="1"/>
  <c r="AD487" i="1"/>
  <c r="AD483" i="1"/>
  <c r="AD479" i="1"/>
  <c r="AD475" i="1"/>
  <c r="AD471" i="1"/>
  <c r="AD463" i="1"/>
  <c r="AD447" i="1"/>
  <c r="AD431" i="1"/>
  <c r="AD415" i="1"/>
  <c r="AD399" i="1"/>
  <c r="AD383" i="1"/>
  <c r="AD367" i="1"/>
  <c r="AD351" i="1"/>
  <c r="AD335" i="1"/>
  <c r="AD319" i="1"/>
  <c r="AD303" i="1"/>
  <c r="AD287" i="1"/>
  <c r="AD271" i="1"/>
  <c r="AD255" i="1"/>
  <c r="AD239" i="1"/>
  <c r="AD223" i="1"/>
  <c r="AD207" i="1"/>
  <c r="AD191" i="1"/>
  <c r="AD175" i="1"/>
  <c r="AD159" i="1"/>
  <c r="AD143" i="1"/>
  <c r="R113" i="1"/>
  <c r="A113" i="1"/>
  <c r="AD124" i="1"/>
  <c r="AD120" i="1"/>
  <c r="AD112" i="1"/>
  <c r="E123" i="1"/>
  <c r="A123" i="1"/>
  <c r="Z116" i="1"/>
  <c r="A116" i="1"/>
  <c r="Z125" i="1"/>
  <c r="AD127" i="1"/>
  <c r="AD123" i="1"/>
  <c r="AD119" i="1"/>
  <c r="E117" i="1"/>
  <c r="A117" i="1"/>
  <c r="Y122" i="1"/>
  <c r="A122" i="1"/>
  <c r="E115" i="1"/>
  <c r="A115" i="1"/>
  <c r="AD126" i="1"/>
  <c r="AD122" i="1"/>
  <c r="AD118" i="1"/>
  <c r="Y128" i="1"/>
  <c r="A128" i="1"/>
  <c r="R125" i="1"/>
  <c r="A125" i="1"/>
  <c r="Y114" i="1"/>
  <c r="A114" i="1"/>
  <c r="R111" i="1"/>
  <c r="S111" i="1" s="1"/>
  <c r="A111" i="1"/>
  <c r="R119" i="1"/>
  <c r="S119" i="1" s="1"/>
  <c r="AD125" i="1"/>
  <c r="AD121" i="1"/>
  <c r="AD117" i="1"/>
  <c r="AD113" i="1"/>
  <c r="C19" i="7"/>
  <c r="D19" i="7" s="1"/>
  <c r="E18" i="7"/>
  <c r="E47" i="4"/>
  <c r="F47" i="4"/>
  <c r="G47" i="4"/>
  <c r="F46" i="4"/>
  <c r="G46" i="4"/>
  <c r="E46" i="4"/>
  <c r="G11" i="4"/>
  <c r="E11" i="4"/>
  <c r="F11" i="4"/>
  <c r="H11" i="4"/>
  <c r="D11" i="4"/>
  <c r="T257" i="1"/>
  <c r="S257" i="1"/>
  <c r="T380" i="1"/>
  <c r="S380" i="1"/>
  <c r="T235" i="1"/>
  <c r="S235" i="1"/>
  <c r="T359" i="1"/>
  <c r="S359" i="1"/>
  <c r="R527" i="1"/>
  <c r="S527" i="1" s="1"/>
  <c r="Y527" i="1"/>
  <c r="R511" i="1"/>
  <c r="S511" i="1" s="1"/>
  <c r="Y511" i="1"/>
  <c r="Z487" i="1"/>
  <c r="Y487" i="1"/>
  <c r="R487" i="1"/>
  <c r="Z479" i="1"/>
  <c r="Z463" i="1"/>
  <c r="R463" i="1"/>
  <c r="Z455" i="1"/>
  <c r="Y455" i="1"/>
  <c r="Z531" i="1"/>
  <c r="Y531" i="1"/>
  <c r="R531" i="1"/>
  <c r="S531" i="1" s="1"/>
  <c r="Z523" i="1"/>
  <c r="R515" i="1"/>
  <c r="S515" i="1" s="1"/>
  <c r="Y515" i="1"/>
  <c r="Z515" i="1"/>
  <c r="Y507" i="1"/>
  <c r="Y499" i="1"/>
  <c r="Z499" i="1"/>
  <c r="Z491" i="1"/>
  <c r="Y491" i="1"/>
  <c r="Y475" i="1"/>
  <c r="Z475" i="1"/>
  <c r="R475" i="1"/>
  <c r="Y467" i="1"/>
  <c r="R467" i="1"/>
  <c r="Z459" i="1"/>
  <c r="R459" i="1"/>
  <c r="Y451" i="1"/>
  <c r="Z451" i="1"/>
  <c r="R451" i="1"/>
  <c r="S451" i="1" s="1"/>
  <c r="Y443" i="1"/>
  <c r="R443" i="1"/>
  <c r="S443" i="1" s="1"/>
  <c r="Y435" i="1"/>
  <c r="Z435" i="1"/>
  <c r="Z427" i="1"/>
  <c r="Y427" i="1"/>
  <c r="Y419" i="1"/>
  <c r="Y411" i="1"/>
  <c r="Z411" i="1"/>
  <c r="R411" i="1"/>
  <c r="S411" i="1" s="1"/>
  <c r="Y403" i="1"/>
  <c r="Z395" i="1"/>
  <c r="Y387" i="1"/>
  <c r="Z387" i="1"/>
  <c r="Y379" i="1"/>
  <c r="R379" i="1"/>
  <c r="Y371" i="1"/>
  <c r="Z371" i="1"/>
  <c r="Z363" i="1"/>
  <c r="Y363" i="1"/>
  <c r="Y355" i="1"/>
  <c r="R347" i="1"/>
  <c r="S347" i="1" s="1"/>
  <c r="Y347" i="1"/>
  <c r="Z347" i="1"/>
  <c r="R339" i="1"/>
  <c r="S339" i="1" s="1"/>
  <c r="Y339" i="1"/>
  <c r="Z331" i="1"/>
  <c r="Y323" i="1"/>
  <c r="Z323" i="1"/>
  <c r="R315" i="1"/>
  <c r="S315" i="1" s="1"/>
  <c r="Y315" i="1"/>
  <c r="Y307" i="1"/>
  <c r="Z307" i="1"/>
  <c r="Y299" i="1"/>
  <c r="Y291" i="1"/>
  <c r="Z291" i="1"/>
  <c r="R283" i="1"/>
  <c r="S283" i="1" s="1"/>
  <c r="Z283" i="1"/>
  <c r="Y283" i="1"/>
  <c r="R275" i="1"/>
  <c r="S275" i="1" s="1"/>
  <c r="Y275" i="1"/>
  <c r="Y267" i="1"/>
  <c r="Z267" i="1"/>
  <c r="R267" i="1"/>
  <c r="Y259" i="1"/>
  <c r="R259" i="1"/>
  <c r="Y251" i="1"/>
  <c r="Z251" i="1"/>
  <c r="Z239" i="1"/>
  <c r="E239" i="1"/>
  <c r="Y225" i="1"/>
  <c r="Z225" i="1"/>
  <c r="R225" i="1"/>
  <c r="Y215" i="1"/>
  <c r="E215" i="1"/>
  <c r="Y199" i="1"/>
  <c r="Z199" i="1"/>
  <c r="R199" i="1"/>
  <c r="S199" i="1" s="1"/>
  <c r="E199" i="1"/>
  <c r="T193" i="1"/>
  <c r="S193" i="1"/>
  <c r="Y168" i="1"/>
  <c r="R168" i="1"/>
  <c r="S168" i="1" s="1"/>
  <c r="R157" i="1"/>
  <c r="S157" i="1" s="1"/>
  <c r="Z157" i="1"/>
  <c r="E157" i="1"/>
  <c r="R142" i="1"/>
  <c r="S142" i="1" s="1"/>
  <c r="Z142" i="1"/>
  <c r="E22" i="1"/>
  <c r="I95" i="1"/>
  <c r="H96" i="1"/>
  <c r="I96" i="1" s="1"/>
  <c r="R90" i="1"/>
  <c r="I90" i="1"/>
  <c r="I75" i="1"/>
  <c r="H76" i="1"/>
  <c r="I66" i="1"/>
  <c r="H67" i="1"/>
  <c r="R495" i="1"/>
  <c r="R483" i="1"/>
  <c r="T469" i="1"/>
  <c r="S469" i="1"/>
  <c r="R455" i="1"/>
  <c r="R419" i="1"/>
  <c r="S419" i="1" s="1"/>
  <c r="R399" i="1"/>
  <c r="R383" i="1"/>
  <c r="S383" i="1" s="1"/>
  <c r="R363" i="1"/>
  <c r="S363" i="1" s="1"/>
  <c r="R323" i="1"/>
  <c r="R299" i="1"/>
  <c r="T261" i="1"/>
  <c r="S261" i="1"/>
  <c r="R239" i="1"/>
  <c r="R523" i="1"/>
  <c r="S523" i="1" s="1"/>
  <c r="Y479" i="1"/>
  <c r="Y459" i="1"/>
  <c r="Y439" i="1"/>
  <c r="Z419" i="1"/>
  <c r="Y399" i="1"/>
  <c r="Z379" i="1"/>
  <c r="Z339" i="1"/>
  <c r="Z299" i="1"/>
  <c r="Z259" i="1"/>
  <c r="Y239" i="1"/>
  <c r="Y22" i="1"/>
  <c r="Z22" i="1" s="1"/>
  <c r="S504" i="1"/>
  <c r="E527" i="1"/>
  <c r="Y525" i="1"/>
  <c r="R525" i="1"/>
  <c r="S525" i="1" s="1"/>
  <c r="Z525" i="1"/>
  <c r="Z517" i="1"/>
  <c r="R517" i="1"/>
  <c r="S517" i="1" s="1"/>
  <c r="E511" i="1"/>
  <c r="Z509" i="1"/>
  <c r="E503" i="1"/>
  <c r="Z501" i="1"/>
  <c r="R501" i="1"/>
  <c r="Y493" i="1"/>
  <c r="R493" i="1"/>
  <c r="E487" i="1"/>
  <c r="Z485" i="1"/>
  <c r="R485" i="1"/>
  <c r="E479" i="1"/>
  <c r="Y477" i="1"/>
  <c r="Z477" i="1"/>
  <c r="Z469" i="1"/>
  <c r="E463" i="1"/>
  <c r="Y461" i="1"/>
  <c r="Z461" i="1"/>
  <c r="E455" i="1"/>
  <c r="Z453" i="1"/>
  <c r="Z445" i="1"/>
  <c r="Z437" i="1"/>
  <c r="R437" i="1"/>
  <c r="Y429" i="1"/>
  <c r="Z421" i="1"/>
  <c r="E415" i="1"/>
  <c r="Y413" i="1"/>
  <c r="Z413" i="1"/>
  <c r="Z405" i="1"/>
  <c r="Y397" i="1"/>
  <c r="Z397" i="1"/>
  <c r="R397" i="1"/>
  <c r="Z389" i="1"/>
  <c r="R389" i="1"/>
  <c r="Z381" i="1"/>
  <c r="R381" i="1"/>
  <c r="S381" i="1" s="1"/>
  <c r="E375" i="1"/>
  <c r="Z373" i="1"/>
  <c r="R365" i="1"/>
  <c r="S365" i="1" s="1"/>
  <c r="E359" i="1"/>
  <c r="Z357" i="1"/>
  <c r="R357" i="1"/>
  <c r="Z349" i="1"/>
  <c r="R349" i="1"/>
  <c r="S349" i="1" s="1"/>
  <c r="Z341" i="1"/>
  <c r="E335" i="1"/>
  <c r="Z333" i="1"/>
  <c r="R333" i="1"/>
  <c r="S333" i="1" s="1"/>
  <c r="Z325" i="1"/>
  <c r="R325" i="1"/>
  <c r="S325" i="1" s="1"/>
  <c r="E319" i="1"/>
  <c r="Z317" i="1"/>
  <c r="R317" i="1"/>
  <c r="S317" i="1" s="1"/>
  <c r="E311" i="1"/>
  <c r="Z309" i="1"/>
  <c r="R309" i="1"/>
  <c r="S309" i="1" s="1"/>
  <c r="Z301" i="1"/>
  <c r="R301" i="1"/>
  <c r="E295" i="1"/>
  <c r="Z293" i="1"/>
  <c r="R293" i="1"/>
  <c r="S293" i="1" s="1"/>
  <c r="R285" i="1"/>
  <c r="S285" i="1" s="1"/>
  <c r="Z277" i="1"/>
  <c r="R277" i="1"/>
  <c r="S277" i="1" s="1"/>
  <c r="Z269" i="1"/>
  <c r="Z261" i="1"/>
  <c r="E255" i="1"/>
  <c r="Z253" i="1"/>
  <c r="Y247" i="1"/>
  <c r="E247" i="1"/>
  <c r="E235" i="1"/>
  <c r="Y233" i="1"/>
  <c r="R233" i="1"/>
  <c r="Y227" i="1"/>
  <c r="R211" i="1"/>
  <c r="S211" i="1" s="1"/>
  <c r="Y211" i="1"/>
  <c r="Z211" i="1"/>
  <c r="E211" i="1"/>
  <c r="R195" i="1"/>
  <c r="E195" i="1"/>
  <c r="R167" i="1"/>
  <c r="S167" i="1" s="1"/>
  <c r="Z167" i="1"/>
  <c r="E167" i="1"/>
  <c r="Y28" i="1"/>
  <c r="Z28" i="1" s="1"/>
  <c r="Y18" i="1"/>
  <c r="Z18" i="1" s="1"/>
  <c r="I107" i="1"/>
  <c r="H108" i="1"/>
  <c r="I50" i="1"/>
  <c r="H51" i="1"/>
  <c r="H42" i="1"/>
  <c r="I28" i="1"/>
  <c r="H29" i="1"/>
  <c r="R29" i="1" s="1"/>
  <c r="I89" i="1"/>
  <c r="I40" i="1"/>
  <c r="R507" i="1"/>
  <c r="S507" i="1" s="1"/>
  <c r="R491" i="1"/>
  <c r="R479" i="1"/>
  <c r="R465" i="1"/>
  <c r="S465" i="1" s="1"/>
  <c r="R453" i="1"/>
  <c r="R438" i="1"/>
  <c r="S438" i="1" s="1"/>
  <c r="R413" i="1"/>
  <c r="R395" i="1"/>
  <c r="S395" i="1" s="1"/>
  <c r="R335" i="1"/>
  <c r="S335" i="1" s="1"/>
  <c r="R295" i="1"/>
  <c r="R509" i="1"/>
  <c r="S509" i="1" s="1"/>
  <c r="Z493" i="1"/>
  <c r="Z454" i="1"/>
  <c r="Y395" i="1"/>
  <c r="Y375" i="1"/>
  <c r="Z355" i="1"/>
  <c r="Y335" i="1"/>
  <c r="Z315" i="1"/>
  <c r="Z275" i="1"/>
  <c r="Z233" i="1"/>
  <c r="Z174" i="1"/>
  <c r="Z113" i="1"/>
  <c r="Z519" i="1"/>
  <c r="Y519" i="1"/>
  <c r="R519" i="1"/>
  <c r="S519" i="1" s="1"/>
  <c r="Y495" i="1"/>
  <c r="Z471" i="1"/>
  <c r="Y471" i="1"/>
  <c r="R471" i="1"/>
  <c r="Z447" i="1"/>
  <c r="Y447" i="1"/>
  <c r="R447" i="1"/>
  <c r="S447" i="1" s="1"/>
  <c r="R439" i="1"/>
  <c r="S439" i="1" s="1"/>
  <c r="Y431" i="1"/>
  <c r="Z423" i="1"/>
  <c r="Y423" i="1"/>
  <c r="Z415" i="1"/>
  <c r="R415" i="1"/>
  <c r="Z407" i="1"/>
  <c r="Y407" i="1"/>
  <c r="Z399" i="1"/>
  <c r="Z391" i="1"/>
  <c r="Y391" i="1"/>
  <c r="Z383" i="1"/>
  <c r="Y383" i="1"/>
  <c r="Z367" i="1"/>
  <c r="Y367" i="1"/>
  <c r="Z359" i="1"/>
  <c r="Y359" i="1"/>
  <c r="Z351" i="1"/>
  <c r="Y343" i="1"/>
  <c r="Z327" i="1"/>
  <c r="Y327" i="1"/>
  <c r="Y319" i="1"/>
  <c r="Z303" i="1"/>
  <c r="Y303" i="1"/>
  <c r="Z295" i="1"/>
  <c r="Z287" i="1"/>
  <c r="Y287" i="1"/>
  <c r="Y279" i="1"/>
  <c r="Z271" i="1"/>
  <c r="R271" i="1"/>
  <c r="Y263" i="1"/>
  <c r="R263" i="1"/>
  <c r="Z255" i="1"/>
  <c r="R255" i="1"/>
  <c r="S255" i="1" s="1"/>
  <c r="Y241" i="1"/>
  <c r="Z241" i="1"/>
  <c r="Y235" i="1"/>
  <c r="Z235" i="1"/>
  <c r="Z223" i="1"/>
  <c r="E223" i="1"/>
  <c r="R207" i="1"/>
  <c r="Y207" i="1"/>
  <c r="E207" i="1"/>
  <c r="T201" i="1"/>
  <c r="S201" i="1"/>
  <c r="Y191" i="1"/>
  <c r="Z191" i="1"/>
  <c r="R191" i="1"/>
  <c r="S191" i="1" s="1"/>
  <c r="E191" i="1"/>
  <c r="Y136" i="1"/>
  <c r="R136" i="1"/>
  <c r="S136" i="1" s="1"/>
  <c r="E103" i="1"/>
  <c r="R51" i="1"/>
  <c r="I99" i="1"/>
  <c r="H100" i="1"/>
  <c r="I85" i="1"/>
  <c r="H86" i="1"/>
  <c r="I79" i="1"/>
  <c r="H80" i="1"/>
  <c r="I70" i="1"/>
  <c r="H72" i="1"/>
  <c r="I56" i="1"/>
  <c r="H57" i="1"/>
  <c r="R503" i="1"/>
  <c r="S503" i="1" s="1"/>
  <c r="T477" i="1"/>
  <c r="S477" i="1"/>
  <c r="T461" i="1"/>
  <c r="S461" i="1"/>
  <c r="R435" i="1"/>
  <c r="S435" i="1" s="1"/>
  <c r="R391" i="1"/>
  <c r="R371" i="1"/>
  <c r="R355" i="1"/>
  <c r="S355" i="1" s="1"/>
  <c r="R331" i="1"/>
  <c r="R291" i="1"/>
  <c r="T269" i="1"/>
  <c r="S269" i="1"/>
  <c r="T231" i="1"/>
  <c r="S231" i="1"/>
  <c r="T197" i="1"/>
  <c r="S197" i="1"/>
  <c r="R148" i="1"/>
  <c r="S148" i="1" s="1"/>
  <c r="Z507" i="1"/>
  <c r="Z467" i="1"/>
  <c r="Y351" i="1"/>
  <c r="Y331" i="1"/>
  <c r="Y311" i="1"/>
  <c r="Y271" i="1"/>
  <c r="E531" i="1"/>
  <c r="R529" i="1"/>
  <c r="Z529" i="1"/>
  <c r="E523" i="1"/>
  <c r="Z521" i="1"/>
  <c r="R521" i="1"/>
  <c r="Y521" i="1"/>
  <c r="E515" i="1"/>
  <c r="R513" i="1"/>
  <c r="Y513" i="1"/>
  <c r="E507" i="1"/>
  <c r="Y505" i="1"/>
  <c r="Z505" i="1"/>
  <c r="R505" i="1"/>
  <c r="S505" i="1" s="1"/>
  <c r="E499" i="1"/>
  <c r="Y497" i="1"/>
  <c r="R497" i="1"/>
  <c r="S497" i="1" s="1"/>
  <c r="E491" i="1"/>
  <c r="Z489" i="1"/>
  <c r="E483" i="1"/>
  <c r="Y481" i="1"/>
  <c r="R481" i="1"/>
  <c r="S481" i="1" s="1"/>
  <c r="Z481" i="1"/>
  <c r="E475" i="1"/>
  <c r="Y473" i="1"/>
  <c r="E467" i="1"/>
  <c r="Y465" i="1"/>
  <c r="Z465" i="1"/>
  <c r="E459" i="1"/>
  <c r="Z457" i="1"/>
  <c r="Y457" i="1"/>
  <c r="R457" i="1"/>
  <c r="S457" i="1" s="1"/>
  <c r="E451" i="1"/>
  <c r="Y449" i="1"/>
  <c r="E443" i="1"/>
  <c r="Y441" i="1"/>
  <c r="Z441" i="1"/>
  <c r="E435" i="1"/>
  <c r="Y433" i="1"/>
  <c r="R433" i="1"/>
  <c r="S433" i="1" s="1"/>
  <c r="E427" i="1"/>
  <c r="Z425" i="1"/>
  <c r="R425" i="1"/>
  <c r="S425" i="1" s="1"/>
  <c r="E419" i="1"/>
  <c r="Y417" i="1"/>
  <c r="Z417" i="1"/>
  <c r="E411" i="1"/>
  <c r="Y409" i="1"/>
  <c r="E403" i="1"/>
  <c r="Y401" i="1"/>
  <c r="Z401" i="1"/>
  <c r="R401" i="1"/>
  <c r="S401" i="1" s="1"/>
  <c r="E395" i="1"/>
  <c r="Z393" i="1"/>
  <c r="Y393" i="1"/>
  <c r="R393" i="1"/>
  <c r="S393" i="1" s="1"/>
  <c r="E387" i="1"/>
  <c r="Y385" i="1"/>
  <c r="R385" i="1"/>
  <c r="E379" i="1"/>
  <c r="R377" i="1"/>
  <c r="S377" i="1" s="1"/>
  <c r="Y377" i="1"/>
  <c r="Z377" i="1"/>
  <c r="E371" i="1"/>
  <c r="Y369" i="1"/>
  <c r="R369" i="1"/>
  <c r="S369" i="1" s="1"/>
  <c r="E363" i="1"/>
  <c r="Z361" i="1"/>
  <c r="R361" i="1"/>
  <c r="Z358" i="1"/>
  <c r="E355" i="1"/>
  <c r="Y353" i="1"/>
  <c r="R353" i="1"/>
  <c r="Z353" i="1"/>
  <c r="E347" i="1"/>
  <c r="Y345" i="1"/>
  <c r="E339" i="1"/>
  <c r="Y337" i="1"/>
  <c r="Z337" i="1"/>
  <c r="E331" i="1"/>
  <c r="Z329" i="1"/>
  <c r="Y329" i="1"/>
  <c r="R329" i="1"/>
  <c r="S329" i="1" s="1"/>
  <c r="E323" i="1"/>
  <c r="Y321" i="1"/>
  <c r="R321" i="1"/>
  <c r="S321" i="1" s="1"/>
  <c r="E315" i="1"/>
  <c r="Y313" i="1"/>
  <c r="Z313" i="1"/>
  <c r="E307" i="1"/>
  <c r="Y305" i="1"/>
  <c r="E299" i="1"/>
  <c r="Y297" i="1"/>
  <c r="Z297" i="1"/>
  <c r="R297" i="1"/>
  <c r="E291" i="1"/>
  <c r="Y289" i="1"/>
  <c r="R289" i="1"/>
  <c r="S289" i="1" s="1"/>
  <c r="E283" i="1"/>
  <c r="Z281" i="1"/>
  <c r="E275" i="1"/>
  <c r="Y273" i="1"/>
  <c r="Z273" i="1"/>
  <c r="E267" i="1"/>
  <c r="Y265" i="1"/>
  <c r="E259" i="1"/>
  <c r="Y257" i="1"/>
  <c r="Z257" i="1"/>
  <c r="E251" i="1"/>
  <c r="Y249" i="1"/>
  <c r="R243" i="1"/>
  <c r="S243" i="1" s="1"/>
  <c r="Y243" i="1"/>
  <c r="Z231" i="1"/>
  <c r="E231" i="1"/>
  <c r="Y231" i="1"/>
  <c r="E225" i="1"/>
  <c r="R222" i="1"/>
  <c r="S222" i="1" s="1"/>
  <c r="Z222" i="1"/>
  <c r="R219" i="1"/>
  <c r="S219" i="1" s="1"/>
  <c r="Z219" i="1"/>
  <c r="E219" i="1"/>
  <c r="R203" i="1"/>
  <c r="S203" i="1" s="1"/>
  <c r="E203" i="1"/>
  <c r="E187" i="1"/>
  <c r="T139" i="1"/>
  <c r="S139" i="1"/>
  <c r="R131" i="1"/>
  <c r="S131" i="1" s="1"/>
  <c r="E131" i="1"/>
  <c r="T113" i="1"/>
  <c r="S113" i="1"/>
  <c r="R66" i="1"/>
  <c r="Y23" i="1"/>
  <c r="Z23" i="1" s="1"/>
  <c r="I103" i="1"/>
  <c r="H104" i="1"/>
  <c r="I97" i="1"/>
  <c r="H98" i="1"/>
  <c r="I98" i="1" s="1"/>
  <c r="H91" i="1"/>
  <c r="H62" i="1"/>
  <c r="H24" i="1"/>
  <c r="I16" i="1"/>
  <c r="H17" i="1"/>
  <c r="I83" i="1"/>
  <c r="I22" i="1"/>
  <c r="R499" i="1"/>
  <c r="R486" i="1"/>
  <c r="S486" i="1" s="1"/>
  <c r="R473" i="1"/>
  <c r="S473" i="1" s="1"/>
  <c r="R445" i="1"/>
  <c r="S445" i="1" s="1"/>
  <c r="R403" i="1"/>
  <c r="S403" i="1" s="1"/>
  <c r="R387" i="1"/>
  <c r="S387" i="1" s="1"/>
  <c r="R367" i="1"/>
  <c r="R351" i="1"/>
  <c r="S351" i="1" s="1"/>
  <c r="R327" i="1"/>
  <c r="R303" i="1"/>
  <c r="R287" i="1"/>
  <c r="S287" i="1" s="1"/>
  <c r="R265" i="1"/>
  <c r="S265" i="1" s="1"/>
  <c r="R227" i="1"/>
  <c r="S227" i="1" s="1"/>
  <c r="R23" i="1"/>
  <c r="Y523" i="1"/>
  <c r="Y503" i="1"/>
  <c r="Z483" i="1"/>
  <c r="Y463" i="1"/>
  <c r="Z443" i="1"/>
  <c r="Y425" i="1"/>
  <c r="Z403" i="1"/>
  <c r="Z385" i="1"/>
  <c r="Z365" i="1"/>
  <c r="Z345" i="1"/>
  <c r="Z305" i="1"/>
  <c r="Z285" i="1"/>
  <c r="Z265" i="1"/>
  <c r="Z243" i="1"/>
  <c r="Y223" i="1"/>
  <c r="Z217" i="1"/>
  <c r="R214" i="1"/>
  <c r="S214" i="1" s="1"/>
  <c r="Y209" i="1"/>
  <c r="T151" i="1"/>
  <c r="S151" i="1"/>
  <c r="T125" i="1"/>
  <c r="S125" i="1"/>
  <c r="R99" i="1"/>
  <c r="T99" i="1" s="1"/>
  <c r="I94" i="1"/>
  <c r="Z193" i="1"/>
  <c r="Z245" i="1"/>
  <c r="Z237" i="1"/>
  <c r="Z229" i="1"/>
  <c r="R221" i="1"/>
  <c r="S221" i="1" s="1"/>
  <c r="Z213" i="1"/>
  <c r="Z177" i="1"/>
  <c r="R177" i="1"/>
  <c r="S177" i="1" s="1"/>
  <c r="R41" i="1"/>
  <c r="Y26" i="1"/>
  <c r="Z26" i="1" s="1"/>
  <c r="Y20" i="1"/>
  <c r="Z20" i="1" s="1"/>
  <c r="R237" i="1"/>
  <c r="R229" i="1"/>
  <c r="R213" i="1"/>
  <c r="S213" i="1" s="1"/>
  <c r="Y217" i="1"/>
  <c r="R95" i="1"/>
  <c r="R84" i="1"/>
  <c r="E66" i="1"/>
  <c r="E60" i="1"/>
  <c r="R57" i="1"/>
  <c r="Y30" i="1"/>
  <c r="Z30" i="1" s="1"/>
  <c r="Y29" i="1"/>
  <c r="Z29" i="1" s="1"/>
  <c r="Y25" i="1"/>
  <c r="Z25" i="1" s="1"/>
  <c r="R24" i="1"/>
  <c r="Y24" i="1"/>
  <c r="Z24" i="1" s="1"/>
  <c r="Y21" i="1"/>
  <c r="Z21" i="1" s="1"/>
  <c r="Y19" i="1"/>
  <c r="Z19" i="1" s="1"/>
  <c r="R17" i="1"/>
  <c r="Y17" i="1"/>
  <c r="Z17" i="1" s="1"/>
  <c r="Y16" i="1"/>
  <c r="Z16" i="1" s="1"/>
  <c r="Y14" i="1"/>
  <c r="Z14" i="1" s="1"/>
  <c r="T441" i="1"/>
  <c r="T428" i="1"/>
  <c r="T310" i="1"/>
  <c r="T205" i="1"/>
  <c r="T527" i="1"/>
  <c r="H11" i="1"/>
  <c r="T162" i="1"/>
  <c r="T134" i="1"/>
  <c r="Y15" i="1"/>
  <c r="Z15" i="1" s="1"/>
  <c r="Y13" i="1"/>
  <c r="Z13" i="1" s="1"/>
  <c r="T424" i="1"/>
  <c r="T248" i="1"/>
  <c r="Y530" i="1"/>
  <c r="Z530" i="1"/>
  <c r="R530" i="1"/>
  <c r="S530" i="1" s="1"/>
  <c r="Y526" i="1"/>
  <c r="Y522" i="1"/>
  <c r="R522" i="1"/>
  <c r="S522" i="1" s="1"/>
  <c r="Z522" i="1"/>
  <c r="Y520" i="1"/>
  <c r="Z520" i="1"/>
  <c r="R520" i="1"/>
  <c r="S520" i="1" s="1"/>
  <c r="Y472" i="1"/>
  <c r="R472" i="1"/>
  <c r="S472" i="1" s="1"/>
  <c r="Z472" i="1"/>
  <c r="E472" i="1"/>
  <c r="Y440" i="1"/>
  <c r="R440" i="1"/>
  <c r="S440" i="1" s="1"/>
  <c r="Z440" i="1"/>
  <c r="E440" i="1"/>
  <c r="Y432" i="1"/>
  <c r="Z432" i="1"/>
  <c r="E432" i="1"/>
  <c r="Y408" i="1"/>
  <c r="Z408" i="1"/>
  <c r="E408" i="1"/>
  <c r="Y392" i="1"/>
  <c r="Z392" i="1"/>
  <c r="E392" i="1"/>
  <c r="Y344" i="1"/>
  <c r="Z344" i="1"/>
  <c r="R344" i="1"/>
  <c r="S344" i="1" s="1"/>
  <c r="E344" i="1"/>
  <c r="Y312" i="1"/>
  <c r="Z312" i="1"/>
  <c r="R312" i="1"/>
  <c r="S312" i="1" s="1"/>
  <c r="E312" i="1"/>
  <c r="Y280" i="1"/>
  <c r="Z280" i="1"/>
  <c r="E280" i="1"/>
  <c r="Y256" i="1"/>
  <c r="Z256" i="1"/>
  <c r="R256" i="1"/>
  <c r="S256" i="1" s="1"/>
  <c r="E256" i="1"/>
  <c r="Y240" i="1"/>
  <c r="Z240" i="1"/>
  <c r="E240" i="1"/>
  <c r="Y216" i="1"/>
  <c r="Z216" i="1"/>
  <c r="R216" i="1"/>
  <c r="S216" i="1" s="1"/>
  <c r="E216" i="1"/>
  <c r="Y208" i="1"/>
  <c r="Z208" i="1"/>
  <c r="E208" i="1"/>
  <c r="Y175" i="1"/>
  <c r="Z175" i="1"/>
  <c r="R175" i="1"/>
  <c r="S175" i="1" s="1"/>
  <c r="E161" i="1"/>
  <c r="Y161" i="1"/>
  <c r="Z161" i="1"/>
  <c r="R161" i="1"/>
  <c r="Y155" i="1"/>
  <c r="Z155" i="1"/>
  <c r="R155" i="1"/>
  <c r="S155" i="1" s="1"/>
  <c r="Y149" i="1"/>
  <c r="E140" i="1"/>
  <c r="Y140" i="1"/>
  <c r="Z140" i="1"/>
  <c r="R140" i="1"/>
  <c r="S140" i="1" s="1"/>
  <c r="Y74" i="1"/>
  <c r="Z74" i="1" s="1"/>
  <c r="Y44" i="1"/>
  <c r="Z44" i="1" s="1"/>
  <c r="E40" i="1"/>
  <c r="Y40" i="1"/>
  <c r="Z40" i="1" s="1"/>
  <c r="R40" i="1"/>
  <c r="T111" i="1"/>
  <c r="Y514" i="1"/>
  <c r="Z514" i="1"/>
  <c r="R514" i="1"/>
  <c r="S514" i="1" s="1"/>
  <c r="E514" i="1"/>
  <c r="Y474" i="1"/>
  <c r="Z474" i="1"/>
  <c r="E474" i="1"/>
  <c r="Y466" i="1"/>
  <c r="Z466" i="1"/>
  <c r="E466" i="1"/>
  <c r="Y402" i="1"/>
  <c r="Z402" i="1"/>
  <c r="R402" i="1"/>
  <c r="S402" i="1" s="1"/>
  <c r="E402" i="1"/>
  <c r="Y394" i="1"/>
  <c r="Z394" i="1"/>
  <c r="R394" i="1"/>
  <c r="S394" i="1" s="1"/>
  <c r="E394" i="1"/>
  <c r="Y386" i="1"/>
  <c r="Z386" i="1"/>
  <c r="E386" i="1"/>
  <c r="Y314" i="1"/>
  <c r="Z314" i="1"/>
  <c r="E314" i="1"/>
  <c r="Y306" i="1"/>
  <c r="Z306" i="1"/>
  <c r="E306" i="1"/>
  <c r="Y298" i="1"/>
  <c r="Z298" i="1"/>
  <c r="R298" i="1"/>
  <c r="S298" i="1" s="1"/>
  <c r="E298" i="1"/>
  <c r="Y290" i="1"/>
  <c r="Z290" i="1"/>
  <c r="R290" i="1"/>
  <c r="S290" i="1" s="1"/>
  <c r="E290" i="1"/>
  <c r="Y282" i="1"/>
  <c r="Z282" i="1"/>
  <c r="E282" i="1"/>
  <c r="Y274" i="1"/>
  <c r="Z274" i="1"/>
  <c r="E274" i="1"/>
  <c r="Y258" i="1"/>
  <c r="Z258" i="1"/>
  <c r="R258" i="1"/>
  <c r="S258" i="1" s="1"/>
  <c r="E258" i="1"/>
  <c r="Y234" i="1"/>
  <c r="Z234" i="1"/>
  <c r="R234" i="1"/>
  <c r="S234" i="1" s="1"/>
  <c r="E234" i="1"/>
  <c r="Y107" i="1"/>
  <c r="Z107" i="1" s="1"/>
  <c r="E107" i="1"/>
  <c r="Y100" i="1"/>
  <c r="Z100" i="1" s="1"/>
  <c r="Y80" i="1"/>
  <c r="Z80" i="1" s="1"/>
  <c r="R80" i="1"/>
  <c r="Y43" i="1"/>
  <c r="Z43" i="1" s="1"/>
  <c r="Y36" i="1"/>
  <c r="Z36" i="1" s="1"/>
  <c r="T489" i="1"/>
  <c r="T478" i="1"/>
  <c r="T404" i="1"/>
  <c r="R280" i="1"/>
  <c r="S280" i="1" s="1"/>
  <c r="R208" i="1"/>
  <c r="S208" i="1" s="1"/>
  <c r="T130" i="1"/>
  <c r="Y516" i="1"/>
  <c r="R516" i="1"/>
  <c r="S516" i="1" s="1"/>
  <c r="Z516" i="1"/>
  <c r="E516" i="1"/>
  <c r="Y508" i="1"/>
  <c r="R508" i="1"/>
  <c r="S508" i="1" s="1"/>
  <c r="Z508" i="1"/>
  <c r="E508" i="1"/>
  <c r="Y492" i="1"/>
  <c r="R492" i="1"/>
  <c r="S492" i="1" s="1"/>
  <c r="Z492" i="1"/>
  <c r="E492" i="1"/>
  <c r="Y484" i="1"/>
  <c r="R484" i="1"/>
  <c r="S484" i="1" s="1"/>
  <c r="Z484" i="1"/>
  <c r="E484" i="1"/>
  <c r="Y476" i="1"/>
  <c r="R476" i="1"/>
  <c r="S476" i="1" s="1"/>
  <c r="Z476" i="1"/>
  <c r="E476" i="1"/>
  <c r="Y468" i="1"/>
  <c r="R468" i="1"/>
  <c r="S468" i="1" s="1"/>
  <c r="Z468" i="1"/>
  <c r="E468" i="1"/>
  <c r="Y460" i="1"/>
  <c r="R460" i="1"/>
  <c r="S460" i="1" s="1"/>
  <c r="Z460" i="1"/>
  <c r="E460" i="1"/>
  <c r="Y452" i="1"/>
  <c r="R452" i="1"/>
  <c r="S452" i="1" s="1"/>
  <c r="Z452" i="1"/>
  <c r="E452" i="1"/>
  <c r="Y444" i="1"/>
  <c r="Z444" i="1"/>
  <c r="E444" i="1"/>
  <c r="Y436" i="1"/>
  <c r="R436" i="1"/>
  <c r="S436" i="1" s="1"/>
  <c r="Z436" i="1"/>
  <c r="E436" i="1"/>
  <c r="Y428" i="1"/>
  <c r="Z428" i="1"/>
  <c r="E428" i="1"/>
  <c r="Y420" i="1"/>
  <c r="Z420" i="1"/>
  <c r="R420" i="1"/>
  <c r="S420" i="1" s="1"/>
  <c r="E420" i="1"/>
  <c r="Y412" i="1"/>
  <c r="R412" i="1"/>
  <c r="Z412" i="1"/>
  <c r="E412" i="1"/>
  <c r="Y404" i="1"/>
  <c r="Z404" i="1"/>
  <c r="E404" i="1"/>
  <c r="Y396" i="1"/>
  <c r="Z396" i="1"/>
  <c r="R396" i="1"/>
  <c r="S396" i="1" s="1"/>
  <c r="E396" i="1"/>
  <c r="Y388" i="1"/>
  <c r="R388" i="1"/>
  <c r="S388" i="1" s="1"/>
  <c r="Z388" i="1"/>
  <c r="E388" i="1"/>
  <c r="Y380" i="1"/>
  <c r="Z380" i="1"/>
  <c r="E380" i="1"/>
  <c r="Y372" i="1"/>
  <c r="R372" i="1"/>
  <c r="Z372" i="1"/>
  <c r="E372" i="1"/>
  <c r="Y364" i="1"/>
  <c r="R364" i="1"/>
  <c r="Z364" i="1"/>
  <c r="E364" i="1"/>
  <c r="Y356" i="1"/>
  <c r="R356" i="1"/>
  <c r="S356" i="1" s="1"/>
  <c r="Z356" i="1"/>
  <c r="E356" i="1"/>
  <c r="Y348" i="1"/>
  <c r="Z348" i="1"/>
  <c r="E348" i="1"/>
  <c r="Y340" i="1"/>
  <c r="Z340" i="1"/>
  <c r="E340" i="1"/>
  <c r="Y332" i="1"/>
  <c r="R332" i="1"/>
  <c r="S332" i="1" s="1"/>
  <c r="Z332" i="1"/>
  <c r="E332" i="1"/>
  <c r="Y324" i="1"/>
  <c r="R324" i="1"/>
  <c r="S324" i="1" s="1"/>
  <c r="Z324" i="1"/>
  <c r="E324" i="1"/>
  <c r="Y316" i="1"/>
  <c r="Z316" i="1"/>
  <c r="R316" i="1"/>
  <c r="S316" i="1" s="1"/>
  <c r="E316" i="1"/>
  <c r="Y308" i="1"/>
  <c r="Z308" i="1"/>
  <c r="R308" i="1"/>
  <c r="S308" i="1" s="1"/>
  <c r="E308" i="1"/>
  <c r="Y300" i="1"/>
  <c r="Z300" i="1"/>
  <c r="R300" i="1"/>
  <c r="S300" i="1" s="1"/>
  <c r="E300" i="1"/>
  <c r="Y292" i="1"/>
  <c r="Z292" i="1"/>
  <c r="R292" i="1"/>
  <c r="S292" i="1" s="1"/>
  <c r="E292" i="1"/>
  <c r="Y284" i="1"/>
  <c r="Z284" i="1"/>
  <c r="E284" i="1"/>
  <c r="Y276" i="1"/>
  <c r="Z276" i="1"/>
  <c r="E276" i="1"/>
  <c r="Y268" i="1"/>
  <c r="Z268" i="1"/>
  <c r="R268" i="1"/>
  <c r="S268" i="1" s="1"/>
  <c r="E268" i="1"/>
  <c r="Y260" i="1"/>
  <c r="Z260" i="1"/>
  <c r="R260" i="1"/>
  <c r="S260" i="1" s="1"/>
  <c r="E260" i="1"/>
  <c r="Y252" i="1"/>
  <c r="Z252" i="1"/>
  <c r="E252" i="1"/>
  <c r="Y244" i="1"/>
  <c r="Z244" i="1"/>
  <c r="E244" i="1"/>
  <c r="Y236" i="1"/>
  <c r="Z236" i="1"/>
  <c r="R236" i="1"/>
  <c r="S236" i="1" s="1"/>
  <c r="E236" i="1"/>
  <c r="Y228" i="1"/>
  <c r="Z228" i="1"/>
  <c r="R228" i="1"/>
  <c r="S228" i="1" s="1"/>
  <c r="E228" i="1"/>
  <c r="Y220" i="1"/>
  <c r="Z220" i="1"/>
  <c r="R220" i="1"/>
  <c r="S220" i="1" s="1"/>
  <c r="E220" i="1"/>
  <c r="Y212" i="1"/>
  <c r="Z212" i="1"/>
  <c r="R212" i="1"/>
  <c r="S212" i="1" s="1"/>
  <c r="E212" i="1"/>
  <c r="Y204" i="1"/>
  <c r="Z204" i="1"/>
  <c r="R204" i="1"/>
  <c r="S204" i="1" s="1"/>
  <c r="E204" i="1"/>
  <c r="Z196" i="1"/>
  <c r="R196" i="1"/>
  <c r="S196" i="1" s="1"/>
  <c r="Y196" i="1"/>
  <c r="E196" i="1"/>
  <c r="Y188" i="1"/>
  <c r="R188" i="1"/>
  <c r="S188" i="1" s="1"/>
  <c r="E188" i="1"/>
  <c r="Y173" i="1"/>
  <c r="Z173" i="1"/>
  <c r="R173" i="1"/>
  <c r="E173" i="1"/>
  <c r="E169" i="1"/>
  <c r="Y169" i="1"/>
  <c r="Z169" i="1"/>
  <c r="R169" i="1"/>
  <c r="E166" i="1"/>
  <c r="Y166" i="1"/>
  <c r="Z166" i="1"/>
  <c r="R166" i="1"/>
  <c r="S166" i="1" s="1"/>
  <c r="Y159" i="1"/>
  <c r="E159" i="1"/>
  <c r="Z159" i="1"/>
  <c r="R159" i="1"/>
  <c r="S159" i="1" s="1"/>
  <c r="E156" i="1"/>
  <c r="Y156" i="1"/>
  <c r="E153" i="1"/>
  <c r="Y153" i="1"/>
  <c r="R153" i="1"/>
  <c r="Z153" i="1"/>
  <c r="E150" i="1"/>
  <c r="Y150" i="1"/>
  <c r="Z150" i="1"/>
  <c r="R150" i="1"/>
  <c r="S150" i="1" s="1"/>
  <c r="E144" i="1"/>
  <c r="Z144" i="1"/>
  <c r="Y144" i="1"/>
  <c r="E138" i="1"/>
  <c r="Y138" i="1"/>
  <c r="R138" i="1"/>
  <c r="S138" i="1" s="1"/>
  <c r="E134" i="1"/>
  <c r="Y134" i="1"/>
  <c r="Z134" i="1"/>
  <c r="Y127" i="1"/>
  <c r="E127" i="1"/>
  <c r="Z127" i="1"/>
  <c r="E124" i="1"/>
  <c r="R124" i="1"/>
  <c r="S124" i="1" s="1"/>
  <c r="Y124" i="1"/>
  <c r="Z124" i="1"/>
  <c r="E121" i="1"/>
  <c r="Y121" i="1"/>
  <c r="R121" i="1"/>
  <c r="S121" i="1" s="1"/>
  <c r="E118" i="1"/>
  <c r="Y118" i="1"/>
  <c r="Z118" i="1"/>
  <c r="R118" i="1"/>
  <c r="S118" i="1" s="1"/>
  <c r="E112" i="1"/>
  <c r="Z112" i="1"/>
  <c r="Y112" i="1"/>
  <c r="R112" i="1"/>
  <c r="S112" i="1" s="1"/>
  <c r="Y106" i="1"/>
  <c r="Z106" i="1" s="1"/>
  <c r="Y103" i="1"/>
  <c r="Z103" i="1" s="1"/>
  <c r="R103" i="1"/>
  <c r="E96" i="1"/>
  <c r="R96" i="1"/>
  <c r="Y96" i="1"/>
  <c r="Z96" i="1" s="1"/>
  <c r="E89" i="1"/>
  <c r="Y89" i="1"/>
  <c r="Z89" i="1" s="1"/>
  <c r="Y86" i="1"/>
  <c r="Z86" i="1" s="1"/>
  <c r="R86" i="1"/>
  <c r="Y79" i="1"/>
  <c r="Z79" i="1" s="1"/>
  <c r="E79" i="1"/>
  <c r="Y76" i="1"/>
  <c r="Z76" i="1" s="1"/>
  <c r="R76" i="1"/>
  <c r="Y68" i="1"/>
  <c r="Z68" i="1" s="1"/>
  <c r="E65" i="1"/>
  <c r="Y65" i="1"/>
  <c r="Z65" i="1" s="1"/>
  <c r="E61" i="1"/>
  <c r="Y61" i="1"/>
  <c r="Z61" i="1" s="1"/>
  <c r="R61" i="1"/>
  <c r="Y55" i="1"/>
  <c r="Z55" i="1" s="1"/>
  <c r="Z49" i="1"/>
  <c r="Y46" i="1"/>
  <c r="Z46" i="1" s="1"/>
  <c r="Y42" i="1"/>
  <c r="Z42" i="1" s="1"/>
  <c r="R42" i="1"/>
  <c r="Y35" i="1"/>
  <c r="Z35" i="1" s="1"/>
  <c r="Y32" i="1"/>
  <c r="Z32" i="1" s="1"/>
  <c r="R502" i="1"/>
  <c r="S502" i="1" s="1"/>
  <c r="R474" i="1"/>
  <c r="S474" i="1" s="1"/>
  <c r="R470" i="1"/>
  <c r="S470" i="1" s="1"/>
  <c r="T449" i="1"/>
  <c r="R406" i="1"/>
  <c r="S406" i="1" s="1"/>
  <c r="R392" i="1"/>
  <c r="S392" i="1" s="1"/>
  <c r="R374" i="1"/>
  <c r="S374" i="1" s="1"/>
  <c r="R314" i="1"/>
  <c r="S314" i="1" s="1"/>
  <c r="T182" i="1"/>
  <c r="R144" i="1"/>
  <c r="R127" i="1"/>
  <c r="S127" i="1" s="1"/>
  <c r="R526" i="1"/>
  <c r="S526" i="1" s="1"/>
  <c r="Z188" i="1"/>
  <c r="Y528" i="1"/>
  <c r="Z528" i="1"/>
  <c r="Y524" i="1"/>
  <c r="R524" i="1"/>
  <c r="S524" i="1" s="1"/>
  <c r="Z524" i="1"/>
  <c r="Y512" i="1"/>
  <c r="R512" i="1"/>
  <c r="S512" i="1" s="1"/>
  <c r="Z512" i="1"/>
  <c r="E512" i="1"/>
  <c r="Y504" i="1"/>
  <c r="Z504" i="1"/>
  <c r="E504" i="1"/>
  <c r="Y496" i="1"/>
  <c r="R496" i="1"/>
  <c r="S496" i="1" s="1"/>
  <c r="Z496" i="1"/>
  <c r="E496" i="1"/>
  <c r="Y488" i="1"/>
  <c r="R488" i="1"/>
  <c r="S488" i="1" s="1"/>
  <c r="Z488" i="1"/>
  <c r="E488" i="1"/>
  <c r="Y480" i="1"/>
  <c r="R480" i="1"/>
  <c r="S480" i="1" s="1"/>
  <c r="Z480" i="1"/>
  <c r="E480" i="1"/>
  <c r="Y464" i="1"/>
  <c r="R464" i="1"/>
  <c r="S464" i="1" s="1"/>
  <c r="Z464" i="1"/>
  <c r="E464" i="1"/>
  <c r="Y456" i="1"/>
  <c r="R456" i="1"/>
  <c r="S456" i="1" s="1"/>
  <c r="Z456" i="1"/>
  <c r="E456" i="1"/>
  <c r="Y448" i="1"/>
  <c r="Z448" i="1"/>
  <c r="E448" i="1"/>
  <c r="Y424" i="1"/>
  <c r="Z424" i="1"/>
  <c r="E424" i="1"/>
  <c r="Y416" i="1"/>
  <c r="Z416" i="1"/>
  <c r="E416" i="1"/>
  <c r="Y400" i="1"/>
  <c r="Z400" i="1"/>
  <c r="E400" i="1"/>
  <c r="Y384" i="1"/>
  <c r="Z384" i="1"/>
  <c r="E384" i="1"/>
  <c r="Y376" i="1"/>
  <c r="Z376" i="1"/>
  <c r="R376" i="1"/>
  <c r="S376" i="1" s="1"/>
  <c r="E376" i="1"/>
  <c r="Y368" i="1"/>
  <c r="Z368" i="1"/>
  <c r="E368" i="1"/>
  <c r="Y360" i="1"/>
  <c r="R360" i="1"/>
  <c r="S360" i="1" s="1"/>
  <c r="Z360" i="1"/>
  <c r="E360" i="1"/>
  <c r="Y352" i="1"/>
  <c r="Z352" i="1"/>
  <c r="E352" i="1"/>
  <c r="Y336" i="1"/>
  <c r="Z336" i="1"/>
  <c r="R336" i="1"/>
  <c r="S336" i="1" s="1"/>
  <c r="E336" i="1"/>
  <c r="Y328" i="1"/>
  <c r="R328" i="1"/>
  <c r="S328" i="1" s="1"/>
  <c r="Z328" i="1"/>
  <c r="E328" i="1"/>
  <c r="Y320" i="1"/>
  <c r="Z320" i="1"/>
  <c r="E320" i="1"/>
  <c r="Y304" i="1"/>
  <c r="Z304" i="1"/>
  <c r="R304" i="1"/>
  <c r="E304" i="1"/>
  <c r="Y296" i="1"/>
  <c r="R296" i="1"/>
  <c r="S296" i="1" s="1"/>
  <c r="Z296" i="1"/>
  <c r="E296" i="1"/>
  <c r="Y288" i="1"/>
  <c r="Z288" i="1"/>
  <c r="R288" i="1"/>
  <c r="S288" i="1" s="1"/>
  <c r="E288" i="1"/>
  <c r="Y272" i="1"/>
  <c r="Z272" i="1"/>
  <c r="R272" i="1"/>
  <c r="E272" i="1"/>
  <c r="Y264" i="1"/>
  <c r="R264" i="1"/>
  <c r="S264" i="1" s="1"/>
  <c r="Z264" i="1"/>
  <c r="E264" i="1"/>
  <c r="Y248" i="1"/>
  <c r="Z248" i="1"/>
  <c r="E248" i="1"/>
  <c r="Y232" i="1"/>
  <c r="R232" i="1"/>
  <c r="S232" i="1" s="1"/>
  <c r="Z232" i="1"/>
  <c r="E232" i="1"/>
  <c r="Y224" i="1"/>
  <c r="Z224" i="1"/>
  <c r="R224" i="1"/>
  <c r="S224" i="1" s="1"/>
  <c r="E224" i="1"/>
  <c r="Z200" i="1"/>
  <c r="Y200" i="1"/>
  <c r="R200" i="1"/>
  <c r="S200" i="1" s="1"/>
  <c r="E200" i="1"/>
  <c r="Z192" i="1"/>
  <c r="R192" i="1"/>
  <c r="S192" i="1" s="1"/>
  <c r="E192" i="1"/>
  <c r="Z184" i="1"/>
  <c r="Y184" i="1"/>
  <c r="R184" i="1"/>
  <c r="S184" i="1" s="1"/>
  <c r="E184" i="1"/>
  <c r="E178" i="1"/>
  <c r="Z178" i="1"/>
  <c r="R178" i="1"/>
  <c r="S178" i="1" s="1"/>
  <c r="Y171" i="1"/>
  <c r="Z171" i="1"/>
  <c r="E171" i="1"/>
  <c r="R171" i="1"/>
  <c r="S171" i="1" s="1"/>
  <c r="E164" i="1"/>
  <c r="Z164" i="1"/>
  <c r="Y164" i="1"/>
  <c r="R164" i="1"/>
  <c r="E146" i="1"/>
  <c r="Z146" i="1"/>
  <c r="R146" i="1"/>
  <c r="S146" i="1" s="1"/>
  <c r="Y146" i="1"/>
  <c r="Y143" i="1"/>
  <c r="Z143" i="1"/>
  <c r="R143" i="1"/>
  <c r="S143" i="1" s="1"/>
  <c r="Y91" i="1"/>
  <c r="Z91" i="1" s="1"/>
  <c r="Y70" i="1"/>
  <c r="Z70" i="1" s="1"/>
  <c r="Z63" i="1"/>
  <c r="Y37" i="1"/>
  <c r="Z37" i="1" s="1"/>
  <c r="T454" i="1"/>
  <c r="T447" i="1"/>
  <c r="T341" i="1"/>
  <c r="R149" i="1"/>
  <c r="S149" i="1" s="1"/>
  <c r="Y506" i="1"/>
  <c r="Z506" i="1"/>
  <c r="R506" i="1"/>
  <c r="S506" i="1" s="1"/>
  <c r="E506" i="1"/>
  <c r="Y498" i="1"/>
  <c r="Z498" i="1"/>
  <c r="E498" i="1"/>
  <c r="Y490" i="1"/>
  <c r="Z490" i="1"/>
  <c r="E490" i="1"/>
  <c r="Y482" i="1"/>
  <c r="Z482" i="1"/>
  <c r="E482" i="1"/>
  <c r="Y458" i="1"/>
  <c r="Z458" i="1"/>
  <c r="E458" i="1"/>
  <c r="Y450" i="1"/>
  <c r="Z450" i="1"/>
  <c r="E450" i="1"/>
  <c r="Y442" i="1"/>
  <c r="Z442" i="1"/>
  <c r="R442" i="1"/>
  <c r="S442" i="1" s="1"/>
  <c r="E442" i="1"/>
  <c r="Y434" i="1"/>
  <c r="Z434" i="1"/>
  <c r="E434" i="1"/>
  <c r="Y426" i="1"/>
  <c r="Z426" i="1"/>
  <c r="E426" i="1"/>
  <c r="Y418" i="1"/>
  <c r="Z418" i="1"/>
  <c r="E418" i="1"/>
  <c r="Y410" i="1"/>
  <c r="Z410" i="1"/>
  <c r="R410" i="1"/>
  <c r="S410" i="1" s="1"/>
  <c r="E410" i="1"/>
  <c r="Y378" i="1"/>
  <c r="Z378" i="1"/>
  <c r="R378" i="1"/>
  <c r="S378" i="1" s="1"/>
  <c r="E378" i="1"/>
  <c r="Y370" i="1"/>
  <c r="Z370" i="1"/>
  <c r="R370" i="1"/>
  <c r="S370" i="1" s="1"/>
  <c r="E370" i="1"/>
  <c r="Y362" i="1"/>
  <c r="Z362" i="1"/>
  <c r="E362" i="1"/>
  <c r="Y354" i="1"/>
  <c r="Z354" i="1"/>
  <c r="E354" i="1"/>
  <c r="Y346" i="1"/>
  <c r="Z346" i="1"/>
  <c r="R346" i="1"/>
  <c r="S346" i="1" s="1"/>
  <c r="E346" i="1"/>
  <c r="Y338" i="1"/>
  <c r="Z338" i="1"/>
  <c r="R338" i="1"/>
  <c r="S338" i="1" s="1"/>
  <c r="E338" i="1"/>
  <c r="Y330" i="1"/>
  <c r="Z330" i="1"/>
  <c r="R330" i="1"/>
  <c r="S330" i="1" s="1"/>
  <c r="E330" i="1"/>
  <c r="Y322" i="1"/>
  <c r="Z322" i="1"/>
  <c r="R322" i="1"/>
  <c r="S322" i="1" s="1"/>
  <c r="E322" i="1"/>
  <c r="Y266" i="1"/>
  <c r="Z266" i="1"/>
  <c r="R266" i="1"/>
  <c r="S266" i="1" s="1"/>
  <c r="E266" i="1"/>
  <c r="Y250" i="1"/>
  <c r="Z250" i="1"/>
  <c r="R250" i="1"/>
  <c r="S250" i="1" s="1"/>
  <c r="E250" i="1"/>
  <c r="Y242" i="1"/>
  <c r="Z242" i="1"/>
  <c r="R242" i="1"/>
  <c r="S242" i="1" s="1"/>
  <c r="E242" i="1"/>
  <c r="Y226" i="1"/>
  <c r="Z226" i="1"/>
  <c r="R226" i="1"/>
  <c r="S226" i="1" s="1"/>
  <c r="E226" i="1"/>
  <c r="Y218" i="1"/>
  <c r="Z218" i="1"/>
  <c r="R218" i="1"/>
  <c r="S218" i="1" s="1"/>
  <c r="E218" i="1"/>
  <c r="Y210" i="1"/>
  <c r="Z210" i="1"/>
  <c r="R210" i="1"/>
  <c r="S210" i="1" s="1"/>
  <c r="E210" i="1"/>
  <c r="Y202" i="1"/>
  <c r="R202" i="1"/>
  <c r="S202" i="1" s="1"/>
  <c r="E202" i="1"/>
  <c r="Y194" i="1"/>
  <c r="Z194" i="1"/>
  <c r="R194" i="1"/>
  <c r="S194" i="1" s="1"/>
  <c r="E194" i="1"/>
  <c r="Y186" i="1"/>
  <c r="Z186" i="1"/>
  <c r="E186" i="1"/>
  <c r="Y181" i="1"/>
  <c r="R181" i="1"/>
  <c r="S181" i="1" s="1"/>
  <c r="Z181" i="1"/>
  <c r="Y135" i="1"/>
  <c r="R135" i="1"/>
  <c r="S135" i="1" s="1"/>
  <c r="Z135" i="1"/>
  <c r="E135" i="1"/>
  <c r="E128" i="1"/>
  <c r="Z128" i="1"/>
  <c r="R128" i="1"/>
  <c r="S128" i="1" s="1"/>
  <c r="E97" i="1"/>
  <c r="Y97" i="1"/>
  <c r="Z97" i="1" s="1"/>
  <c r="R97" i="1"/>
  <c r="Y50" i="1"/>
  <c r="Z50" i="1" s="1"/>
  <c r="E50" i="1"/>
  <c r="Y33" i="1"/>
  <c r="Z33" i="1" s="1"/>
  <c r="R482" i="1"/>
  <c r="S482" i="1" s="1"/>
  <c r="R450" i="1"/>
  <c r="S450" i="1" s="1"/>
  <c r="R432" i="1"/>
  <c r="S432" i="1" s="1"/>
  <c r="R408" i="1"/>
  <c r="S408" i="1" s="1"/>
  <c r="R400" i="1"/>
  <c r="S400" i="1" s="1"/>
  <c r="R386" i="1"/>
  <c r="S386" i="1" s="1"/>
  <c r="R274" i="1"/>
  <c r="S274" i="1" s="1"/>
  <c r="R240" i="1"/>
  <c r="S240" i="1" s="1"/>
  <c r="Z526" i="1"/>
  <c r="Y178" i="1"/>
  <c r="Z149" i="1"/>
  <c r="Y500" i="1"/>
  <c r="R500" i="1"/>
  <c r="S500" i="1" s="1"/>
  <c r="Z500" i="1"/>
  <c r="E500" i="1"/>
  <c r="E530" i="1"/>
  <c r="E528" i="1"/>
  <c r="E526" i="1"/>
  <c r="E524" i="1"/>
  <c r="E522" i="1"/>
  <c r="E520" i="1"/>
  <c r="Y518" i="1"/>
  <c r="R518" i="1"/>
  <c r="S518" i="1" s="1"/>
  <c r="E518" i="1"/>
  <c r="Y510" i="1"/>
  <c r="R510" i="1"/>
  <c r="S510" i="1" s="1"/>
  <c r="E510" i="1"/>
  <c r="Y502" i="1"/>
  <c r="E502" i="1"/>
  <c r="Y494" i="1"/>
  <c r="E494" i="1"/>
  <c r="Y486" i="1"/>
  <c r="E486" i="1"/>
  <c r="Y478" i="1"/>
  <c r="E478" i="1"/>
  <c r="Y470" i="1"/>
  <c r="E470" i="1"/>
  <c r="Y462" i="1"/>
  <c r="E462" i="1"/>
  <c r="Y454" i="1"/>
  <c r="E454" i="1"/>
  <c r="Y446" i="1"/>
  <c r="R446" i="1"/>
  <c r="S446" i="1" s="1"/>
  <c r="E446" i="1"/>
  <c r="Y438" i="1"/>
  <c r="E438" i="1"/>
  <c r="Y430" i="1"/>
  <c r="R430" i="1"/>
  <c r="S430" i="1" s="1"/>
  <c r="E430" i="1"/>
  <c r="Y422" i="1"/>
  <c r="R422" i="1"/>
  <c r="E422" i="1"/>
  <c r="Y414" i="1"/>
  <c r="R414" i="1"/>
  <c r="S414" i="1" s="1"/>
  <c r="E414" i="1"/>
  <c r="Y406" i="1"/>
  <c r="E406" i="1"/>
  <c r="Y398" i="1"/>
  <c r="R398" i="1"/>
  <c r="S398" i="1" s="1"/>
  <c r="E398" i="1"/>
  <c r="Y390" i="1"/>
  <c r="R390" i="1"/>
  <c r="S390" i="1" s="1"/>
  <c r="E390" i="1"/>
  <c r="Y382" i="1"/>
  <c r="E382" i="1"/>
  <c r="Y374" i="1"/>
  <c r="E374" i="1"/>
  <c r="Y366" i="1"/>
  <c r="R366" i="1"/>
  <c r="S366" i="1" s="1"/>
  <c r="E366" i="1"/>
  <c r="Y358" i="1"/>
  <c r="R358" i="1"/>
  <c r="S358" i="1" s="1"/>
  <c r="E358" i="1"/>
  <c r="Y350" i="1"/>
  <c r="R350" i="1"/>
  <c r="E350" i="1"/>
  <c r="Y342" i="1"/>
  <c r="R342" i="1"/>
  <c r="S342" i="1" s="1"/>
  <c r="E342" i="1"/>
  <c r="Y334" i="1"/>
  <c r="R334" i="1"/>
  <c r="E334" i="1"/>
  <c r="Y326" i="1"/>
  <c r="R326" i="1"/>
  <c r="S326" i="1" s="1"/>
  <c r="E326" i="1"/>
  <c r="Y318" i="1"/>
  <c r="R318" i="1"/>
  <c r="E318" i="1"/>
  <c r="Y310" i="1"/>
  <c r="E310" i="1"/>
  <c r="Y302" i="1"/>
  <c r="R302" i="1"/>
  <c r="Z302" i="1"/>
  <c r="E302" i="1"/>
  <c r="Y294" i="1"/>
  <c r="R294" i="1"/>
  <c r="S294" i="1" s="1"/>
  <c r="Z294" i="1"/>
  <c r="E294" i="1"/>
  <c r="Y286" i="1"/>
  <c r="R286" i="1"/>
  <c r="E286" i="1"/>
  <c r="Y278" i="1"/>
  <c r="R278" i="1"/>
  <c r="S278" i="1" s="1"/>
  <c r="E278" i="1"/>
  <c r="Y270" i="1"/>
  <c r="R270" i="1"/>
  <c r="Z270" i="1"/>
  <c r="E270" i="1"/>
  <c r="Y262" i="1"/>
  <c r="R262" i="1"/>
  <c r="S262" i="1" s="1"/>
  <c r="Z262" i="1"/>
  <c r="E262" i="1"/>
  <c r="Y254" i="1"/>
  <c r="R254" i="1"/>
  <c r="S254" i="1" s="1"/>
  <c r="E254" i="1"/>
  <c r="Y246" i="1"/>
  <c r="R246" i="1"/>
  <c r="S246" i="1" s="1"/>
  <c r="E246" i="1"/>
  <c r="Y238" i="1"/>
  <c r="R238" i="1"/>
  <c r="S238" i="1" s="1"/>
  <c r="Z238" i="1"/>
  <c r="E238" i="1"/>
  <c r="Y230" i="1"/>
  <c r="R230" i="1"/>
  <c r="S230" i="1" s="1"/>
  <c r="Z230" i="1"/>
  <c r="E230" i="1"/>
  <c r="Y222" i="1"/>
  <c r="E222" i="1"/>
  <c r="Y214" i="1"/>
  <c r="E214" i="1"/>
  <c r="Y206" i="1"/>
  <c r="R206" i="1"/>
  <c r="Z206" i="1"/>
  <c r="E206" i="1"/>
  <c r="Y198" i="1"/>
  <c r="R198" i="1"/>
  <c r="S198" i="1" s="1"/>
  <c r="Z198" i="1"/>
  <c r="E198" i="1"/>
  <c r="Y190" i="1"/>
  <c r="Z190" i="1"/>
  <c r="E190" i="1"/>
  <c r="Y179" i="1"/>
  <c r="Z179" i="1"/>
  <c r="R179" i="1"/>
  <c r="S179" i="1" s="1"/>
  <c r="E179" i="1"/>
  <c r="E175" i="1"/>
  <c r="E172" i="1"/>
  <c r="Y172" i="1"/>
  <c r="Z172" i="1"/>
  <c r="R172" i="1"/>
  <c r="S172" i="1" s="1"/>
  <c r="Y165" i="1"/>
  <c r="Z165" i="1"/>
  <c r="R165" i="1"/>
  <c r="E165" i="1"/>
  <c r="E162" i="1"/>
  <c r="Y162" i="1"/>
  <c r="Z162" i="1"/>
  <c r="E158" i="1"/>
  <c r="Y158" i="1"/>
  <c r="Z158" i="1"/>
  <c r="R158" i="1"/>
  <c r="S158" i="1" s="1"/>
  <c r="E155" i="1"/>
  <c r="E152" i="1"/>
  <c r="Z152" i="1"/>
  <c r="R152" i="1"/>
  <c r="S152" i="1" s="1"/>
  <c r="Y152" i="1"/>
  <c r="E149" i="1"/>
  <c r="Y147" i="1"/>
  <c r="Z147" i="1"/>
  <c r="R147" i="1"/>
  <c r="S147" i="1" s="1"/>
  <c r="E143" i="1"/>
  <c r="Y141" i="1"/>
  <c r="Z141" i="1"/>
  <c r="R141" i="1"/>
  <c r="E137" i="1"/>
  <c r="Y137" i="1"/>
  <c r="Z137" i="1"/>
  <c r="R137" i="1"/>
  <c r="Y133" i="1"/>
  <c r="Z133" i="1"/>
  <c r="E133" i="1"/>
  <c r="R133" i="1"/>
  <c r="E130" i="1"/>
  <c r="Y130" i="1"/>
  <c r="Z130" i="1"/>
  <c r="E126" i="1"/>
  <c r="Y126" i="1"/>
  <c r="Z126" i="1"/>
  <c r="R126" i="1"/>
  <c r="S126" i="1" s="1"/>
  <c r="E120" i="1"/>
  <c r="Z120" i="1"/>
  <c r="Y120" i="1"/>
  <c r="R120" i="1"/>
  <c r="Y115" i="1"/>
  <c r="Z115" i="1"/>
  <c r="R115" i="1"/>
  <c r="S115" i="1" s="1"/>
  <c r="Y109" i="1"/>
  <c r="Z109" i="1" s="1"/>
  <c r="Y105" i="1"/>
  <c r="Z105" i="1" s="1"/>
  <c r="E102" i="1"/>
  <c r="Y102" i="1"/>
  <c r="Z102" i="1" s="1"/>
  <c r="Y95" i="1"/>
  <c r="Z95" i="1" s="1"/>
  <c r="E95" i="1"/>
  <c r="Y92" i="1"/>
  <c r="Z92" i="1" s="1"/>
  <c r="Y85" i="1"/>
  <c r="Z85" i="1" s="1"/>
  <c r="R85" i="1"/>
  <c r="E85" i="1"/>
  <c r="E82" i="1"/>
  <c r="Y75" i="1"/>
  <c r="Z75" i="1" s="1"/>
  <c r="E75" i="1"/>
  <c r="E70" i="1"/>
  <c r="R67" i="1"/>
  <c r="Y64" i="1"/>
  <c r="Z64" i="1" s="1"/>
  <c r="Y58" i="1"/>
  <c r="Z58" i="1" s="1"/>
  <c r="Y52" i="1"/>
  <c r="Z52" i="1" s="1"/>
  <c r="R498" i="1"/>
  <c r="S498" i="1" s="1"/>
  <c r="R494" i="1"/>
  <c r="S494" i="1" s="1"/>
  <c r="R466" i="1"/>
  <c r="S466" i="1" s="1"/>
  <c r="R462" i="1"/>
  <c r="S462" i="1" s="1"/>
  <c r="R448" i="1"/>
  <c r="S448" i="1" s="1"/>
  <c r="R444" i="1"/>
  <c r="R426" i="1"/>
  <c r="S426" i="1" s="1"/>
  <c r="R418" i="1"/>
  <c r="S418" i="1" s="1"/>
  <c r="T409" i="1"/>
  <c r="R368" i="1"/>
  <c r="S368" i="1" s="1"/>
  <c r="R348" i="1"/>
  <c r="S348" i="1" s="1"/>
  <c r="R306" i="1"/>
  <c r="S306" i="1" s="1"/>
  <c r="R284" i="1"/>
  <c r="S284" i="1" s="1"/>
  <c r="T253" i="1"/>
  <c r="T245" i="1"/>
  <c r="R156" i="1"/>
  <c r="T119" i="1"/>
  <c r="R528" i="1"/>
  <c r="S528" i="1" s="1"/>
  <c r="Z510" i="1"/>
  <c r="Z478" i="1"/>
  <c r="Z446" i="1"/>
  <c r="Z414" i="1"/>
  <c r="Z382" i="1"/>
  <c r="Z350" i="1"/>
  <c r="Z318" i="1"/>
  <c r="Z254" i="1"/>
  <c r="Y192" i="1"/>
  <c r="Z156" i="1"/>
  <c r="Z121" i="1"/>
  <c r="Y67" i="1"/>
  <c r="Z67" i="1" s="1"/>
  <c r="E182" i="1"/>
  <c r="Y182" i="1"/>
  <c r="Z182" i="1"/>
  <c r="E176" i="1"/>
  <c r="Z176" i="1"/>
  <c r="Y176" i="1"/>
  <c r="E170" i="1"/>
  <c r="R170" i="1"/>
  <c r="S170" i="1" s="1"/>
  <c r="Y170" i="1"/>
  <c r="Y167" i="1"/>
  <c r="E160" i="1"/>
  <c r="Z160" i="1"/>
  <c r="R160" i="1"/>
  <c r="Y139" i="1"/>
  <c r="Z139" i="1"/>
  <c r="E139" i="1"/>
  <c r="E132" i="1"/>
  <c r="Z132" i="1"/>
  <c r="R132" i="1"/>
  <c r="S132" i="1" s="1"/>
  <c r="E129" i="1"/>
  <c r="Y129" i="1"/>
  <c r="Z129" i="1"/>
  <c r="Y123" i="1"/>
  <c r="Z123" i="1"/>
  <c r="R123" i="1"/>
  <c r="S123" i="1" s="1"/>
  <c r="Y117" i="1"/>
  <c r="E114" i="1"/>
  <c r="Z114" i="1"/>
  <c r="R114" i="1"/>
  <c r="S114" i="1" s="1"/>
  <c r="Y111" i="1"/>
  <c r="Z111" i="1"/>
  <c r="Y108" i="1"/>
  <c r="Z108" i="1" s="1"/>
  <c r="R108" i="1"/>
  <c r="Y101" i="1"/>
  <c r="Z101" i="1" s="1"/>
  <c r="E98" i="1"/>
  <c r="Y98" i="1"/>
  <c r="Z98" i="1" s="1"/>
  <c r="E94" i="1"/>
  <c r="Y94" i="1"/>
  <c r="Z94" i="1" s="1"/>
  <c r="Y88" i="1"/>
  <c r="Z88" i="1" s="1"/>
  <c r="Y83" i="1"/>
  <c r="Z83" i="1" s="1"/>
  <c r="Y77" i="1"/>
  <c r="Z77" i="1" s="1"/>
  <c r="Y73" i="1"/>
  <c r="Z73" i="1" s="1"/>
  <c r="Y69" i="1"/>
  <c r="Z69" i="1" s="1"/>
  <c r="Y62" i="1"/>
  <c r="Z62" i="1" s="1"/>
  <c r="Y59" i="1"/>
  <c r="Z59" i="1" s="1"/>
  <c r="E56" i="1"/>
  <c r="Y56" i="1"/>
  <c r="Z56" i="1" s="1"/>
  <c r="Y53" i="1"/>
  <c r="Z53" i="1" s="1"/>
  <c r="Y47" i="1"/>
  <c r="Z47" i="1" s="1"/>
  <c r="Y41" i="1"/>
  <c r="Z41" i="1" s="1"/>
  <c r="Y38" i="1"/>
  <c r="Z38" i="1" s="1"/>
  <c r="T319" i="1"/>
  <c r="T189" i="1"/>
  <c r="R129" i="1"/>
  <c r="R117" i="1"/>
  <c r="S117" i="1" s="1"/>
  <c r="R98" i="1"/>
  <c r="R83" i="1"/>
  <c r="R62" i="1"/>
  <c r="Z117" i="1"/>
  <c r="T223" i="1"/>
  <c r="Z170" i="1"/>
  <c r="Y160" i="1"/>
  <c r="Y205" i="1"/>
  <c r="Y203" i="1"/>
  <c r="Z203" i="1"/>
  <c r="Y201" i="1"/>
  <c r="Y197" i="1"/>
  <c r="Y195" i="1"/>
  <c r="Z195" i="1"/>
  <c r="Y193" i="1"/>
  <c r="Y189" i="1"/>
  <c r="Y187" i="1"/>
  <c r="Z187" i="1"/>
  <c r="Y185" i="1"/>
  <c r="Y183" i="1"/>
  <c r="E180" i="1"/>
  <c r="E177" i="1"/>
  <c r="Y177" i="1"/>
  <c r="E174" i="1"/>
  <c r="Y174" i="1"/>
  <c r="E168" i="1"/>
  <c r="Z168" i="1"/>
  <c r="Y163" i="1"/>
  <c r="Z163" i="1"/>
  <c r="Y157" i="1"/>
  <c r="E154" i="1"/>
  <c r="Y151" i="1"/>
  <c r="E148" i="1"/>
  <c r="E145" i="1"/>
  <c r="Y145" i="1"/>
  <c r="E142" i="1"/>
  <c r="Y142" i="1"/>
  <c r="E136" i="1"/>
  <c r="Z136" i="1"/>
  <c r="Y131" i="1"/>
  <c r="Z131" i="1"/>
  <c r="Y125" i="1"/>
  <c r="E122" i="1"/>
  <c r="Y119" i="1"/>
  <c r="E116" i="1"/>
  <c r="E113" i="1"/>
  <c r="Y113" i="1"/>
  <c r="Y110" i="1"/>
  <c r="Z110" i="1" s="1"/>
  <c r="Z104" i="1"/>
  <c r="Y99" i="1"/>
  <c r="Z99" i="1" s="1"/>
  <c r="Y93" i="1"/>
  <c r="Z93" i="1" s="1"/>
  <c r="E84" i="1"/>
  <c r="Y81" i="1"/>
  <c r="Z81" i="1" s="1"/>
  <c r="Y78" i="1"/>
  <c r="Z78" i="1" s="1"/>
  <c r="Z72" i="1"/>
  <c r="Y66" i="1"/>
  <c r="Z66" i="1" s="1"/>
  <c r="Y60" i="1"/>
  <c r="Z60" i="1" s="1"/>
  <c r="Y54" i="1"/>
  <c r="Z54" i="1" s="1"/>
  <c r="Y48" i="1"/>
  <c r="Z48" i="1" s="1"/>
  <c r="Y45" i="1"/>
  <c r="Z45" i="1" s="1"/>
  <c r="E39" i="1"/>
  <c r="Z39" i="1"/>
  <c r="Y34" i="1"/>
  <c r="Z34" i="1" s="1"/>
  <c r="R431" i="1"/>
  <c r="R429" i="1"/>
  <c r="S429" i="1" s="1"/>
  <c r="R427" i="1"/>
  <c r="R423" i="1"/>
  <c r="R421" i="1"/>
  <c r="S421" i="1" s="1"/>
  <c r="R417" i="1"/>
  <c r="S417" i="1" s="1"/>
  <c r="R407" i="1"/>
  <c r="S407" i="1" s="1"/>
  <c r="R405" i="1"/>
  <c r="S405" i="1" s="1"/>
  <c r="R375" i="1"/>
  <c r="S375" i="1" s="1"/>
  <c r="R373" i="1"/>
  <c r="S373" i="1" s="1"/>
  <c r="R345" i="1"/>
  <c r="S345" i="1" s="1"/>
  <c r="R343" i="1"/>
  <c r="S343" i="1" s="1"/>
  <c r="R337" i="1"/>
  <c r="S337" i="1" s="1"/>
  <c r="R313" i="1"/>
  <c r="S313" i="1" s="1"/>
  <c r="R311" i="1"/>
  <c r="S311" i="1" s="1"/>
  <c r="R307" i="1"/>
  <c r="S307" i="1" s="1"/>
  <c r="R305" i="1"/>
  <c r="S305" i="1" s="1"/>
  <c r="R281" i="1"/>
  <c r="S281" i="1" s="1"/>
  <c r="R279" i="1"/>
  <c r="S279" i="1" s="1"/>
  <c r="R273" i="1"/>
  <c r="S273" i="1" s="1"/>
  <c r="R251" i="1"/>
  <c r="S251" i="1" s="1"/>
  <c r="R249" i="1"/>
  <c r="S249" i="1" s="1"/>
  <c r="R247" i="1"/>
  <c r="S247" i="1" s="1"/>
  <c r="R241" i="1"/>
  <c r="S241" i="1" s="1"/>
  <c r="R217" i="1"/>
  <c r="S217" i="1" s="1"/>
  <c r="R215" i="1"/>
  <c r="S215" i="1" s="1"/>
  <c r="R209" i="1"/>
  <c r="S209" i="1" s="1"/>
  <c r="R187" i="1"/>
  <c r="S187" i="1" s="1"/>
  <c r="R185" i="1"/>
  <c r="S185" i="1" s="1"/>
  <c r="R183" i="1"/>
  <c r="S183" i="1" s="1"/>
  <c r="R180" i="1"/>
  <c r="R163" i="1"/>
  <c r="S163" i="1" s="1"/>
  <c r="R145" i="1"/>
  <c r="R122" i="1"/>
  <c r="R116" i="1"/>
  <c r="S116" i="1" s="1"/>
  <c r="R104" i="1"/>
  <c r="Z527" i="1"/>
  <c r="Y517" i="1"/>
  <c r="Z511" i="1"/>
  <c r="Y509" i="1"/>
  <c r="Z503" i="1"/>
  <c r="Y501" i="1"/>
  <c r="Z495" i="1"/>
  <c r="Y485" i="1"/>
  <c r="Y469" i="1"/>
  <c r="Y453" i="1"/>
  <c r="Y445" i="1"/>
  <c r="Z439" i="1"/>
  <c r="Y437" i="1"/>
  <c r="Z431" i="1"/>
  <c r="Y421" i="1"/>
  <c r="Y405" i="1"/>
  <c r="Y389" i="1"/>
  <c r="Y381" i="1"/>
  <c r="Z375" i="1"/>
  <c r="Y373" i="1"/>
  <c r="Y365" i="1"/>
  <c r="Y357" i="1"/>
  <c r="Y349" i="1"/>
  <c r="Z343" i="1"/>
  <c r="Y341" i="1"/>
  <c r="Z335" i="1"/>
  <c r="Y333" i="1"/>
  <c r="Y325" i="1"/>
  <c r="Z319" i="1"/>
  <c r="Y317" i="1"/>
  <c r="Z311" i="1"/>
  <c r="Y309" i="1"/>
  <c r="Y301" i="1"/>
  <c r="Y293" i="1"/>
  <c r="Y285" i="1"/>
  <c r="Z279" i="1"/>
  <c r="Y277" i="1"/>
  <c r="Y269" i="1"/>
  <c r="Z263" i="1"/>
  <c r="Y261" i="1"/>
  <c r="Y253" i="1"/>
  <c r="Z247" i="1"/>
  <c r="Y245" i="1"/>
  <c r="Y237" i="1"/>
  <c r="Y229" i="1"/>
  <c r="Y221" i="1"/>
  <c r="Z215" i="1"/>
  <c r="Y213" i="1"/>
  <c r="Z207" i="1"/>
  <c r="Z201" i="1"/>
  <c r="Z197" i="1"/>
  <c r="Z183" i="1"/>
  <c r="Y180" i="1"/>
  <c r="Z154" i="1"/>
  <c r="Z151" i="1"/>
  <c r="Y148" i="1"/>
  <c r="Z122" i="1"/>
  <c r="Z119" i="1"/>
  <c r="Y116" i="1"/>
  <c r="Z90" i="1"/>
  <c r="Y84" i="1"/>
  <c r="Z84" i="1" s="1"/>
  <c r="Z57" i="1"/>
  <c r="Y51" i="1"/>
  <c r="Z51" i="1" s="1"/>
  <c r="T434" i="1"/>
  <c r="T352" i="1"/>
  <c r="T320" i="1"/>
  <c r="T174" i="1"/>
  <c r="T168" i="1"/>
  <c r="T490" i="1"/>
  <c r="T458" i="1"/>
  <c r="T416" i="1"/>
  <c r="T384" i="1"/>
  <c r="T362" i="1"/>
  <c r="T282" i="1"/>
  <c r="T252" i="1"/>
  <c r="T190" i="1"/>
  <c r="T186" i="1"/>
  <c r="T176" i="1"/>
  <c r="T382" i="1"/>
  <c r="T354" i="1"/>
  <c r="T340" i="1"/>
  <c r="T276" i="1"/>
  <c r="T244" i="1"/>
  <c r="T154" i="1"/>
  <c r="R6" i="3"/>
  <c r="Y27" i="1" s="1"/>
  <c r="Z27" i="1" s="1"/>
  <c r="R7" i="3"/>
  <c r="Y31" i="1" s="1"/>
  <c r="Z31" i="1" s="1"/>
  <c r="D12" i="1"/>
  <c r="AD12" i="1" s="1"/>
  <c r="A12" i="1" s="1"/>
  <c r="D11" i="1"/>
  <c r="D10" i="1"/>
  <c r="T465" i="1" l="1"/>
  <c r="T142" i="1"/>
  <c r="T503" i="1"/>
  <c r="T435" i="1"/>
  <c r="T329" i="1"/>
  <c r="T451" i="1"/>
  <c r="T335" i="1"/>
  <c r="T277" i="1"/>
  <c r="T507" i="1"/>
  <c r="T531" i="1"/>
  <c r="T325" i="1"/>
  <c r="T351" i="1"/>
  <c r="T222" i="1"/>
  <c r="T419" i="1"/>
  <c r="T285" i="1"/>
  <c r="T355" i="1"/>
  <c r="T497" i="1"/>
  <c r="T191" i="1"/>
  <c r="T136" i="1"/>
  <c r="T443" i="1"/>
  <c r="T199" i="1"/>
  <c r="T511" i="1"/>
  <c r="T131" i="1"/>
  <c r="T309" i="1"/>
  <c r="T213" i="1"/>
  <c r="T505" i="1"/>
  <c r="T219" i="1"/>
  <c r="T283" i="1"/>
  <c r="T369" i="1"/>
  <c r="T439" i="1"/>
  <c r="T275" i="1"/>
  <c r="T339" i="1"/>
  <c r="T214" i="1"/>
  <c r="T365" i="1"/>
  <c r="Y11" i="1"/>
  <c r="Z11" i="1" s="1"/>
  <c r="T509" i="1"/>
  <c r="T347" i="1"/>
  <c r="T227" i="1"/>
  <c r="T317" i="1"/>
  <c r="T383" i="1"/>
  <c r="T457" i="1"/>
  <c r="L7" i="3"/>
  <c r="L6" i="3"/>
  <c r="T148" i="1"/>
  <c r="T403" i="1"/>
  <c r="T519" i="1"/>
  <c r="T255" i="1"/>
  <c r="T381" i="1"/>
  <c r="T473" i="1"/>
  <c r="T363" i="1"/>
  <c r="T349" i="1"/>
  <c r="T481" i="1"/>
  <c r="T287" i="1"/>
  <c r="T289" i="1"/>
  <c r="T393" i="1"/>
  <c r="C20" i="7"/>
  <c r="D20" i="7" s="1"/>
  <c r="E19" i="7"/>
  <c r="Y82" i="1"/>
  <c r="Z82" i="1" s="1"/>
  <c r="I11" i="4"/>
  <c r="Y87" i="1"/>
  <c r="Z87" i="1" s="1"/>
  <c r="S99" i="1"/>
  <c r="AD99" i="1"/>
  <c r="A99" i="1" s="1"/>
  <c r="T129" i="1"/>
  <c r="S129" i="1"/>
  <c r="T133" i="1"/>
  <c r="S133" i="1"/>
  <c r="T165" i="1"/>
  <c r="S165" i="1"/>
  <c r="T272" i="1"/>
  <c r="S272" i="1"/>
  <c r="T304" i="1"/>
  <c r="S304" i="1"/>
  <c r="T144" i="1"/>
  <c r="S144" i="1"/>
  <c r="T169" i="1"/>
  <c r="S169" i="1"/>
  <c r="T372" i="1"/>
  <c r="S372" i="1"/>
  <c r="T412" i="1"/>
  <c r="S412" i="1"/>
  <c r="T303" i="1"/>
  <c r="S303" i="1"/>
  <c r="I17" i="1"/>
  <c r="H18" i="1"/>
  <c r="I91" i="1"/>
  <c r="H92" i="1"/>
  <c r="T297" i="1"/>
  <c r="S297" i="1"/>
  <c r="T385" i="1"/>
  <c r="S385" i="1"/>
  <c r="T521" i="1"/>
  <c r="S521" i="1"/>
  <c r="T331" i="1"/>
  <c r="S331" i="1"/>
  <c r="I72" i="1"/>
  <c r="H73" i="1"/>
  <c r="I86" i="1"/>
  <c r="H87" i="1"/>
  <c r="I42" i="1"/>
  <c r="H43" i="1"/>
  <c r="T195" i="1"/>
  <c r="S195" i="1"/>
  <c r="T397" i="1"/>
  <c r="S397" i="1"/>
  <c r="T437" i="1"/>
  <c r="S437" i="1"/>
  <c r="T455" i="1"/>
  <c r="S455" i="1"/>
  <c r="T495" i="1"/>
  <c r="S495" i="1"/>
  <c r="T177" i="1"/>
  <c r="T411" i="1"/>
  <c r="T438" i="1"/>
  <c r="R72" i="1"/>
  <c r="T180" i="1"/>
  <c r="S180" i="1"/>
  <c r="T427" i="1"/>
  <c r="S427" i="1"/>
  <c r="T525" i="1"/>
  <c r="T523" i="1"/>
  <c r="T221" i="1"/>
  <c r="T401" i="1"/>
  <c r="T433" i="1"/>
  <c r="T137" i="1"/>
  <c r="S137" i="1"/>
  <c r="T321" i="1"/>
  <c r="T425" i="1"/>
  <c r="T486" i="1"/>
  <c r="R91" i="1"/>
  <c r="T211" i="1"/>
  <c r="T243" i="1"/>
  <c r="T167" i="1"/>
  <c r="T377" i="1"/>
  <c r="E42" i="1"/>
  <c r="T517" i="1"/>
  <c r="T445" i="1"/>
  <c r="T333" i="1"/>
  <c r="E17" i="1"/>
  <c r="T327" i="1"/>
  <c r="S327" i="1"/>
  <c r="T499" i="1"/>
  <c r="S499" i="1"/>
  <c r="T353" i="1"/>
  <c r="S353" i="1"/>
  <c r="T513" i="1"/>
  <c r="S513" i="1"/>
  <c r="T207" i="1"/>
  <c r="S207" i="1"/>
  <c r="T471" i="1"/>
  <c r="S471" i="1"/>
  <c r="T413" i="1"/>
  <c r="S413" i="1"/>
  <c r="T479" i="1"/>
  <c r="S479" i="1"/>
  <c r="I51" i="1"/>
  <c r="H52" i="1"/>
  <c r="T357" i="1"/>
  <c r="S357" i="1"/>
  <c r="T389" i="1"/>
  <c r="S389" i="1"/>
  <c r="T501" i="1"/>
  <c r="S501" i="1"/>
  <c r="I67" i="1"/>
  <c r="H68" i="1"/>
  <c r="T225" i="1"/>
  <c r="S225" i="1"/>
  <c r="T475" i="1"/>
  <c r="S475" i="1"/>
  <c r="T463" i="1"/>
  <c r="S463" i="1"/>
  <c r="T423" i="1"/>
  <c r="S423" i="1"/>
  <c r="T122" i="1"/>
  <c r="S122" i="1"/>
  <c r="T160" i="1"/>
  <c r="S160" i="1"/>
  <c r="T156" i="1"/>
  <c r="S156" i="1"/>
  <c r="T444" i="1"/>
  <c r="S444" i="1"/>
  <c r="T120" i="1"/>
  <c r="S120" i="1"/>
  <c r="T141" i="1"/>
  <c r="S141" i="1"/>
  <c r="T206" i="1"/>
  <c r="S206" i="1"/>
  <c r="T270" i="1"/>
  <c r="S270" i="1"/>
  <c r="T286" i="1"/>
  <c r="S286" i="1"/>
  <c r="T318" i="1"/>
  <c r="S318" i="1"/>
  <c r="T334" i="1"/>
  <c r="S334" i="1"/>
  <c r="T350" i="1"/>
  <c r="S350" i="1"/>
  <c r="T422" i="1"/>
  <c r="S422" i="1"/>
  <c r="T164" i="1"/>
  <c r="S164" i="1"/>
  <c r="T173" i="1"/>
  <c r="S173" i="1"/>
  <c r="T161" i="1"/>
  <c r="S161" i="1"/>
  <c r="E16" i="1"/>
  <c r="T229" i="1"/>
  <c r="S229" i="1"/>
  <c r="H25" i="1"/>
  <c r="I24" i="1"/>
  <c r="E23" i="1"/>
  <c r="T529" i="1"/>
  <c r="S529" i="1"/>
  <c r="T371" i="1"/>
  <c r="S371" i="1"/>
  <c r="I57" i="1"/>
  <c r="H58" i="1"/>
  <c r="E57" i="1" s="1"/>
  <c r="H81" i="1"/>
  <c r="I80" i="1"/>
  <c r="I100" i="1"/>
  <c r="E99" i="1"/>
  <c r="H101" i="1"/>
  <c r="T271" i="1"/>
  <c r="S271" i="1"/>
  <c r="T295" i="1"/>
  <c r="S295" i="1"/>
  <c r="T491" i="1"/>
  <c r="S491" i="1"/>
  <c r="E28" i="1"/>
  <c r="I29" i="1"/>
  <c r="H30" i="1"/>
  <c r="R30" i="1" s="1"/>
  <c r="T301" i="1"/>
  <c r="S301" i="1"/>
  <c r="T485" i="1"/>
  <c r="S485" i="1"/>
  <c r="T493" i="1"/>
  <c r="S493" i="1"/>
  <c r="T299" i="1"/>
  <c r="S299" i="1"/>
  <c r="T399" i="1"/>
  <c r="S399" i="1"/>
  <c r="T267" i="1"/>
  <c r="S267" i="1"/>
  <c r="T379" i="1"/>
  <c r="S379" i="1"/>
  <c r="T467" i="1"/>
  <c r="S467" i="1"/>
  <c r="T487" i="1"/>
  <c r="S487" i="1"/>
  <c r="T387" i="1"/>
  <c r="T395" i="1"/>
  <c r="T157" i="1"/>
  <c r="T145" i="1"/>
  <c r="S145" i="1"/>
  <c r="T431" i="1"/>
  <c r="S431" i="1"/>
  <c r="E72" i="1"/>
  <c r="E90" i="1"/>
  <c r="R101" i="1"/>
  <c r="E41" i="1"/>
  <c r="R73" i="1"/>
  <c r="T203" i="1"/>
  <c r="T302" i="1"/>
  <c r="S302" i="1"/>
  <c r="T265" i="1"/>
  <c r="T153" i="1"/>
  <c r="S153" i="1"/>
  <c r="T364" i="1"/>
  <c r="S364" i="1"/>
  <c r="T515" i="1"/>
  <c r="R43" i="1"/>
  <c r="R100" i="1"/>
  <c r="T315" i="1"/>
  <c r="T293" i="1"/>
  <c r="R18" i="1"/>
  <c r="T237" i="1"/>
  <c r="S237" i="1"/>
  <c r="T367" i="1"/>
  <c r="S367" i="1"/>
  <c r="H63" i="1"/>
  <c r="I62" i="1"/>
  <c r="I104" i="1"/>
  <c r="H105" i="1"/>
  <c r="R58" i="1"/>
  <c r="T361" i="1"/>
  <c r="S361" i="1"/>
  <c r="T291" i="1"/>
  <c r="S291" i="1"/>
  <c r="T391" i="1"/>
  <c r="S391" i="1"/>
  <c r="T263" i="1"/>
  <c r="S263" i="1"/>
  <c r="T415" i="1"/>
  <c r="S415" i="1"/>
  <c r="T453" i="1"/>
  <c r="S453" i="1"/>
  <c r="I108" i="1"/>
  <c r="H109" i="1"/>
  <c r="T233" i="1"/>
  <c r="S233" i="1"/>
  <c r="T239" i="1"/>
  <c r="S239" i="1"/>
  <c r="T323" i="1"/>
  <c r="S323" i="1"/>
  <c r="T483" i="1"/>
  <c r="S483" i="1"/>
  <c r="H77" i="1"/>
  <c r="I76" i="1"/>
  <c r="T259" i="1"/>
  <c r="S259" i="1"/>
  <c r="T459" i="1"/>
  <c r="S459" i="1"/>
  <c r="T181" i="1"/>
  <c r="T516" i="1"/>
  <c r="T308" i="1"/>
  <c r="T140" i="1"/>
  <c r="T212" i="1"/>
  <c r="T192" i="1"/>
  <c r="T524" i="1"/>
  <c r="T238" i="1"/>
  <c r="T298" i="1"/>
  <c r="T338" i="1"/>
  <c r="T254" i="1"/>
  <c r="T274" i="1"/>
  <c r="T194" i="1"/>
  <c r="T442" i="1"/>
  <c r="T242" i="1"/>
  <c r="T336" i="1"/>
  <c r="T324" i="1"/>
  <c r="T366" i="1"/>
  <c r="T149" i="1"/>
  <c r="T240" i="1"/>
  <c r="T390" i="1"/>
  <c r="T138" i="1"/>
  <c r="T202" i="1"/>
  <c r="T474" i="1"/>
  <c r="T512" i="1"/>
  <c r="T528" i="1"/>
  <c r="T172" i="1"/>
  <c r="T250" i="1"/>
  <c r="R11" i="1"/>
  <c r="T210" i="1"/>
  <c r="T260" i="1"/>
  <c r="T332" i="1"/>
  <c r="T410" i="1"/>
  <c r="T466" i="1"/>
  <c r="T520" i="1"/>
  <c r="T170" i="1"/>
  <c r="T112" i="1"/>
  <c r="T406" i="1"/>
  <c r="T314" i="1"/>
  <c r="Y12" i="1"/>
  <c r="Z12" i="1" s="1"/>
  <c r="T196" i="1"/>
  <c r="T290" i="1"/>
  <c r="F7" i="3"/>
  <c r="G6" i="3"/>
  <c r="G7" i="3"/>
  <c r="D6" i="3"/>
  <c r="E7" i="3"/>
  <c r="F6" i="3"/>
  <c r="D7" i="3"/>
  <c r="E6" i="3"/>
  <c r="T306" i="1"/>
  <c r="T374" i="1"/>
  <c r="T300" i="1"/>
  <c r="T158" i="1"/>
  <c r="T208" i="1"/>
  <c r="T132" i="1"/>
  <c r="T398" i="1"/>
  <c r="T204" i="1"/>
  <c r="T236" i="1"/>
  <c r="T330" i="1"/>
  <c r="T408" i="1"/>
  <c r="E10" i="1"/>
  <c r="H12" i="1"/>
  <c r="I11" i="1"/>
  <c r="T185" i="1"/>
  <c r="T217" i="1"/>
  <c r="T305" i="1"/>
  <c r="T375" i="1"/>
  <c r="T421" i="1"/>
  <c r="T494" i="1"/>
  <c r="T500" i="1"/>
  <c r="T386" i="1"/>
  <c r="T328" i="1"/>
  <c r="T360" i="1"/>
  <c r="T376" i="1"/>
  <c r="T480" i="1"/>
  <c r="T452" i="1"/>
  <c r="T484" i="1"/>
  <c r="T312" i="1"/>
  <c r="T530" i="1"/>
  <c r="T128" i="1"/>
  <c r="T266" i="1"/>
  <c r="T346" i="1"/>
  <c r="T446" i="1"/>
  <c r="T187" i="1"/>
  <c r="T273" i="1"/>
  <c r="T198" i="1"/>
  <c r="T342" i="1"/>
  <c r="T510" i="1"/>
  <c r="T400" i="1"/>
  <c r="T264" i="1"/>
  <c r="T488" i="1"/>
  <c r="T492" i="1"/>
  <c r="T344" i="1"/>
  <c r="T226" i="1"/>
  <c r="T258" i="1"/>
  <c r="T322" i="1"/>
  <c r="T178" i="1"/>
  <c r="T188" i="1"/>
  <c r="T220" i="1"/>
  <c r="T268" i="1"/>
  <c r="T284" i="1"/>
  <c r="T316" i="1"/>
  <c r="T348" i="1"/>
  <c r="T414" i="1"/>
  <c r="T114" i="1"/>
  <c r="T430" i="1"/>
  <c r="T152" i="1"/>
  <c r="T224" i="1"/>
  <c r="T256" i="1"/>
  <c r="T288" i="1"/>
  <c r="T440" i="1"/>
  <c r="T116" i="1"/>
  <c r="T209" i="1"/>
  <c r="T247" i="1"/>
  <c r="T279" i="1"/>
  <c r="T311" i="1"/>
  <c r="T345" i="1"/>
  <c r="T407" i="1"/>
  <c r="T123" i="1"/>
  <c r="T368" i="1"/>
  <c r="T462" i="1"/>
  <c r="T85" i="1"/>
  <c r="AD85" i="1" s="1"/>
  <c r="A85" i="1" s="1"/>
  <c r="T115" i="1"/>
  <c r="T147" i="1"/>
  <c r="T179" i="1"/>
  <c r="T326" i="1"/>
  <c r="T135" i="1"/>
  <c r="T378" i="1"/>
  <c r="T184" i="1"/>
  <c r="T232" i="1"/>
  <c r="T296" i="1"/>
  <c r="T496" i="1"/>
  <c r="T526" i="1"/>
  <c r="T127" i="1"/>
  <c r="T470" i="1"/>
  <c r="T118" i="1"/>
  <c r="T514" i="1"/>
  <c r="T155" i="1"/>
  <c r="T251" i="1"/>
  <c r="T337" i="1"/>
  <c r="T117" i="1"/>
  <c r="T418" i="1"/>
  <c r="T262" i="1"/>
  <c r="T450" i="1"/>
  <c r="T143" i="1"/>
  <c r="T392" i="1"/>
  <c r="T502" i="1"/>
  <c r="T159" i="1"/>
  <c r="T476" i="1"/>
  <c r="T394" i="1"/>
  <c r="T216" i="1"/>
  <c r="T472" i="1"/>
  <c r="T218" i="1"/>
  <c r="T234" i="1"/>
  <c r="T163" i="1"/>
  <c r="T241" i="1"/>
  <c r="T307" i="1"/>
  <c r="T343" i="1"/>
  <c r="T405" i="1"/>
  <c r="T426" i="1"/>
  <c r="T278" i="1"/>
  <c r="T294" i="1"/>
  <c r="T358" i="1"/>
  <c r="T518" i="1"/>
  <c r="T370" i="1"/>
  <c r="T506" i="1"/>
  <c r="T171" i="1"/>
  <c r="T124" i="1"/>
  <c r="T166" i="1"/>
  <c r="T420" i="1"/>
  <c r="T460" i="1"/>
  <c r="T228" i="1"/>
  <c r="T292" i="1"/>
  <c r="T356" i="1"/>
  <c r="T146" i="1"/>
  <c r="T448" i="1"/>
  <c r="T482" i="1"/>
  <c r="T498" i="1"/>
  <c r="T402" i="1"/>
  <c r="T508" i="1"/>
  <c r="T183" i="1"/>
  <c r="T215" i="1"/>
  <c r="T249" i="1"/>
  <c r="T281" i="1"/>
  <c r="T313" i="1"/>
  <c r="T373" i="1"/>
  <c r="T417" i="1"/>
  <c r="T429" i="1"/>
  <c r="T126" i="1"/>
  <c r="T230" i="1"/>
  <c r="T246" i="1"/>
  <c r="T432" i="1"/>
  <c r="T97" i="1"/>
  <c r="T200" i="1"/>
  <c r="T456" i="1"/>
  <c r="T464" i="1"/>
  <c r="T121" i="1"/>
  <c r="T150" i="1"/>
  <c r="T388" i="1"/>
  <c r="T396" i="1"/>
  <c r="T436" i="1"/>
  <c r="T468" i="1"/>
  <c r="T280" i="1"/>
  <c r="T175" i="1"/>
  <c r="T522" i="1"/>
  <c r="Y10" i="1"/>
  <c r="Z10" i="1" s="1"/>
  <c r="AD10" i="1" s="1"/>
  <c r="T11" i="1" l="1"/>
  <c r="AD11" i="1" s="1"/>
  <c r="A11" i="1" s="1"/>
  <c r="G45" i="4"/>
  <c r="F45" i="4"/>
  <c r="E45" i="4"/>
  <c r="C21" i="7"/>
  <c r="D21" i="7" s="1"/>
  <c r="E20" i="7"/>
  <c r="T100" i="1"/>
  <c r="AD100" i="1" s="1"/>
  <c r="S100" i="1"/>
  <c r="S97" i="1"/>
  <c r="AD97" i="1"/>
  <c r="A97" i="1" s="1"/>
  <c r="S85" i="1"/>
  <c r="T86" i="1"/>
  <c r="AD86" i="1" s="1"/>
  <c r="A86" i="1" s="1"/>
  <c r="I77" i="1"/>
  <c r="H78" i="1"/>
  <c r="E76" i="1"/>
  <c r="R77" i="1"/>
  <c r="R78" i="1"/>
  <c r="H88" i="1"/>
  <c r="I87" i="1"/>
  <c r="R88" i="1"/>
  <c r="E86" i="1"/>
  <c r="I92" i="1"/>
  <c r="H93" i="1"/>
  <c r="E92" i="1"/>
  <c r="E91" i="1"/>
  <c r="R92" i="1"/>
  <c r="I109" i="1"/>
  <c r="H110" i="1"/>
  <c r="R109" i="1"/>
  <c r="E108" i="1"/>
  <c r="R110" i="1"/>
  <c r="I101" i="1"/>
  <c r="E101" i="1"/>
  <c r="R102" i="1"/>
  <c r="T102" i="1" s="1"/>
  <c r="I81" i="1"/>
  <c r="R81" i="1"/>
  <c r="R82" i="1"/>
  <c r="T82" i="1" s="1"/>
  <c r="AD82" i="1" s="1"/>
  <c r="A82" i="1" s="1"/>
  <c r="E81" i="1"/>
  <c r="I68" i="1"/>
  <c r="H69" i="1"/>
  <c r="E67" i="1"/>
  <c r="R68" i="1"/>
  <c r="E68" i="1"/>
  <c r="R69" i="1"/>
  <c r="I52" i="1"/>
  <c r="H53" i="1"/>
  <c r="E51" i="1"/>
  <c r="E52" i="1"/>
  <c r="R52" i="1"/>
  <c r="R53" i="1"/>
  <c r="E100" i="1"/>
  <c r="H106" i="1"/>
  <c r="R106" i="1" s="1"/>
  <c r="I105" i="1"/>
  <c r="R105" i="1"/>
  <c r="E104" i="1"/>
  <c r="R87" i="1"/>
  <c r="I58" i="1"/>
  <c r="H59" i="1"/>
  <c r="E58" i="1" s="1"/>
  <c r="R25" i="1"/>
  <c r="H26" i="1"/>
  <c r="R26" i="1" s="1"/>
  <c r="I25" i="1"/>
  <c r="E25" i="1"/>
  <c r="I43" i="1"/>
  <c r="H44" i="1"/>
  <c r="E43" i="1"/>
  <c r="R44" i="1"/>
  <c r="I73" i="1"/>
  <c r="H74" i="1"/>
  <c r="R74" i="1"/>
  <c r="E73" i="1"/>
  <c r="I18" i="1"/>
  <c r="H19" i="1"/>
  <c r="E18" i="1"/>
  <c r="R19" i="1"/>
  <c r="E80" i="1"/>
  <c r="I63" i="1"/>
  <c r="H64" i="1"/>
  <c r="R63" i="1"/>
  <c r="E63" i="1"/>
  <c r="E62" i="1"/>
  <c r="H31" i="1"/>
  <c r="E30" i="1" s="1"/>
  <c r="I30" i="1"/>
  <c r="E29" i="1"/>
  <c r="E24" i="1"/>
  <c r="S11" i="1"/>
  <c r="I12" i="1"/>
  <c r="H13" i="1"/>
  <c r="E12" i="1" s="1"/>
  <c r="E11" i="1"/>
  <c r="R12" i="1"/>
  <c r="M47" i="4" l="1"/>
  <c r="M45" i="4"/>
  <c r="M46" i="4"/>
  <c r="T101" i="1"/>
  <c r="A100" i="1"/>
  <c r="C22" i="7"/>
  <c r="D22" i="7" s="1"/>
  <c r="E21" i="7"/>
  <c r="T98" i="1"/>
  <c r="S102" i="1"/>
  <c r="AD102" i="1"/>
  <c r="A102" i="1" s="1"/>
  <c r="S98" i="1"/>
  <c r="AD98" i="1"/>
  <c r="A98" i="1" s="1"/>
  <c r="S101" i="1"/>
  <c r="AD101" i="1"/>
  <c r="A101" i="1" s="1"/>
  <c r="S86" i="1"/>
  <c r="T87" i="1"/>
  <c r="AD87" i="1" s="1"/>
  <c r="A87" i="1" s="1"/>
  <c r="S82" i="1"/>
  <c r="T83" i="1"/>
  <c r="AD83" i="1" s="1"/>
  <c r="A83" i="1" s="1"/>
  <c r="R59" i="1"/>
  <c r="E105" i="1"/>
  <c r="I53" i="1"/>
  <c r="H54" i="1"/>
  <c r="R93" i="1"/>
  <c r="I93" i="1"/>
  <c r="R94" i="1"/>
  <c r="T94" i="1" s="1"/>
  <c r="E93" i="1"/>
  <c r="I110" i="1"/>
  <c r="E110" i="1"/>
  <c r="R31" i="1"/>
  <c r="I64" i="1"/>
  <c r="R65" i="1"/>
  <c r="T65" i="1" s="1"/>
  <c r="AD65" i="1" s="1"/>
  <c r="A65" i="1" s="1"/>
  <c r="E64" i="1"/>
  <c r="R64" i="1"/>
  <c r="I19" i="1"/>
  <c r="H20" i="1"/>
  <c r="E19" i="1"/>
  <c r="I74" i="1"/>
  <c r="R75" i="1"/>
  <c r="T75" i="1" s="1"/>
  <c r="AD75" i="1" s="1"/>
  <c r="A75" i="1" s="1"/>
  <c r="E74" i="1"/>
  <c r="I44" i="1"/>
  <c r="H45" i="1"/>
  <c r="E44" i="1"/>
  <c r="R45" i="1"/>
  <c r="E87" i="1"/>
  <c r="I88" i="1"/>
  <c r="R89" i="1"/>
  <c r="T89" i="1" s="1"/>
  <c r="E88" i="1"/>
  <c r="E77" i="1"/>
  <c r="I78" i="1"/>
  <c r="E78" i="1"/>
  <c r="R79" i="1"/>
  <c r="T79" i="1" s="1"/>
  <c r="AD79" i="1" s="1"/>
  <c r="A79" i="1" s="1"/>
  <c r="I31" i="1"/>
  <c r="H32" i="1"/>
  <c r="E31" i="1"/>
  <c r="R32" i="1"/>
  <c r="H27" i="1"/>
  <c r="I26" i="1"/>
  <c r="E26" i="1"/>
  <c r="R27" i="1"/>
  <c r="I59" i="1"/>
  <c r="R60" i="1"/>
  <c r="T60" i="1" s="1"/>
  <c r="AD60" i="1" s="1"/>
  <c r="A60" i="1" s="1"/>
  <c r="E59" i="1"/>
  <c r="I106" i="1"/>
  <c r="R107" i="1"/>
  <c r="T107" i="1" s="1"/>
  <c r="E106" i="1"/>
  <c r="I69" i="1"/>
  <c r="E69" i="1"/>
  <c r="R70" i="1"/>
  <c r="T70" i="1" s="1"/>
  <c r="AD70" i="1" s="1"/>
  <c r="A70" i="1" s="1"/>
  <c r="E109" i="1"/>
  <c r="T12" i="1"/>
  <c r="S12" i="1" s="1"/>
  <c r="R13" i="1"/>
  <c r="I13" i="1"/>
  <c r="H14" i="1"/>
  <c r="C23" i="7" l="1"/>
  <c r="D23" i="7" s="1"/>
  <c r="E22" i="7"/>
  <c r="E60" i="4"/>
  <c r="F60" i="4"/>
  <c r="G60" i="4"/>
  <c r="T103" i="1"/>
  <c r="AD103" i="1" s="1"/>
  <c r="S107" i="1"/>
  <c r="AD107" i="1"/>
  <c r="A107" i="1" s="1"/>
  <c r="S103" i="1"/>
  <c r="S94" i="1"/>
  <c r="AD94" i="1"/>
  <c r="S89" i="1"/>
  <c r="AD89" i="1"/>
  <c r="S60" i="1"/>
  <c r="T61" i="1"/>
  <c r="AD61" i="1" s="1"/>
  <c r="A61" i="1" s="1"/>
  <c r="S79" i="1"/>
  <c r="T80" i="1"/>
  <c r="AD80" i="1" s="1"/>
  <c r="A80" i="1" s="1"/>
  <c r="S65" i="1"/>
  <c r="T66" i="1"/>
  <c r="AD66" i="1" s="1"/>
  <c r="A66" i="1" s="1"/>
  <c r="S83" i="1"/>
  <c r="T84" i="1"/>
  <c r="AD84" i="1" s="1"/>
  <c r="S70" i="1"/>
  <c r="T72" i="1"/>
  <c r="AD72" i="1" s="1"/>
  <c r="A72" i="1" s="1"/>
  <c r="S87" i="1"/>
  <c r="T88" i="1"/>
  <c r="AD88" i="1" s="1"/>
  <c r="A88" i="1" s="1"/>
  <c r="S75" i="1"/>
  <c r="T76" i="1"/>
  <c r="AD76" i="1" s="1"/>
  <c r="A76" i="1" s="1"/>
  <c r="I54" i="1"/>
  <c r="H55" i="1"/>
  <c r="E54" i="1"/>
  <c r="R55" i="1"/>
  <c r="I32" i="1"/>
  <c r="H33" i="1"/>
  <c r="R33" i="1"/>
  <c r="E32" i="1"/>
  <c r="H21" i="1"/>
  <c r="E20" i="1" s="1"/>
  <c r="I20" i="1"/>
  <c r="R21" i="1"/>
  <c r="I27" i="1"/>
  <c r="E27" i="1"/>
  <c r="R28" i="1"/>
  <c r="I45" i="1"/>
  <c r="H46" i="1"/>
  <c r="R46" i="1" s="1"/>
  <c r="E45" i="1"/>
  <c r="E53" i="1"/>
  <c r="R20" i="1"/>
  <c r="R54" i="1"/>
  <c r="T13" i="1"/>
  <c r="I14" i="1"/>
  <c r="H15" i="1"/>
  <c r="R14" i="1"/>
  <c r="E13" i="1"/>
  <c r="T95" i="1" l="1"/>
  <c r="A94" i="1"/>
  <c r="T104" i="1"/>
  <c r="A103" i="1"/>
  <c r="A84" i="1"/>
  <c r="T90" i="1"/>
  <c r="A89" i="1"/>
  <c r="C24" i="7"/>
  <c r="D24" i="7" s="1"/>
  <c r="E23" i="7"/>
  <c r="T108" i="1"/>
  <c r="G57" i="4"/>
  <c r="E57" i="4"/>
  <c r="F57" i="4"/>
  <c r="S108" i="1"/>
  <c r="AD108" i="1"/>
  <c r="A108" i="1" s="1"/>
  <c r="S104" i="1"/>
  <c r="AD104" i="1"/>
  <c r="A104" i="1" s="1"/>
  <c r="S95" i="1"/>
  <c r="AD95" i="1"/>
  <c r="S90" i="1"/>
  <c r="AD90" i="1"/>
  <c r="S72" i="1"/>
  <c r="T73" i="1"/>
  <c r="AD73" i="1" s="1"/>
  <c r="A73" i="1" s="1"/>
  <c r="S88" i="1"/>
  <c r="S84" i="1"/>
  <c r="S61" i="1"/>
  <c r="T62" i="1"/>
  <c r="AD62" i="1" s="1"/>
  <c r="A62" i="1" s="1"/>
  <c r="S76" i="1"/>
  <c r="T77" i="1"/>
  <c r="AD77" i="1" s="1"/>
  <c r="A77" i="1" s="1"/>
  <c r="S66" i="1"/>
  <c r="T67" i="1"/>
  <c r="AD67" i="1" s="1"/>
  <c r="A67" i="1" s="1"/>
  <c r="S80" i="1"/>
  <c r="T81" i="1"/>
  <c r="AD81" i="1" s="1"/>
  <c r="A81" i="1" s="1"/>
  <c r="S13" i="1"/>
  <c r="I33" i="1"/>
  <c r="H34" i="1"/>
  <c r="R34" i="1"/>
  <c r="E33" i="1"/>
  <c r="I55" i="1"/>
  <c r="R56" i="1"/>
  <c r="T56" i="1" s="1"/>
  <c r="AD56" i="1" s="1"/>
  <c r="A56" i="1" s="1"/>
  <c r="E55" i="1"/>
  <c r="E14" i="1"/>
  <c r="R16" i="1"/>
  <c r="T28" i="1"/>
  <c r="I46" i="1"/>
  <c r="H47" i="1"/>
  <c r="E46" i="1"/>
  <c r="R47" i="1"/>
  <c r="I21" i="1"/>
  <c r="R22" i="1"/>
  <c r="E21" i="1"/>
  <c r="R15" i="1"/>
  <c r="I15" i="1"/>
  <c r="E15" i="1"/>
  <c r="T14" i="1"/>
  <c r="T96" i="1" l="1"/>
  <c r="AD96" i="1" s="1"/>
  <c r="A96" i="1" s="1"/>
  <c r="A95" i="1"/>
  <c r="T91" i="1"/>
  <c r="AD91" i="1" s="1"/>
  <c r="A90" i="1"/>
  <c r="C25" i="7"/>
  <c r="D25" i="7" s="1"/>
  <c r="E24" i="7"/>
  <c r="T105" i="1"/>
  <c r="T109" i="1"/>
  <c r="AD109" i="1" s="1"/>
  <c r="A109" i="1" s="1"/>
  <c r="S105" i="1"/>
  <c r="AD105" i="1"/>
  <c r="A105" i="1" s="1"/>
  <c r="S96" i="1"/>
  <c r="S91" i="1"/>
  <c r="S28" i="1"/>
  <c r="AD28" i="1"/>
  <c r="S77" i="1"/>
  <c r="T78" i="1"/>
  <c r="AD78" i="1" s="1"/>
  <c r="S73" i="1"/>
  <c r="T74" i="1"/>
  <c r="AD74" i="1" s="1"/>
  <c r="A74" i="1" s="1"/>
  <c r="S67" i="1"/>
  <c r="T68" i="1"/>
  <c r="AD68" i="1" s="1"/>
  <c r="A68" i="1" s="1"/>
  <c r="S81" i="1"/>
  <c r="S56" i="1"/>
  <c r="T57" i="1"/>
  <c r="AD57" i="1" s="1"/>
  <c r="A57" i="1" s="1"/>
  <c r="S62" i="1"/>
  <c r="T63" i="1"/>
  <c r="AD63" i="1" s="1"/>
  <c r="A63" i="1" s="1"/>
  <c r="I34" i="1"/>
  <c r="H35" i="1"/>
  <c r="E34" i="1"/>
  <c r="T22" i="1"/>
  <c r="S22" i="1" s="1"/>
  <c r="I47" i="1"/>
  <c r="H48" i="1"/>
  <c r="E47" i="1"/>
  <c r="R48" i="1"/>
  <c r="T16" i="1"/>
  <c r="S16" i="1" s="1"/>
  <c r="S14" i="1"/>
  <c r="T15" i="1"/>
  <c r="T29" i="1" l="1"/>
  <c r="A28" i="1"/>
  <c r="S109" i="1"/>
  <c r="H14" i="4"/>
  <c r="A78" i="1"/>
  <c r="T92" i="1"/>
  <c r="A91" i="1"/>
  <c r="C26" i="7"/>
  <c r="D26" i="7" s="1"/>
  <c r="E25" i="7"/>
  <c r="G56" i="4"/>
  <c r="F58" i="4"/>
  <c r="E58" i="4"/>
  <c r="G58" i="4"/>
  <c r="T106" i="1"/>
  <c r="AD106" i="1" s="1"/>
  <c r="F56" i="4"/>
  <c r="E56" i="4"/>
  <c r="T110" i="1"/>
  <c r="D14" i="4"/>
  <c r="G14" i="4"/>
  <c r="F14" i="4"/>
  <c r="E14" i="4"/>
  <c r="S106" i="1"/>
  <c r="S92" i="1"/>
  <c r="AD92" i="1"/>
  <c r="A92" i="1" s="1"/>
  <c r="AD29" i="1"/>
  <c r="A29" i="1" s="1"/>
  <c r="S29" i="1"/>
  <c r="S74" i="1"/>
  <c r="S57" i="1"/>
  <c r="T58" i="1"/>
  <c r="AD58" i="1" s="1"/>
  <c r="A58" i="1" s="1"/>
  <c r="S68" i="1"/>
  <c r="T69" i="1"/>
  <c r="AD69" i="1" s="1"/>
  <c r="S78" i="1"/>
  <c r="S63" i="1"/>
  <c r="T64" i="1"/>
  <c r="AD64" i="1" s="1"/>
  <c r="T23" i="1"/>
  <c r="I35" i="1"/>
  <c r="H36" i="1"/>
  <c r="E35" i="1"/>
  <c r="T17" i="1"/>
  <c r="I48" i="1"/>
  <c r="H49" i="1"/>
  <c r="E48" i="1" s="1"/>
  <c r="R35" i="1"/>
  <c r="S15" i="1"/>
  <c r="AD110" i="1" l="1"/>
  <c r="S110" i="1"/>
  <c r="F62" i="4"/>
  <c r="A110" i="1"/>
  <c r="G61" i="4"/>
  <c r="A106" i="1"/>
  <c r="F55" i="4"/>
  <c r="A69" i="1"/>
  <c r="F54" i="4"/>
  <c r="A64" i="1"/>
  <c r="C27" i="7"/>
  <c r="D27" i="7" s="1"/>
  <c r="E26" i="7"/>
  <c r="E62" i="4"/>
  <c r="G62" i="4"/>
  <c r="T93" i="1"/>
  <c r="T30" i="1"/>
  <c r="E61" i="4"/>
  <c r="F61" i="4"/>
  <c r="G54" i="4"/>
  <c r="G55" i="4"/>
  <c r="E55" i="4"/>
  <c r="E54" i="4"/>
  <c r="D10" i="4"/>
  <c r="G10" i="4"/>
  <c r="F10" i="4"/>
  <c r="H10" i="4"/>
  <c r="E10" i="4"/>
  <c r="I14" i="4"/>
  <c r="S93" i="1"/>
  <c r="AD93" i="1"/>
  <c r="AD30" i="1"/>
  <c r="A30" i="1" s="1"/>
  <c r="S30" i="1"/>
  <c r="AD23" i="1"/>
  <c r="A23" i="1" s="1"/>
  <c r="S69" i="1"/>
  <c r="S58" i="1"/>
  <c r="T59" i="1"/>
  <c r="AD59" i="1" s="1"/>
  <c r="A59" i="1" s="1"/>
  <c r="S64" i="1"/>
  <c r="S23" i="1"/>
  <c r="S17" i="1"/>
  <c r="T18" i="1"/>
  <c r="I49" i="1"/>
  <c r="E49" i="1"/>
  <c r="R50" i="1"/>
  <c r="H37" i="1"/>
  <c r="I36" i="1"/>
  <c r="R49" i="1"/>
  <c r="R36" i="1"/>
  <c r="A93" i="1" l="1"/>
  <c r="C28" i="7"/>
  <c r="D28" i="7" s="1"/>
  <c r="E27" i="7"/>
  <c r="G59" i="4"/>
  <c r="F59" i="4"/>
  <c r="E59" i="4"/>
  <c r="I10" i="4"/>
  <c r="D15" i="4"/>
  <c r="F15" i="4"/>
  <c r="H15" i="4"/>
  <c r="G15" i="4"/>
  <c r="E15" i="4"/>
  <c r="T31" i="1"/>
  <c r="AD31" i="1" s="1"/>
  <c r="T24" i="1"/>
  <c r="AD24" i="1" s="1"/>
  <c r="S59" i="1"/>
  <c r="I37" i="1"/>
  <c r="H38" i="1"/>
  <c r="R38" i="1"/>
  <c r="E37" i="1"/>
  <c r="S18" i="1"/>
  <c r="T19" i="1"/>
  <c r="R37" i="1"/>
  <c r="T50" i="1"/>
  <c r="E36" i="1"/>
  <c r="T32" i="1" l="1"/>
  <c r="AD32" i="1" s="1"/>
  <c r="A31" i="1"/>
  <c r="T25" i="1"/>
  <c r="AD25" i="1" s="1"/>
  <c r="A24" i="1"/>
  <c r="C29" i="7"/>
  <c r="D29" i="7" s="1"/>
  <c r="E28" i="7"/>
  <c r="H27" i="7"/>
  <c r="I15" i="4"/>
  <c r="S24" i="1"/>
  <c r="S31" i="1"/>
  <c r="S32" i="1"/>
  <c r="S50" i="1"/>
  <c r="AD50" i="1"/>
  <c r="S19" i="1"/>
  <c r="T20" i="1"/>
  <c r="I38" i="1"/>
  <c r="F21" i="7" s="1"/>
  <c r="E38" i="1"/>
  <c r="R39" i="1"/>
  <c r="G18" i="7" l="1"/>
  <c r="H24" i="7"/>
  <c r="F15" i="7"/>
  <c r="H23" i="7"/>
  <c r="F20" i="7"/>
  <c r="F14" i="7"/>
  <c r="H15" i="7"/>
  <c r="H18" i="7"/>
  <c r="G15" i="7"/>
  <c r="F27" i="7"/>
  <c r="F19" i="7"/>
  <c r="F26" i="7"/>
  <c r="H20" i="7"/>
  <c r="F25" i="7"/>
  <c r="H17" i="7"/>
  <c r="F23" i="7"/>
  <c r="G26" i="7"/>
  <c r="F22" i="7"/>
  <c r="H19" i="7"/>
  <c r="H14" i="7"/>
  <c r="F24" i="7"/>
  <c r="G25" i="7"/>
  <c r="H16" i="7"/>
  <c r="F16" i="7"/>
  <c r="H25" i="7"/>
  <c r="H21" i="7"/>
  <c r="G17" i="7"/>
  <c r="G27" i="7"/>
  <c r="G19" i="7"/>
  <c r="G16" i="7"/>
  <c r="G23" i="7"/>
  <c r="F17" i="7"/>
  <c r="H26" i="7"/>
  <c r="G21" i="7"/>
  <c r="F18" i="7"/>
  <c r="G20" i="7"/>
  <c r="G24" i="7"/>
  <c r="S25" i="1"/>
  <c r="T51" i="1"/>
  <c r="AD51" i="1" s="1"/>
  <c r="A51" i="1" s="1"/>
  <c r="A50" i="1"/>
  <c r="T26" i="1"/>
  <c r="A25" i="1"/>
  <c r="T33" i="1"/>
  <c r="A32" i="1"/>
  <c r="G28" i="7"/>
  <c r="H28" i="7"/>
  <c r="F28" i="7"/>
  <c r="C30" i="7"/>
  <c r="D30" i="7" s="1"/>
  <c r="E29" i="7"/>
  <c r="T39" i="1"/>
  <c r="T21" i="1"/>
  <c r="S20" i="1"/>
  <c r="T52" i="1" l="1"/>
  <c r="AD52" i="1" s="1"/>
  <c r="A52" i="1" s="1"/>
  <c r="S51" i="1"/>
  <c r="AD26" i="1"/>
  <c r="S26" i="1"/>
  <c r="AD33" i="1"/>
  <c r="S33" i="1"/>
  <c r="C31" i="7"/>
  <c r="D31" i="7" s="1"/>
  <c r="E30" i="7"/>
  <c r="G29" i="7"/>
  <c r="F29" i="7"/>
  <c r="H29" i="7"/>
  <c r="S39" i="1"/>
  <c r="AD39" i="1"/>
  <c r="S21" i="1"/>
  <c r="S52" i="1"/>
  <c r="T53" i="1"/>
  <c r="AD53" i="1" s="1"/>
  <c r="A53" i="1" s="1"/>
  <c r="A33" i="1" l="1"/>
  <c r="T34" i="1"/>
  <c r="T40" i="1"/>
  <c r="S40" i="1" s="1"/>
  <c r="A39" i="1"/>
  <c r="A26" i="1"/>
  <c r="T27" i="1"/>
  <c r="F30" i="7"/>
  <c r="H30" i="7"/>
  <c r="G30" i="7"/>
  <c r="C32" i="7"/>
  <c r="D32" i="7" s="1"/>
  <c r="E31" i="7"/>
  <c r="S53" i="1"/>
  <c r="T54" i="1"/>
  <c r="AD54" i="1" s="1"/>
  <c r="A54" i="1" s="1"/>
  <c r="AD40" i="1" l="1"/>
  <c r="AD27" i="1"/>
  <c r="S27" i="1"/>
  <c r="AD34" i="1"/>
  <c r="S34" i="1"/>
  <c r="T41" i="1"/>
  <c r="S41" i="1" s="1"/>
  <c r="A40" i="1"/>
  <c r="C33" i="7"/>
  <c r="D33" i="7" s="1"/>
  <c r="E32" i="7"/>
  <c r="G31" i="7"/>
  <c r="H31" i="7"/>
  <c r="F31" i="7"/>
  <c r="S54" i="1"/>
  <c r="T55" i="1"/>
  <c r="AD55" i="1" l="1"/>
  <c r="A55" i="1" s="1"/>
  <c r="G14" i="7"/>
  <c r="G22" i="7"/>
  <c r="H22" i="7"/>
  <c r="AD41" i="1"/>
  <c r="A34" i="1"/>
  <c r="T35" i="1"/>
  <c r="T42" i="1"/>
  <c r="AD42" i="1" s="1"/>
  <c r="A41" i="1"/>
  <c r="G48" i="4"/>
  <c r="A27" i="1"/>
  <c r="E48" i="4"/>
  <c r="F48" i="4"/>
  <c r="M48" i="4"/>
  <c r="C34" i="7"/>
  <c r="D34" i="7" s="1"/>
  <c r="E33" i="7"/>
  <c r="G32" i="7"/>
  <c r="H32" i="7"/>
  <c r="F32" i="7"/>
  <c r="G53" i="4"/>
  <c r="E53" i="4"/>
  <c r="F53" i="4"/>
  <c r="G9" i="4"/>
  <c r="F9" i="4"/>
  <c r="D9" i="4"/>
  <c r="H9" i="4"/>
  <c r="E9" i="4"/>
  <c r="S42" i="1"/>
  <c r="S55" i="1"/>
  <c r="AD35" i="1" l="1"/>
  <c r="S35" i="1"/>
  <c r="T43" i="1"/>
  <c r="A42" i="1"/>
  <c r="G33" i="7"/>
  <c r="F33" i="7"/>
  <c r="H33" i="7"/>
  <c r="C35" i="7"/>
  <c r="D35" i="7" s="1"/>
  <c r="E34" i="7"/>
  <c r="I9" i="4"/>
  <c r="AD43" i="1" l="1"/>
  <c r="S43" i="1"/>
  <c r="E49" i="4"/>
  <c r="A35" i="1"/>
  <c r="T36" i="1"/>
  <c r="F49" i="4"/>
  <c r="G49" i="4"/>
  <c r="C36" i="7"/>
  <c r="D36" i="7" s="1"/>
  <c r="E35" i="7"/>
  <c r="F34" i="7"/>
  <c r="H34" i="7"/>
  <c r="G34" i="7"/>
  <c r="M49" i="4" l="1"/>
  <c r="AD36" i="1"/>
  <c r="S36" i="1"/>
  <c r="A43" i="1"/>
  <c r="T44" i="1"/>
  <c r="C37" i="7"/>
  <c r="D37" i="7" s="1"/>
  <c r="E36" i="7"/>
  <c r="G35" i="7"/>
  <c r="H35" i="7"/>
  <c r="F35" i="7"/>
  <c r="A36" i="1" l="1"/>
  <c r="T37" i="1"/>
  <c r="F13" i="4"/>
  <c r="H13" i="4"/>
  <c r="E13" i="4"/>
  <c r="D13" i="4"/>
  <c r="G13" i="4"/>
  <c r="AD44" i="1"/>
  <c r="S44" i="1"/>
  <c r="C38" i="7"/>
  <c r="D38" i="7" s="1"/>
  <c r="E37" i="7"/>
  <c r="G36" i="7"/>
  <c r="H36" i="7"/>
  <c r="F36" i="7"/>
  <c r="A44" i="1" l="1"/>
  <c r="T45" i="1"/>
  <c r="I13" i="4"/>
  <c r="AD37" i="1"/>
  <c r="S37" i="1"/>
  <c r="C39" i="7"/>
  <c r="D39" i="7" s="1"/>
  <c r="E38" i="7"/>
  <c r="G37" i="7"/>
  <c r="F37" i="7"/>
  <c r="H37" i="7"/>
  <c r="A37" i="1" l="1"/>
  <c r="T38" i="1"/>
  <c r="AD45" i="1"/>
  <c r="S45" i="1"/>
  <c r="C40" i="7"/>
  <c r="D40" i="7" s="1"/>
  <c r="E39" i="7"/>
  <c r="F38" i="7"/>
  <c r="H38" i="7"/>
  <c r="G38" i="7"/>
  <c r="A45" i="1" l="1"/>
  <c r="T46" i="1"/>
  <c r="AD38" i="1"/>
  <c r="S38" i="1"/>
  <c r="C41" i="7"/>
  <c r="D41" i="7" s="1"/>
  <c r="E40" i="7"/>
  <c r="G39" i="7"/>
  <c r="H39" i="7"/>
  <c r="F39" i="7"/>
  <c r="AD46" i="1" l="1"/>
  <c r="S46" i="1"/>
  <c r="G50" i="4"/>
  <c r="A38" i="1"/>
  <c r="D12" i="4"/>
  <c r="E50" i="4"/>
  <c r="F12" i="4"/>
  <c r="E12" i="4"/>
  <c r="H12" i="4"/>
  <c r="F50" i="4"/>
  <c r="G40" i="7"/>
  <c r="H40" i="7"/>
  <c r="F40" i="7"/>
  <c r="C42" i="7"/>
  <c r="D42" i="7" s="1"/>
  <c r="E41" i="7"/>
  <c r="M50" i="4" l="1"/>
  <c r="G12" i="4"/>
  <c r="I12" i="4" s="1"/>
  <c r="A46" i="1"/>
  <c r="T47" i="1"/>
  <c r="C43" i="7"/>
  <c r="D43" i="7" s="1"/>
  <c r="E42" i="7"/>
  <c r="G41" i="7"/>
  <c r="F41" i="7"/>
  <c r="H41" i="7"/>
  <c r="AD47" i="1" l="1"/>
  <c r="S47" i="1"/>
  <c r="F42" i="7"/>
  <c r="H42" i="7"/>
  <c r="G42" i="7"/>
  <c r="C44" i="7"/>
  <c r="D44" i="7" s="1"/>
  <c r="E43" i="7"/>
  <c r="A47" i="1" l="1"/>
  <c r="T48" i="1"/>
  <c r="C45" i="7"/>
  <c r="D45" i="7" s="1"/>
  <c r="E44" i="7"/>
  <c r="G43" i="7"/>
  <c r="H43" i="7"/>
  <c r="F43" i="7"/>
  <c r="AD48" i="1" l="1"/>
  <c r="S48" i="1"/>
  <c r="G44" i="7"/>
  <c r="H44" i="7"/>
  <c r="F44" i="7"/>
  <c r="C46" i="7"/>
  <c r="D46" i="7" s="1"/>
  <c r="E45" i="7"/>
  <c r="A48" i="1" l="1"/>
  <c r="T49" i="1"/>
  <c r="F51" i="4"/>
  <c r="E51" i="4"/>
  <c r="G51" i="4"/>
  <c r="C47" i="7"/>
  <c r="D47" i="7" s="1"/>
  <c r="E46" i="7"/>
  <c r="G45" i="7"/>
  <c r="F45" i="7"/>
  <c r="H45" i="7"/>
  <c r="AD49" i="1" l="1"/>
  <c r="S49" i="1"/>
  <c r="M51" i="4"/>
  <c r="F46" i="7"/>
  <c r="H46" i="7"/>
  <c r="G46" i="7"/>
  <c r="C48" i="7"/>
  <c r="D48" i="7" s="1"/>
  <c r="E47" i="7"/>
  <c r="A49" i="1" l="1"/>
  <c r="E52" i="4"/>
  <c r="F52" i="4"/>
  <c r="G52" i="4"/>
  <c r="G16" i="4"/>
  <c r="G17" i="4" s="1"/>
  <c r="E16" i="4"/>
  <c r="E17" i="4" s="1"/>
  <c r="H16" i="4"/>
  <c r="H17" i="4" s="1"/>
  <c r="D16" i="4"/>
  <c r="F16" i="4"/>
  <c r="F17" i="4" s="1"/>
  <c r="C49" i="7"/>
  <c r="D49" i="7" s="1"/>
  <c r="E48" i="7"/>
  <c r="G47" i="7"/>
  <c r="H47" i="7"/>
  <c r="F47" i="7"/>
  <c r="I16" i="4" l="1"/>
  <c r="D17" i="4"/>
  <c r="I17" i="4" s="1"/>
  <c r="D18" i="4" s="1"/>
  <c r="M56" i="4"/>
  <c r="M59" i="4"/>
  <c r="M55" i="4"/>
  <c r="M53" i="4"/>
  <c r="M52" i="4"/>
  <c r="M57" i="4"/>
  <c r="M54" i="4"/>
  <c r="M60" i="4"/>
  <c r="M58" i="4"/>
  <c r="M61" i="4"/>
  <c r="M62" i="4"/>
  <c r="G48" i="7"/>
  <c r="H48" i="7"/>
  <c r="F48" i="7"/>
  <c r="C50" i="7"/>
  <c r="D50" i="7" s="1"/>
  <c r="E49" i="7"/>
  <c r="G18" i="4" l="1"/>
  <c r="H18" i="4"/>
  <c r="F18" i="4"/>
  <c r="E18" i="4"/>
  <c r="C51" i="7"/>
  <c r="D51" i="7" s="1"/>
  <c r="E50" i="7"/>
  <c r="G49" i="7"/>
  <c r="F49" i="7"/>
  <c r="H49" i="7"/>
  <c r="F50" i="7" l="1"/>
  <c r="H50" i="7"/>
  <c r="G50" i="7"/>
  <c r="C52" i="7"/>
  <c r="D52" i="7" s="1"/>
  <c r="E51" i="7"/>
  <c r="C53" i="7" l="1"/>
  <c r="D53" i="7" s="1"/>
  <c r="E52" i="7"/>
  <c r="G51" i="7"/>
  <c r="H51" i="7"/>
  <c r="F51" i="7"/>
  <c r="G52" i="7" l="1"/>
  <c r="H52" i="7"/>
  <c r="F52" i="7"/>
  <c r="C54" i="7"/>
  <c r="D54" i="7" s="1"/>
  <c r="E53" i="7"/>
  <c r="C55" i="7" l="1"/>
  <c r="D55" i="7" s="1"/>
  <c r="E54" i="7"/>
  <c r="G53" i="7"/>
  <c r="F53" i="7"/>
  <c r="H53" i="7"/>
  <c r="F54" i="7" l="1"/>
  <c r="H54" i="7"/>
  <c r="G54" i="7"/>
  <c r="C56" i="7"/>
  <c r="D56" i="7" s="1"/>
  <c r="E55" i="7"/>
  <c r="C57" i="7" l="1"/>
  <c r="D57" i="7" s="1"/>
  <c r="E56" i="7"/>
  <c r="G55" i="7"/>
  <c r="H55" i="7"/>
  <c r="F55" i="7"/>
  <c r="G56" i="7" l="1"/>
  <c r="H56" i="7"/>
  <c r="F56" i="7"/>
  <c r="C58" i="7"/>
  <c r="D58" i="7" s="1"/>
  <c r="E57" i="7"/>
  <c r="C59" i="7" l="1"/>
  <c r="D59" i="7" s="1"/>
  <c r="E58" i="7"/>
  <c r="G57" i="7"/>
  <c r="F57" i="7"/>
  <c r="H57" i="7"/>
  <c r="F58" i="7" l="1"/>
  <c r="H58" i="7"/>
  <c r="G58" i="7"/>
  <c r="C60" i="7"/>
  <c r="D60" i="7" s="1"/>
  <c r="E59" i="7"/>
  <c r="C61" i="7" l="1"/>
  <c r="D61" i="7" s="1"/>
  <c r="E60" i="7"/>
  <c r="G59" i="7"/>
  <c r="H59" i="7"/>
  <c r="F59" i="7"/>
  <c r="G60" i="7" l="1"/>
  <c r="H60" i="7"/>
  <c r="F60" i="7"/>
  <c r="C62" i="7"/>
  <c r="D62" i="7" s="1"/>
  <c r="E61" i="7"/>
  <c r="C63" i="7" l="1"/>
  <c r="D63" i="7" s="1"/>
  <c r="E62" i="7"/>
  <c r="G61" i="7"/>
  <c r="F61" i="7"/>
  <c r="H61" i="7"/>
  <c r="F62" i="7" l="1"/>
  <c r="H62" i="7"/>
  <c r="G62" i="7"/>
  <c r="C64" i="7"/>
  <c r="D64" i="7" s="1"/>
  <c r="E63" i="7"/>
  <c r="C65" i="7" l="1"/>
  <c r="D65" i="7" s="1"/>
  <c r="E64" i="7"/>
  <c r="G63" i="7"/>
  <c r="H63" i="7"/>
  <c r="F63" i="7"/>
  <c r="G64" i="7" l="1"/>
  <c r="H64" i="7"/>
  <c r="F64" i="7"/>
  <c r="C66" i="7"/>
  <c r="D66" i="7" s="1"/>
  <c r="E65" i="7"/>
  <c r="C67" i="7" l="1"/>
  <c r="D67" i="7" s="1"/>
  <c r="E66" i="7"/>
  <c r="G65" i="7"/>
  <c r="F65" i="7"/>
  <c r="H65" i="7"/>
  <c r="F66" i="7" l="1"/>
  <c r="H66" i="7"/>
  <c r="G66" i="7"/>
  <c r="C68" i="7"/>
  <c r="D68" i="7" s="1"/>
  <c r="E67" i="7"/>
  <c r="C69" i="7" l="1"/>
  <c r="D69" i="7" s="1"/>
  <c r="E68" i="7"/>
  <c r="G67" i="7"/>
  <c r="H67" i="7"/>
  <c r="F67" i="7"/>
  <c r="G68" i="7" l="1"/>
  <c r="H68" i="7"/>
  <c r="F68" i="7"/>
  <c r="C70" i="7"/>
  <c r="D70" i="7" s="1"/>
  <c r="E69" i="7"/>
  <c r="C71" i="7" l="1"/>
  <c r="D71" i="7" s="1"/>
  <c r="E70" i="7"/>
  <c r="G69" i="7"/>
  <c r="F69" i="7"/>
  <c r="H69" i="7"/>
  <c r="F70" i="7" l="1"/>
  <c r="H70" i="7"/>
  <c r="G70" i="7"/>
  <c r="C72" i="7"/>
  <c r="D72" i="7" s="1"/>
  <c r="E71" i="7"/>
  <c r="C73" i="7" l="1"/>
  <c r="D73" i="7" s="1"/>
  <c r="E72" i="7"/>
  <c r="G71" i="7"/>
  <c r="H71" i="7"/>
  <c r="F71" i="7"/>
  <c r="G72" i="7" l="1"/>
  <c r="H72" i="7"/>
  <c r="F72" i="7"/>
  <c r="C74" i="7"/>
  <c r="D74" i="7" s="1"/>
  <c r="E73" i="7"/>
  <c r="C75" i="7" l="1"/>
  <c r="D75" i="7" s="1"/>
  <c r="E74" i="7"/>
  <c r="G73" i="7"/>
  <c r="F73" i="7"/>
  <c r="H73" i="7"/>
  <c r="F74" i="7" l="1"/>
  <c r="H74" i="7"/>
  <c r="G74" i="7"/>
  <c r="C76" i="7"/>
  <c r="D76" i="7" s="1"/>
  <c r="E75" i="7"/>
  <c r="C77" i="7" l="1"/>
  <c r="D77" i="7" s="1"/>
  <c r="E76" i="7"/>
  <c r="G75" i="7"/>
  <c r="H75" i="7"/>
  <c r="F75" i="7"/>
  <c r="G76" i="7" l="1"/>
  <c r="H76" i="7"/>
  <c r="F76" i="7"/>
  <c r="C78" i="7"/>
  <c r="D78" i="7" s="1"/>
  <c r="E77" i="7"/>
  <c r="C79" i="7" l="1"/>
  <c r="D79" i="7" s="1"/>
  <c r="E78" i="7"/>
  <c r="G77" i="7"/>
  <c r="F77" i="7"/>
  <c r="H77" i="7"/>
  <c r="F78" i="7" l="1"/>
  <c r="H78" i="7"/>
  <c r="G78" i="7"/>
  <c r="C80" i="7"/>
  <c r="D80" i="7" s="1"/>
  <c r="E79" i="7"/>
  <c r="C81" i="7" l="1"/>
  <c r="D81" i="7" s="1"/>
  <c r="E80" i="7"/>
  <c r="G79" i="7"/>
  <c r="H79" i="7"/>
  <c r="F79" i="7"/>
  <c r="G80" i="7" l="1"/>
  <c r="H80" i="7"/>
  <c r="F80" i="7"/>
  <c r="C82" i="7"/>
  <c r="D82" i="7" s="1"/>
  <c r="E81" i="7"/>
  <c r="C83" i="7" l="1"/>
  <c r="D83" i="7" s="1"/>
  <c r="E82" i="7"/>
  <c r="G81" i="7"/>
  <c r="F81" i="7"/>
  <c r="H81" i="7"/>
  <c r="F82" i="7" l="1"/>
  <c r="H82" i="7"/>
  <c r="G82" i="7"/>
  <c r="C84" i="7"/>
  <c r="D84" i="7" s="1"/>
  <c r="E83" i="7"/>
  <c r="C85" i="7" l="1"/>
  <c r="D85" i="7" s="1"/>
  <c r="E84" i="7"/>
  <c r="G83" i="7"/>
  <c r="H83" i="7"/>
  <c r="F83" i="7"/>
  <c r="G84" i="7" l="1"/>
  <c r="H84" i="7"/>
  <c r="F84" i="7"/>
  <c r="C86" i="7"/>
  <c r="D86" i="7" s="1"/>
  <c r="E85" i="7"/>
  <c r="G85" i="7" l="1"/>
  <c r="F85" i="7"/>
  <c r="H85" i="7"/>
  <c r="C87" i="7"/>
  <c r="D87" i="7" s="1"/>
  <c r="E86" i="7"/>
  <c r="F86" i="7" l="1"/>
  <c r="H86" i="7"/>
  <c r="G86" i="7"/>
  <c r="C88" i="7"/>
  <c r="D88" i="7" s="1"/>
  <c r="E87" i="7"/>
  <c r="G87" i="7" l="1"/>
  <c r="H87" i="7"/>
  <c r="F87" i="7"/>
  <c r="C89" i="7"/>
  <c r="D89" i="7" s="1"/>
  <c r="E88" i="7"/>
  <c r="G88" i="7" l="1"/>
  <c r="H88" i="7"/>
  <c r="F88" i="7"/>
  <c r="C90" i="7"/>
  <c r="D90" i="7" s="1"/>
  <c r="E89" i="7"/>
  <c r="G89" i="7" l="1"/>
  <c r="F89" i="7"/>
  <c r="H89" i="7"/>
  <c r="C91" i="7"/>
  <c r="D91" i="7" s="1"/>
  <c r="E90" i="7"/>
  <c r="F90" i="7" l="1"/>
  <c r="H90" i="7"/>
  <c r="G90" i="7"/>
  <c r="C92" i="7"/>
  <c r="D92" i="7" s="1"/>
  <c r="E91" i="7"/>
  <c r="G91" i="7" l="1"/>
  <c r="H91" i="7"/>
  <c r="F91" i="7"/>
  <c r="C93" i="7"/>
  <c r="D93" i="7" s="1"/>
  <c r="E92" i="7"/>
  <c r="G92" i="7" l="1"/>
  <c r="H92" i="7"/>
  <c r="F92" i="7"/>
  <c r="C94" i="7"/>
  <c r="D94" i="7" s="1"/>
  <c r="E93" i="7"/>
  <c r="G93" i="7" l="1"/>
  <c r="F93" i="7"/>
  <c r="H93" i="7"/>
  <c r="C95" i="7"/>
  <c r="D95" i="7" s="1"/>
  <c r="E94" i="7"/>
  <c r="F94" i="7" l="1"/>
  <c r="H94" i="7"/>
  <c r="G94" i="7"/>
  <c r="C96" i="7"/>
  <c r="D96" i="7" s="1"/>
  <c r="E95" i="7"/>
  <c r="G95" i="7" l="1"/>
  <c r="H95" i="7"/>
  <c r="F95" i="7"/>
  <c r="C97" i="7"/>
  <c r="D97" i="7" s="1"/>
  <c r="E96" i="7"/>
  <c r="G96" i="7" l="1"/>
  <c r="H96" i="7"/>
  <c r="F96" i="7"/>
  <c r="C98" i="7"/>
  <c r="D98" i="7" s="1"/>
  <c r="E97" i="7"/>
  <c r="G97" i="7" l="1"/>
  <c r="F97" i="7"/>
  <c r="H97" i="7"/>
  <c r="C99" i="7"/>
  <c r="D99" i="7" s="1"/>
  <c r="E98" i="7"/>
  <c r="C100" i="7" l="1"/>
  <c r="D100" i="7" s="1"/>
  <c r="E99" i="7"/>
  <c r="F98" i="7"/>
  <c r="H98" i="7"/>
  <c r="G98" i="7"/>
  <c r="G99" i="7" l="1"/>
  <c r="H99" i="7"/>
  <c r="F99" i="7"/>
  <c r="C101" i="7"/>
  <c r="D101" i="7" s="1"/>
  <c r="E100" i="7"/>
  <c r="C102" i="7" l="1"/>
  <c r="D102" i="7" s="1"/>
  <c r="E101" i="7"/>
  <c r="G100" i="7"/>
  <c r="H100" i="7"/>
  <c r="F100" i="7"/>
  <c r="G101" i="7" l="1"/>
  <c r="F101" i="7"/>
  <c r="H101" i="7"/>
  <c r="C103" i="7"/>
  <c r="D103" i="7" s="1"/>
  <c r="E102" i="7"/>
  <c r="C104" i="7" l="1"/>
  <c r="D104" i="7" s="1"/>
  <c r="E103" i="7"/>
  <c r="F102" i="7"/>
  <c r="H102" i="7"/>
  <c r="G102" i="7"/>
  <c r="G103" i="7" l="1"/>
  <c r="H103" i="7"/>
  <c r="F103" i="7"/>
  <c r="C105" i="7"/>
  <c r="D105" i="7" s="1"/>
  <c r="E105" i="7" s="1"/>
  <c r="E104" i="7"/>
  <c r="G105" i="7" l="1"/>
  <c r="F105" i="7"/>
  <c r="H105" i="7"/>
  <c r="G104" i="7"/>
  <c r="H104" i="7"/>
  <c r="F104" i="7"/>
  <c r="A10" i="1" l="1"/>
</calcChain>
</file>

<file path=xl/sharedStrings.xml><?xml version="1.0" encoding="utf-8"?>
<sst xmlns="http://schemas.openxmlformats.org/spreadsheetml/2006/main" count="1151" uniqueCount="243">
  <si>
    <t>Chave</t>
  </si>
  <si>
    <t>N° Cenário</t>
  </si>
  <si>
    <t>Ordem Realizar</t>
  </si>
  <si>
    <t>Frente</t>
  </si>
  <si>
    <t>Responsável</t>
  </si>
  <si>
    <t>Situação Ocorrência</t>
  </si>
  <si>
    <t>Data conclusão</t>
  </si>
  <si>
    <t>Status</t>
  </si>
  <si>
    <t>Ciclo</t>
  </si>
  <si>
    <t>Solução</t>
  </si>
  <si>
    <t>Processo</t>
  </si>
  <si>
    <t>Cenário Integrado</t>
  </si>
  <si>
    <t>Código da Condição</t>
  </si>
  <si>
    <t>Cenário Modular</t>
  </si>
  <si>
    <t>Roteiro de Teste</t>
  </si>
  <si>
    <t>Especifico Envolvido</t>
  </si>
  <si>
    <t>Empresa Teste</t>
  </si>
  <si>
    <t>Observações</t>
  </si>
  <si>
    <t>Compras</t>
  </si>
  <si>
    <t>ID.</t>
  </si>
  <si>
    <t>Liberada?</t>
  </si>
  <si>
    <t>Existe atividade predecessora?</t>
  </si>
  <si>
    <t xml:space="preserve">Consultor de apoio TOTVS </t>
  </si>
  <si>
    <t>Usuário Chave - apoio ao processo</t>
  </si>
  <si>
    <t>Não</t>
  </si>
  <si>
    <t>Concluído</t>
  </si>
  <si>
    <t>ÁREA DE NEGÓCIOS</t>
  </si>
  <si>
    <t>Classificação</t>
  </si>
  <si>
    <t>Total</t>
  </si>
  <si>
    <t>Fiscal</t>
  </si>
  <si>
    <t>Contabilidade</t>
  </si>
  <si>
    <t>Total Geral</t>
  </si>
  <si>
    <t xml:space="preserve">% </t>
  </si>
  <si>
    <t>Nº Ocorrência</t>
  </si>
  <si>
    <t>Descrição da Ocorrência</t>
  </si>
  <si>
    <t>Específico de quem?</t>
  </si>
  <si>
    <t>Impeditivo para testes?</t>
  </si>
  <si>
    <t>Usuário / Consultor Responsável</t>
  </si>
  <si>
    <t>Equipe responsável</t>
  </si>
  <si>
    <t>Nº Chamado</t>
  </si>
  <si>
    <t>Data Abertura Ocorrência</t>
  </si>
  <si>
    <t>Data Conclusão</t>
  </si>
  <si>
    <t>id</t>
  </si>
  <si>
    <t>ID. Relacionado</t>
  </si>
  <si>
    <t>AuxID1</t>
  </si>
  <si>
    <t>AuxID2</t>
  </si>
  <si>
    <t>Liberada</t>
  </si>
  <si>
    <t>AuxPred.</t>
  </si>
  <si>
    <t>Chamado resolvido?</t>
  </si>
  <si>
    <t>Ocorrências Relacionadas</t>
  </si>
  <si>
    <t>##</t>
  </si>
  <si>
    <t>CADASTRO DE OCORRÊNCIAS</t>
  </si>
  <si>
    <t>#</t>
  </si>
  <si>
    <t>&lt;Comece preenchendo pelo ID. Relacionado -  com o ID da atividade que contém a ocorrência. Uma mesma Atividade pode ter mais de uma ocorrência.&gt;</t>
  </si>
  <si>
    <t>CADASTRO DE ATIVIDADES DE TESTE</t>
  </si>
  <si>
    <t>Qtd. dias atividade liberada</t>
  </si>
  <si>
    <t>Preenchimento opcional</t>
  </si>
  <si>
    <t>Preenchimento obrigatório</t>
  </si>
  <si>
    <t>Fórmulas automáticas</t>
  </si>
  <si>
    <t>Legenda:</t>
  </si>
  <si>
    <t xml:space="preserve">Central de Notas </t>
  </si>
  <si>
    <t>Patrimônio</t>
  </si>
  <si>
    <t>Contas a Pagar</t>
  </si>
  <si>
    <t>Estoque</t>
  </si>
  <si>
    <t>Contas a Receber</t>
  </si>
  <si>
    <t>Indicadores e Dinâmicas</t>
  </si>
  <si>
    <t>Rótulos de Linha</t>
  </si>
  <si>
    <t>Aguard. Pred.</t>
  </si>
  <si>
    <t>Em Execução</t>
  </si>
  <si>
    <t>Contagem de ID.</t>
  </si>
  <si>
    <t>Rótulos de Coluna</t>
  </si>
  <si>
    <t>Contagem de Nº Ocorrência</t>
  </si>
  <si>
    <t xml:space="preserve">Status de Ocorrências Relacionadas a Atividades </t>
  </si>
  <si>
    <t>Status de Atividades</t>
  </si>
  <si>
    <t>Acompanhamento por Data</t>
  </si>
  <si>
    <t>pendente</t>
  </si>
  <si>
    <t>Agd Chamado</t>
  </si>
  <si>
    <t>id65</t>
  </si>
  <si>
    <t>id77</t>
  </si>
  <si>
    <t>Aguard. Ocorr.</t>
  </si>
  <si>
    <t>DASHBOARD</t>
  </si>
  <si>
    <t>Não Iniciada</t>
  </si>
  <si>
    <t>Em execução</t>
  </si>
  <si>
    <t>Data Início</t>
  </si>
  <si>
    <t>&lt;utilizar data início como o "planejado" para a execução do teste&gt;</t>
  </si>
  <si>
    <t>Datas</t>
  </si>
  <si>
    <t>Baseline</t>
  </si>
  <si>
    <t>Planejado</t>
  </si>
  <si>
    <t>Sum Plan</t>
  </si>
  <si>
    <t>Sum BL</t>
  </si>
  <si>
    <t>Aux.</t>
  </si>
  <si>
    <t>Seq.</t>
  </si>
  <si>
    <t>Roteiro de teste</t>
  </si>
  <si>
    <t>Usuário Chave - Responsável</t>
  </si>
  <si>
    <t>OK?</t>
  </si>
  <si>
    <t>Ocorrência (cód.)</t>
  </si>
  <si>
    <t>Ciclo:</t>
  </si>
  <si>
    <t>Nº Cenário:</t>
  </si>
  <si>
    <t>Empresa:</t>
  </si>
  <si>
    <t>Data Início:</t>
  </si>
  <si>
    <t>Data Fim:</t>
  </si>
  <si>
    <t>contagem:</t>
  </si>
  <si>
    <t>Início</t>
  </si>
  <si>
    <t>Final</t>
  </si>
  <si>
    <t>Aux</t>
  </si>
  <si>
    <t>FICHA DE TESTES</t>
  </si>
  <si>
    <t>Título</t>
  </si>
  <si>
    <t>Cálculos:</t>
  </si>
  <si>
    <t>Instruções da etapa e
Evidências do documento (nº., valor, data etc.)</t>
  </si>
  <si>
    <t>Nome da Empresa</t>
  </si>
  <si>
    <t>TÍTULO DO TESTE</t>
  </si>
  <si>
    <t>Cliente</t>
  </si>
  <si>
    <t>Código Cliente</t>
  </si>
  <si>
    <t>Gerente do Projeto TOTVS</t>
  </si>
  <si>
    <t>Gerente do Cliente</t>
  </si>
  <si>
    <t>Projeto</t>
  </si>
  <si>
    <t>Nº Proposta</t>
  </si>
  <si>
    <t>Protheus 12</t>
  </si>
  <si>
    <t>Implantação</t>
  </si>
  <si>
    <t>Data Planejado</t>
  </si>
  <si>
    <t>PLANEJADO PARA EXECUÇÃO</t>
  </si>
  <si>
    <t>&lt;Altere os valores em vermelho de acordo com o seu projeto&gt;</t>
  </si>
  <si>
    <t>&lt;Comece preenchendo pelo nº do cenário de teste, oculte as colunas opcionais que não forem utilizadas para melhorar a visualização&gt;</t>
  </si>
  <si>
    <t>&lt;Preencher com o nº do cenário e ciclo para alterar os dados&gt;</t>
  </si>
  <si>
    <t>&lt; Os quadros em branco devem ser preenchidos manualmente de acordo com a necessidade&gt;</t>
  </si>
  <si>
    <t>&lt;Utilize essa aba para criar dinâmicas que irão auxiliar durante a fase de testes&gt;</t>
  </si>
  <si>
    <t>Nº do Projeto</t>
  </si>
  <si>
    <t>Produto</t>
  </si>
  <si>
    <t>Separar Cópias de Documentos referentes à Pagamentos de Materia Prima</t>
  </si>
  <si>
    <t>Separar Cópias de Documentos referentes à Pagamento de Serviços</t>
  </si>
  <si>
    <t>Separar Cópias de Documentos referentes à Pagamentos de Funcionários</t>
  </si>
  <si>
    <t>Separar Cópias de Documentos referentes à Pagamentos de Impostos e Taxas</t>
  </si>
  <si>
    <t>Separar Cópias de Documentos referentes à Recebimentos Diversos</t>
  </si>
  <si>
    <t>Separar Cópias de Documentos referentes à Movimentações Bancárias Diversas</t>
  </si>
  <si>
    <t>Separar Cópias de Documentos de Adiantamento</t>
  </si>
  <si>
    <t>Manual</t>
  </si>
  <si>
    <t>Cadastro Fornecedores</t>
  </si>
  <si>
    <t>Cadastro de Naturezas Contas a Pagar</t>
  </si>
  <si>
    <t>Cadastro de Bancos Contas a Pagar</t>
  </si>
  <si>
    <t>Cond de Pagamentos Contas a Pagar relacionadas aos movimentos acima</t>
  </si>
  <si>
    <t>Parametros Bancos</t>
  </si>
  <si>
    <t>Ocorrências Cnab</t>
  </si>
  <si>
    <t>Cadastro Clientes</t>
  </si>
  <si>
    <t>Cadastro de Naturezas Contas a Receber</t>
  </si>
  <si>
    <t>Cadastro de Bancos Contas a Receber</t>
  </si>
  <si>
    <t>Cond de Pagamentos Contas a Receber relacionadas aos movimentos acima</t>
  </si>
  <si>
    <t>Cadastro de Naturezas Tesouraria</t>
  </si>
  <si>
    <t>Cadastro de Bancos Tesouraria</t>
  </si>
  <si>
    <t>Cadastro de Orçamentos Por Naturezas</t>
  </si>
  <si>
    <t>MATA020</t>
  </si>
  <si>
    <t>MATA030</t>
  </si>
  <si>
    <t>MATA070</t>
  </si>
  <si>
    <t>MATA360</t>
  </si>
  <si>
    <t>FINA130</t>
  </si>
  <si>
    <t>FINA140</t>
  </si>
  <si>
    <t>FINA010</t>
  </si>
  <si>
    <t>FINA020</t>
  </si>
  <si>
    <t>Incluir Títulos PA (Pagamento  Antecipado)</t>
  </si>
  <si>
    <t>Incluir Títulos PR (Provisórios)</t>
  </si>
  <si>
    <t>Incluir Títulos com Retenção Impostos</t>
  </si>
  <si>
    <t>Incluir Títulos de Abatimentos (AB-)</t>
  </si>
  <si>
    <t xml:space="preserve">Incluir Títulos com desdobramento </t>
  </si>
  <si>
    <t>Incluir Títulos sem impostos</t>
  </si>
  <si>
    <t>Gerar Borderô de Títulos do Contas à Pagar</t>
  </si>
  <si>
    <t>Realizar Manutenção Borderô à Pagar</t>
  </si>
  <si>
    <t>Realizar compensação de títulos do PA x NF</t>
  </si>
  <si>
    <t>Baixar Títulos Manuais</t>
  </si>
  <si>
    <t>Baixar Títulos Rotina Automática</t>
  </si>
  <si>
    <t>Baixar Títulos gerados por Borderô</t>
  </si>
  <si>
    <t>Baixar Títulos com Cheque</t>
  </si>
  <si>
    <t>Baixar títulos rotina baixa manual por lote</t>
  </si>
  <si>
    <t>Gerar Faturas à Pagar</t>
  </si>
  <si>
    <t>Gerar Apuração de Impostos IRF</t>
  </si>
  <si>
    <t>Gerar Apuração de Impostos INSS</t>
  </si>
  <si>
    <t>Gerar Apuração de Impostos PCC</t>
  </si>
  <si>
    <t>Cancelar ou excluir baixas</t>
  </si>
  <si>
    <t>Cancelar borderô</t>
  </si>
  <si>
    <t>Cancelar Faturas</t>
  </si>
  <si>
    <t>Gerar Cnab - SISPAG</t>
  </si>
  <si>
    <t xml:space="preserve">Financeiro </t>
  </si>
  <si>
    <t>Financeiro - Contas a Receber</t>
  </si>
  <si>
    <t xml:space="preserve">Financeiro - Contas a Pgar </t>
  </si>
  <si>
    <t>Financeiro</t>
  </si>
  <si>
    <t>FINA750</t>
  </si>
  <si>
    <t>FINA590</t>
  </si>
  <si>
    <t>FINA340</t>
  </si>
  <si>
    <t>FINA080</t>
  </si>
  <si>
    <t>FINA290</t>
  </si>
  <si>
    <t>FINA376</t>
  </si>
  <si>
    <t>FINA377</t>
  </si>
  <si>
    <t>FINA374</t>
  </si>
  <si>
    <t>FINA150</t>
  </si>
  <si>
    <t>Incluir Títulos RA (Recebimento Antecipado)</t>
  </si>
  <si>
    <t>Incluir títulos de Abatimentos (AB-)</t>
  </si>
  <si>
    <t>Incluir títulos de Abatimentimos (IR-), (PI-), (CF-), (CS-)</t>
  </si>
  <si>
    <t>Gerar Faturas dos Títulos - Rotina Geração de Faturas</t>
  </si>
  <si>
    <t>Compensar Títulos de RA x NF</t>
  </si>
  <si>
    <t>Compensar Títulos de RA x NCC</t>
  </si>
  <si>
    <t xml:space="preserve">Gerar Borderô de Títutlos do Contas à Receber com a situação " Cobrança Simsples " </t>
  </si>
  <si>
    <t>Realizar Manutenção Borderô Cobrança</t>
  </si>
  <si>
    <t>Recálculo de comissões</t>
  </si>
  <si>
    <t>Baixar Títulos utilizando rotina - Baixa Manual</t>
  </si>
  <si>
    <t>Baixar Títulos utilizando rotina - Baixa Automática</t>
  </si>
  <si>
    <t>Cancelar Baixas Manuais</t>
  </si>
  <si>
    <t>Cancelar Borderô</t>
  </si>
  <si>
    <t>Cancelar Compensação Títulos</t>
  </si>
  <si>
    <t>FINA740</t>
  </si>
  <si>
    <t>FINA280</t>
  </si>
  <si>
    <t>FINA330</t>
  </si>
  <si>
    <t>FINA060</t>
  </si>
  <si>
    <t>FINA440</t>
  </si>
  <si>
    <t>FINA070</t>
  </si>
  <si>
    <t>FINA110</t>
  </si>
  <si>
    <t>Incluir Movimento Bancário à Pagar</t>
  </si>
  <si>
    <t>Incluir Movimento Bancário à Receber</t>
  </si>
  <si>
    <t>Cancelar ou Excluir Movimento Bancário Pagar</t>
  </si>
  <si>
    <t>Cancelar ou Excluir Movimento Bancário Receber</t>
  </si>
  <si>
    <t>Realizar transferência entres Contas Correntes</t>
  </si>
  <si>
    <t>Incluir Orçamento Por Naturezas</t>
  </si>
  <si>
    <t>Consulta Fluxo de Caixa</t>
  </si>
  <si>
    <t>Realizar Simulação Fluxo de Caixa</t>
  </si>
  <si>
    <t>Consulta Fluxo de Caixa por Natureza</t>
  </si>
  <si>
    <t>Conciliação Bancária Manual</t>
  </si>
  <si>
    <t>FINA030</t>
  </si>
  <si>
    <t>FINC021</t>
  </si>
  <si>
    <t>FINA380</t>
  </si>
  <si>
    <t>Financeiro - Tesouraria</t>
  </si>
  <si>
    <t>Gerar relatório Títulos à pagar</t>
  </si>
  <si>
    <t>Gerar relatório Títulos à Receber</t>
  </si>
  <si>
    <t>Gerar Relatórios Posição Fornecedor</t>
  </si>
  <si>
    <t>Gerar Relatórios Contas à Receber</t>
  </si>
  <si>
    <t>Extrair Relatório Extrato Bancário</t>
  </si>
  <si>
    <t>Extrair Relatório Fluxo de Caixa Analitico</t>
  </si>
  <si>
    <t>Extrair Relatório Relação de Baixas</t>
  </si>
  <si>
    <t>FINR150</t>
  </si>
  <si>
    <t>FINR130</t>
  </si>
  <si>
    <t>FINR350</t>
  </si>
  <si>
    <t>FINR470</t>
  </si>
  <si>
    <t>FINR140</t>
  </si>
  <si>
    <t>FINR190</t>
  </si>
  <si>
    <t>Protheus 13</t>
  </si>
  <si>
    <t>N/A</t>
  </si>
  <si>
    <t>Emissão dos Boletos para os processos relacionados aos processos de Recebimentos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</si>
</sst>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sz val="8"/>
      <color theme="1"/>
      <name val="Arial Narrow"/>
      <family val="2"/>
    </font>
    <font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rgb="FFC00000"/>
      <name val="Arial Narrow"/>
      <family val="2"/>
    </font>
    <font>
      <sz val="11"/>
      <color theme="9" tint="-0.499984740745262"/>
      <name val="Arial Narrow"/>
      <family val="2"/>
    </font>
    <font>
      <sz val="11"/>
      <color rgb="FFFFC000"/>
      <name val="Arial Narrow"/>
      <family val="2"/>
    </font>
    <font>
      <sz val="11"/>
      <color theme="0"/>
      <name val="Arial Narrow"/>
      <family val="2"/>
    </font>
    <font>
      <b/>
      <sz val="11"/>
      <color indexed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indexed="9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DB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3" fillId="0" borderId="0" xfId="0" applyFont="1"/>
    <xf numFmtId="0" fontId="2" fillId="12" borderId="2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13" borderId="37" xfId="0" applyFont="1" applyFill="1" applyBorder="1"/>
    <xf numFmtId="0" fontId="4" fillId="0" borderId="0" xfId="0" applyFont="1"/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/>
    <xf numFmtId="0" fontId="2" fillId="0" borderId="20" xfId="0" applyFont="1" applyBorder="1" applyAlignment="1">
      <alignment horizontal="left"/>
    </xf>
    <xf numFmtId="0" fontId="2" fillId="3" borderId="26" xfId="0" applyFont="1" applyFill="1" applyBorder="1"/>
    <xf numFmtId="0" fontId="2" fillId="3" borderId="29" xfId="0" applyFont="1" applyFill="1" applyBorder="1"/>
    <xf numFmtId="0" fontId="2" fillId="0" borderId="23" xfId="0" applyNumberFormat="1" applyFont="1" applyBorder="1"/>
    <xf numFmtId="164" fontId="2" fillId="0" borderId="20" xfId="0" applyNumberFormat="1" applyFont="1" applyBorder="1"/>
    <xf numFmtId="0" fontId="2" fillId="3" borderId="11" xfId="0" applyFont="1" applyFill="1" applyBorder="1"/>
    <xf numFmtId="0" fontId="2" fillId="3" borderId="13" xfId="0" applyNumberFormat="1" applyFont="1" applyFill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23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14" xfId="0" applyFont="1" applyBorder="1"/>
    <xf numFmtId="0" fontId="2" fillId="0" borderId="21" xfId="0" applyFont="1" applyBorder="1" applyAlignment="1">
      <alignment horizontal="left"/>
    </xf>
    <xf numFmtId="0" fontId="2" fillId="3" borderId="27" xfId="0" applyFont="1" applyFill="1" applyBorder="1"/>
    <xf numFmtId="0" fontId="2" fillId="3" borderId="30" xfId="0" applyFont="1" applyFill="1" applyBorder="1"/>
    <xf numFmtId="0" fontId="2" fillId="0" borderId="24" xfId="0" applyNumberFormat="1" applyFont="1" applyBorder="1"/>
    <xf numFmtId="164" fontId="2" fillId="0" borderId="21" xfId="0" applyNumberFormat="1" applyFont="1" applyBorder="1"/>
    <xf numFmtId="0" fontId="2" fillId="3" borderId="14" xfId="0" applyFont="1" applyFill="1" applyBorder="1"/>
    <xf numFmtId="0" fontId="2" fillId="3" borderId="16" xfId="0" applyNumberFormat="1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0" borderId="24" xfId="0" applyFont="1" applyBorder="1" applyAlignment="1">
      <alignment horizontal="left"/>
    </xf>
    <xf numFmtId="14" fontId="2" fillId="0" borderId="24" xfId="0" applyNumberFormat="1" applyFont="1" applyBorder="1" applyAlignment="1">
      <alignment horizontal="center"/>
    </xf>
    <xf numFmtId="14" fontId="2" fillId="0" borderId="21" xfId="0" applyNumberFormat="1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2" fillId="0" borderId="24" xfId="0" applyFont="1" applyBorder="1"/>
    <xf numFmtId="0" fontId="2" fillId="0" borderId="21" xfId="0" applyFont="1" applyBorder="1" applyAlignment="1">
      <alignment horizontal="center"/>
    </xf>
    <xf numFmtId="0" fontId="2" fillId="0" borderId="17" xfId="0" applyFont="1" applyBorder="1"/>
    <xf numFmtId="0" fontId="2" fillId="0" borderId="22" xfId="0" applyFont="1" applyBorder="1" applyAlignment="1">
      <alignment horizontal="left"/>
    </xf>
    <xf numFmtId="0" fontId="2" fillId="3" borderId="28" xfId="0" applyFont="1" applyFill="1" applyBorder="1"/>
    <xf numFmtId="0" fontId="2" fillId="3" borderId="31" xfId="0" applyFont="1" applyFill="1" applyBorder="1"/>
    <xf numFmtId="0" fontId="2" fillId="0" borderId="25" xfId="0" applyFont="1" applyBorder="1"/>
    <xf numFmtId="164" fontId="2" fillId="0" borderId="19" xfId="0" applyNumberFormat="1" applyFont="1" applyBorder="1"/>
    <xf numFmtId="0" fontId="2" fillId="3" borderId="17" xfId="0" applyFont="1" applyFill="1" applyBorder="1"/>
    <xf numFmtId="0" fontId="2" fillId="3" borderId="19" xfId="0" applyNumberFormat="1" applyFont="1" applyFill="1" applyBorder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2" fillId="0" borderId="11" xfId="0" applyFont="1" applyBorder="1" applyAlignment="1"/>
    <xf numFmtId="0" fontId="2" fillId="0" borderId="20" xfId="0" applyFont="1" applyBorder="1"/>
    <xf numFmtId="0" fontId="2" fillId="3" borderId="11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/>
    <xf numFmtId="0" fontId="2" fillId="0" borderId="21" xfId="0" applyFont="1" applyBorder="1"/>
    <xf numFmtId="0" fontId="2" fillId="3" borderId="14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14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/>
    <xf numFmtId="0" fontId="2" fillId="0" borderId="22" xfId="0" applyFont="1" applyBorder="1"/>
    <xf numFmtId="0" fontId="2" fillId="3" borderId="17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right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26" xfId="0" applyFont="1" applyFill="1" applyBorder="1" applyAlignment="1">
      <alignment vertical="center" wrapText="1"/>
    </xf>
    <xf numFmtId="0" fontId="2" fillId="14" borderId="27" xfId="0" applyFont="1" applyFill="1" applyBorder="1" applyAlignment="1">
      <alignment vertical="center" wrapText="1"/>
    </xf>
    <xf numFmtId="0" fontId="2" fillId="14" borderId="28" xfId="0" applyFont="1" applyFill="1" applyBorder="1" applyAlignment="1">
      <alignment vertical="center" wrapText="1"/>
    </xf>
    <xf numFmtId="0" fontId="2" fillId="15" borderId="32" xfId="0" applyFont="1" applyFill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 wrapText="1"/>
    </xf>
    <xf numFmtId="0" fontId="2" fillId="15" borderId="41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3" xfId="0" applyFont="1" applyBorder="1"/>
    <xf numFmtId="0" fontId="2" fillId="0" borderId="43" xfId="0" applyFont="1" applyBorder="1" applyAlignment="1">
      <alignment horizontal="center"/>
    </xf>
    <xf numFmtId="0" fontId="2" fillId="0" borderId="45" xfId="0" applyFont="1" applyBorder="1"/>
    <xf numFmtId="0" fontId="2" fillId="0" borderId="47" xfId="0" applyFont="1" applyBorder="1"/>
    <xf numFmtId="0" fontId="8" fillId="3" borderId="12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vertical="center" wrapText="1"/>
    </xf>
    <xf numFmtId="0" fontId="8" fillId="3" borderId="40" xfId="0" applyFont="1" applyFill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3" fillId="0" borderId="0" xfId="0" applyFont="1" applyBorder="1"/>
    <xf numFmtId="0" fontId="3" fillId="0" borderId="43" xfId="0" applyFont="1" applyBorder="1"/>
    <xf numFmtId="0" fontId="3" fillId="0" borderId="45" xfId="0" applyFont="1" applyBorder="1"/>
    <xf numFmtId="0" fontId="3" fillId="0" borderId="46" xfId="0" applyFont="1" applyBorder="1"/>
    <xf numFmtId="0" fontId="2" fillId="0" borderId="6" xfId="0" applyFont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/>
    <xf numFmtId="0" fontId="2" fillId="0" borderId="54" xfId="0" applyFont="1" applyBorder="1"/>
    <xf numFmtId="0" fontId="2" fillId="0" borderId="54" xfId="0" applyFont="1" applyBorder="1" applyAlignment="1">
      <alignment vertical="center" wrapText="1"/>
    </xf>
    <xf numFmtId="0" fontId="2" fillId="0" borderId="55" xfId="0" applyFont="1" applyBorder="1"/>
    <xf numFmtId="0" fontId="2" fillId="0" borderId="1" xfId="0" applyFont="1" applyBorder="1" applyAlignment="1">
      <alignment horizontal="center"/>
    </xf>
    <xf numFmtId="0" fontId="2" fillId="0" borderId="56" xfId="0" applyFont="1" applyBorder="1"/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wrapText="1"/>
    </xf>
    <xf numFmtId="0" fontId="2" fillId="0" borderId="4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3" fillId="13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12" borderId="32" xfId="0" applyFont="1" applyFill="1" applyBorder="1" applyAlignment="1">
      <alignment vertical="center" wrapText="1"/>
    </xf>
    <xf numFmtId="0" fontId="3" fillId="12" borderId="34" xfId="0" applyFont="1" applyFill="1" applyBorder="1" applyAlignment="1">
      <alignment vertical="center" wrapText="1"/>
    </xf>
    <xf numFmtId="0" fontId="3" fillId="13" borderId="32" xfId="0" applyFont="1" applyFill="1" applyBorder="1" applyAlignment="1">
      <alignment vertical="center" wrapText="1"/>
    </xf>
    <xf numFmtId="0" fontId="3" fillId="13" borderId="34" xfId="0" applyFont="1" applyFill="1" applyBorder="1" applyAlignment="1">
      <alignment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left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2" borderId="35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left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3" borderId="32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left" vertical="center" wrapText="1"/>
    </xf>
    <xf numFmtId="0" fontId="3" fillId="12" borderId="34" xfId="0" applyFont="1" applyFill="1" applyBorder="1" applyAlignment="1">
      <alignment horizontal="left" vertical="center" wrapText="1"/>
    </xf>
    <xf numFmtId="0" fontId="2" fillId="0" borderId="0" xfId="0" pivotButton="1" applyFont="1"/>
    <xf numFmtId="0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3" borderId="13" xfId="0" applyFont="1" applyFill="1" applyBorder="1"/>
    <xf numFmtId="0" fontId="2" fillId="6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16" borderId="36" xfId="0" applyFont="1" applyFill="1" applyBorder="1" applyAlignment="1">
      <alignment vertical="center" wrapText="1"/>
    </xf>
    <xf numFmtId="0" fontId="3" fillId="16" borderId="4" xfId="0" applyFont="1" applyFill="1" applyBorder="1" applyAlignment="1">
      <alignment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left"/>
    </xf>
    <xf numFmtId="0" fontId="2" fillId="0" borderId="21" xfId="0" quotePrefix="1" applyFont="1" applyBorder="1" applyAlignment="1">
      <alignment horizontal="left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 wrapText="1"/>
    </xf>
    <xf numFmtId="14" fontId="6" fillId="3" borderId="27" xfId="0" applyNumberFormat="1" applyFont="1" applyFill="1" applyBorder="1" applyAlignment="1">
      <alignment horizontal="center" vertical="center" wrapText="1"/>
    </xf>
    <xf numFmtId="14" fontId="6" fillId="2" borderId="27" xfId="0" applyNumberFormat="1" applyFont="1" applyFill="1" applyBorder="1" applyAlignment="1">
      <alignment horizontal="center" vertical="center"/>
    </xf>
    <xf numFmtId="14" fontId="6" fillId="3" borderId="28" xfId="0" applyNumberFormat="1" applyFont="1" applyFill="1" applyBorder="1" applyAlignment="1">
      <alignment horizontal="center" vertical="center" wrapText="1"/>
    </xf>
    <xf numFmtId="14" fontId="6" fillId="2" borderId="57" xfId="0" applyNumberFormat="1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2" fontId="16" fillId="6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2" fontId="16" fillId="7" borderId="32" xfId="0" applyNumberFormat="1" applyFont="1" applyFill="1" applyBorder="1" applyAlignment="1">
      <alignment horizontal="center" vertical="center" wrapText="1"/>
    </xf>
    <xf numFmtId="2" fontId="16" fillId="8" borderId="33" xfId="0" applyNumberFormat="1" applyFont="1" applyFill="1" applyBorder="1" applyAlignment="1">
      <alignment horizontal="center" vertical="center" wrapText="1"/>
    </xf>
    <xf numFmtId="2" fontId="16" fillId="5" borderId="33" xfId="0" applyNumberFormat="1" applyFont="1" applyFill="1" applyBorder="1" applyAlignment="1">
      <alignment horizontal="center" vertical="center" wrapText="1"/>
    </xf>
    <xf numFmtId="2" fontId="16" fillId="9" borderId="33" xfId="0" applyNumberFormat="1" applyFont="1" applyFill="1" applyBorder="1" applyAlignment="1">
      <alignment horizontal="center" vertical="center" wrapText="1"/>
    </xf>
    <xf numFmtId="2" fontId="14" fillId="4" borderId="34" xfId="0" applyNumberFormat="1" applyFont="1" applyFill="1" applyBorder="1" applyAlignment="1">
      <alignment horizontal="center" vertical="center" wrapText="1"/>
    </xf>
    <xf numFmtId="2" fontId="2" fillId="7" borderId="18" xfId="0" applyNumberFormat="1" applyFont="1" applyFill="1" applyBorder="1" applyAlignment="1">
      <alignment horizontal="center" vertical="center" wrapText="1"/>
    </xf>
    <xf numFmtId="2" fontId="2" fillId="8" borderId="18" xfId="0" applyNumberFormat="1" applyFont="1" applyFill="1" applyBorder="1" applyAlignment="1">
      <alignment horizontal="center" vertical="center" wrapText="1"/>
    </xf>
    <xf numFmtId="2" fontId="2" fillId="5" borderId="18" xfId="0" applyNumberFormat="1" applyFont="1" applyFill="1" applyBorder="1" applyAlignment="1">
      <alignment horizontal="center" vertical="center" wrapText="1"/>
    </xf>
    <xf numFmtId="2" fontId="2" fillId="9" borderId="18" xfId="0" applyNumberFormat="1" applyFont="1" applyFill="1" applyBorder="1" applyAlignment="1">
      <alignment horizontal="center" vertical="center" wrapText="1"/>
    </xf>
    <xf numFmtId="2" fontId="14" fillId="4" borderId="19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6" fillId="3" borderId="60" xfId="0" applyFont="1" applyFill="1" applyBorder="1" applyAlignment="1">
      <alignment horizontal="center" vertical="center" wrapText="1"/>
    </xf>
    <xf numFmtId="0" fontId="16" fillId="3" borderId="61" xfId="0" applyFont="1" applyFill="1" applyBorder="1" applyAlignment="1">
      <alignment horizontal="center" vertical="center" wrapText="1"/>
    </xf>
    <xf numFmtId="10" fontId="17" fillId="11" borderId="63" xfId="0" applyNumberFormat="1" applyFont="1" applyFill="1" applyBorder="1" applyAlignment="1">
      <alignment horizontal="center" vertical="center" wrapText="1"/>
    </xf>
    <xf numFmtId="0" fontId="15" fillId="10" borderId="33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10" fontId="16" fillId="11" borderId="62" xfId="0" applyNumberFormat="1" applyFont="1" applyFill="1" applyBorder="1" applyAlignment="1">
      <alignment horizontal="center" vertical="center" wrapText="1"/>
    </xf>
    <xf numFmtId="0" fontId="6" fillId="0" borderId="0" xfId="0" applyFont="1"/>
    <xf numFmtId="2" fontId="16" fillId="9" borderId="6" xfId="0" applyNumberFormat="1" applyFont="1" applyFill="1" applyBorder="1" applyAlignment="1">
      <alignment horizontal="center" vertical="center" wrapText="1"/>
    </xf>
    <xf numFmtId="2" fontId="14" fillId="4" borderId="7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 wrapText="1"/>
    </xf>
    <xf numFmtId="9" fontId="2" fillId="2" borderId="29" xfId="1" applyFont="1" applyFill="1" applyBorder="1" applyAlignment="1">
      <alignment horizontal="center" vertical="center"/>
    </xf>
    <xf numFmtId="9" fontId="16" fillId="3" borderId="30" xfId="1" applyFont="1" applyFill="1" applyBorder="1" applyAlignment="1">
      <alignment horizontal="center" vertical="center" wrapText="1"/>
    </xf>
    <xf numFmtId="9" fontId="2" fillId="2" borderId="30" xfId="1" applyFont="1" applyFill="1" applyBorder="1" applyAlignment="1">
      <alignment horizontal="center" vertical="center"/>
    </xf>
    <xf numFmtId="9" fontId="16" fillId="3" borderId="31" xfId="1" applyFont="1" applyFill="1" applyBorder="1" applyAlignment="1">
      <alignment horizontal="center" vertical="center" wrapText="1"/>
    </xf>
    <xf numFmtId="9" fontId="2" fillId="2" borderId="12" xfId="1" applyFont="1" applyFill="1" applyBorder="1" applyAlignment="1">
      <alignment horizontal="center" vertical="center"/>
    </xf>
    <xf numFmtId="9" fontId="16" fillId="3" borderId="15" xfId="1" applyFont="1" applyFill="1" applyBorder="1" applyAlignment="1">
      <alignment horizontal="center" vertical="center" wrapText="1"/>
    </xf>
    <xf numFmtId="9" fontId="2" fillId="2" borderId="15" xfId="1" applyFont="1" applyFill="1" applyBorder="1" applyAlignment="1">
      <alignment horizontal="center" vertical="center"/>
    </xf>
    <xf numFmtId="9" fontId="16" fillId="3" borderId="18" xfId="1" applyFont="1" applyFill="1" applyBorder="1" applyAlignment="1">
      <alignment horizontal="center" vertical="center" wrapText="1"/>
    </xf>
    <xf numFmtId="2" fontId="2" fillId="6" borderId="25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 wrapText="1"/>
    </xf>
    <xf numFmtId="1" fontId="15" fillId="10" borderId="64" xfId="0" applyNumberFormat="1" applyFont="1" applyFill="1" applyBorder="1" applyAlignment="1">
      <alignment horizontal="center" vertical="center"/>
    </xf>
    <xf numFmtId="10" fontId="16" fillId="11" borderId="65" xfId="0" applyNumberFormat="1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3" borderId="27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3" borderId="66" xfId="0" applyFont="1" applyFill="1" applyBorder="1" applyAlignment="1">
      <alignment horizontal="left" vertical="center" wrapText="1"/>
    </xf>
    <xf numFmtId="0" fontId="15" fillId="10" borderId="4" xfId="0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/>
    </xf>
    <xf numFmtId="0" fontId="3" fillId="16" borderId="15" xfId="0" applyFont="1" applyFill="1" applyBorder="1" applyAlignment="1">
      <alignment horizontal="left" vertical="center" wrapText="1"/>
    </xf>
    <xf numFmtId="0" fontId="0" fillId="16" borderId="15" xfId="0" applyFill="1" applyBorder="1" applyAlignment="1">
      <alignment horizontal="left" vertical="center" wrapText="1"/>
    </xf>
    <xf numFmtId="0" fontId="3" fillId="16" borderId="69" xfId="0" applyFont="1" applyFill="1" applyBorder="1" applyAlignment="1">
      <alignment horizontal="left" vertical="center" wrapText="1"/>
    </xf>
    <xf numFmtId="0" fontId="3" fillId="16" borderId="70" xfId="0" applyFont="1" applyFill="1" applyBorder="1" applyAlignment="1">
      <alignment horizontal="left" vertical="center" wrapText="1"/>
    </xf>
    <xf numFmtId="0" fontId="3" fillId="16" borderId="24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3" fillId="16" borderId="67" xfId="0" applyFont="1" applyFill="1" applyBorder="1" applyAlignment="1">
      <alignment horizontal="left" vertical="center" wrapText="1"/>
    </xf>
    <xf numFmtId="0" fontId="3" fillId="16" borderId="68" xfId="0" applyFont="1" applyFill="1" applyBorder="1" applyAlignment="1">
      <alignment horizontal="left" vertical="center" wrapText="1"/>
    </xf>
    <xf numFmtId="0" fontId="3" fillId="16" borderId="23" xfId="0" applyFont="1" applyFill="1" applyBorder="1" applyAlignment="1">
      <alignment horizontal="left" vertical="center" wrapText="1"/>
    </xf>
    <xf numFmtId="0" fontId="3" fillId="16" borderId="18" xfId="0" applyFont="1" applyFill="1" applyBorder="1" applyAlignment="1">
      <alignment horizontal="left" vertical="center" wrapText="1"/>
    </xf>
    <xf numFmtId="0" fontId="0" fillId="16" borderId="18" xfId="0" applyFill="1" applyBorder="1" applyAlignment="1">
      <alignment horizontal="left" vertical="center" wrapText="1"/>
    </xf>
    <xf numFmtId="0" fontId="3" fillId="16" borderId="17" xfId="0" applyFont="1" applyFill="1" applyBorder="1" applyAlignment="1">
      <alignment horizontal="left" vertical="center" wrapText="1"/>
    </xf>
    <xf numFmtId="0" fontId="2" fillId="0" borderId="5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4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5"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colors>
    <mruColors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Dashboard!$D$44</c:f>
              <c:strCache>
                <c:ptCount val="1"/>
                <c:pt idx="0">
                  <c:v>Não Iniciada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Dashboard!$D$45:$D$62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Dashboard!$E$44</c:f>
              <c:strCache>
                <c:ptCount val="1"/>
                <c:pt idx="0">
                  <c:v>Em execução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Dashboard!$E$45:$E$62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Dashboard!$F$44</c:f>
              <c:strCache>
                <c:ptCount val="1"/>
                <c:pt idx="0">
                  <c:v>Aguard. Ocorr.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Dashboard!$F$45:$F$62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Dashboard!$G$44</c:f>
              <c:strCache>
                <c:ptCount val="1"/>
                <c:pt idx="0">
                  <c:v>Aguard. Pred.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Dashboard!$G$45:$G$62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Dashboard!$H$44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Dashboard!$H$45:$H$62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199728"/>
        <c:axId val="392202448"/>
      </c:barChart>
      <c:lineChart>
        <c:grouping val="standard"/>
        <c:varyColors val="0"/>
        <c:ser>
          <c:idx val="5"/>
          <c:order val="5"/>
          <c:tx>
            <c:strRef>
              <c:f>Dashboard!$J$44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Dashboard!$L$45:$L$62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Dashboard!$K$44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Dashboard!$M$45:$M$62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05712"/>
        <c:axId val="392193200"/>
      </c:lineChart>
      <c:dateAx>
        <c:axId val="39219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202448"/>
        <c:crosses val="autoZero"/>
        <c:auto val="1"/>
        <c:lblOffset val="100"/>
        <c:baseTimeUnit val="days"/>
      </c:dateAx>
      <c:valAx>
        <c:axId val="392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199728"/>
        <c:crosses val="autoZero"/>
        <c:crossBetween val="between"/>
      </c:valAx>
      <c:valAx>
        <c:axId val="3921932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205712"/>
        <c:crosses val="max"/>
        <c:crossBetween val="between"/>
      </c:valAx>
      <c:catAx>
        <c:axId val="39220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39219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534953</xdr:colOff>
      <xdr:row>0</xdr:row>
      <xdr:rowOff>41200</xdr:rowOff>
    </xdr:from>
    <xdr:to>
      <xdr:col>5</xdr:col>
      <xdr:colOff>597719</xdr:colOff>
      <xdr:row>2</xdr:row>
      <xdr:rowOff>136450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53" y="41200"/>
          <a:ext cx="1281080" cy="516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1749056</xdr:colOff>
      <xdr:row>1</xdr:row>
      <xdr:rowOff>128255</xdr:rowOff>
    </xdr:from>
    <xdr:to>
      <xdr:col>30</xdr:col>
      <xdr:colOff>2701556</xdr:colOff>
      <xdr:row>4</xdr:row>
      <xdr:rowOff>147305</xdr:rowOff>
    </xdr:to>
    <xdr:sp macro="" textlink="">
      <xdr:nvSpPr>
        <xdr:cNvPr id="3" name="Retângulo 2"/>
        <xdr:cNvSpPr/>
      </xdr:nvSpPr>
      <xdr:spPr>
        <a:xfrm>
          <a:off x="29847806" y="338691"/>
          <a:ext cx="952500" cy="650358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  <a:latin typeface="Arial Narrow" panose="020B0606020202030204" pitchFamily="34" charset="0"/>
            </a:rPr>
            <a:t>Logo do Cliente</a:t>
          </a:r>
        </a:p>
      </xdr:txBody>
    </xdr:sp>
    <xdr:clientData/>
  </xdr:twoCellAnchor>
  <xdr:twoCellAnchor>
    <xdr:from>
      <xdr:col>13</xdr:col>
      <xdr:colOff>609388</xdr:colOff>
      <xdr:row>0</xdr:row>
      <xdr:rowOff>210432</xdr:rowOff>
    </xdr:from>
    <xdr:to>
      <xdr:col>13</xdr:col>
      <xdr:colOff>866350</xdr:colOff>
      <xdr:row>5</xdr:row>
      <xdr:rowOff>201758</xdr:rowOff>
    </xdr:to>
    <xdr:grpSp>
      <xdr:nvGrpSpPr>
        <xdr:cNvPr id="9" name="Grupo 8"/>
        <xdr:cNvGrpSpPr/>
      </xdr:nvGrpSpPr>
      <xdr:grpSpPr>
        <a:xfrm>
          <a:off x="10302476" y="210432"/>
          <a:ext cx="256962" cy="1055885"/>
          <a:chOff x="8617035" y="210432"/>
          <a:chExt cx="256962" cy="1043506"/>
        </a:xfrm>
      </xdr:grpSpPr>
      <xdr:pic>
        <xdr:nvPicPr>
          <xdr:cNvPr id="4" name="Imagem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-4653" t="31244"/>
          <a:stretch/>
        </xdr:blipFill>
        <xdr:spPr>
          <a:xfrm>
            <a:off x="8617035" y="1059172"/>
            <a:ext cx="254501" cy="194766"/>
          </a:xfrm>
          <a:prstGeom prst="rect">
            <a:avLst/>
          </a:prstGeom>
        </xdr:spPr>
      </xdr:pic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650736" y="828380"/>
            <a:ext cx="194551" cy="209830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627874" y="653620"/>
            <a:ext cx="243188" cy="167864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650263" y="458213"/>
            <a:ext cx="223734" cy="167864"/>
          </a:xfrm>
          <a:prstGeom prst="rect">
            <a:avLst/>
          </a:prstGeom>
        </xdr:spPr>
      </xdr:pic>
      <xdr:pic>
        <xdr:nvPicPr>
          <xdr:cNvPr id="8" name="Imagem 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639187" y="210432"/>
            <a:ext cx="223734" cy="22032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565883</xdr:colOff>
      <xdr:row>0</xdr:row>
      <xdr:rowOff>95250</xdr:rowOff>
    </xdr:from>
    <xdr:to>
      <xdr:col>2</xdr:col>
      <xdr:colOff>523874</xdr:colOff>
      <xdr:row>2</xdr:row>
      <xdr:rowOff>190500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83" y="95250"/>
          <a:ext cx="1281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2588283</xdr:colOff>
      <xdr:row>0</xdr:row>
      <xdr:rowOff>95250</xdr:rowOff>
    </xdr:from>
    <xdr:to>
      <xdr:col>17</xdr:col>
      <xdr:colOff>760370</xdr:colOff>
      <xdr:row>3</xdr:row>
      <xdr:rowOff>114300</xdr:rowOff>
    </xdr:to>
    <xdr:sp macro="" textlink="">
      <xdr:nvSpPr>
        <xdr:cNvPr id="3" name="Retângulo 2"/>
        <xdr:cNvSpPr/>
      </xdr:nvSpPr>
      <xdr:spPr>
        <a:xfrm>
          <a:off x="17628923" y="95250"/>
          <a:ext cx="952057" cy="650358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2</xdr:row>
      <xdr:rowOff>19711</xdr:rowOff>
    </xdr:from>
    <xdr:to>
      <xdr:col>4</xdr:col>
      <xdr:colOff>352425</xdr:colOff>
      <xdr:row>3</xdr:row>
      <xdr:rowOff>209549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9261"/>
          <a:ext cx="1019175" cy="40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104775</xdr:colOff>
      <xdr:row>2</xdr:row>
      <xdr:rowOff>28574</xdr:rowOff>
    </xdr:from>
    <xdr:to>
      <xdr:col>10</xdr:col>
      <xdr:colOff>628650</xdr:colOff>
      <xdr:row>3</xdr:row>
      <xdr:rowOff>190499</xdr:rowOff>
    </xdr:to>
    <xdr:sp macro="" textlink="">
      <xdr:nvSpPr>
        <xdr:cNvPr id="3" name="Retângulo 2"/>
        <xdr:cNvSpPr/>
      </xdr:nvSpPr>
      <xdr:spPr>
        <a:xfrm>
          <a:off x="11791950" y="295274"/>
          <a:ext cx="1181100" cy="371475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28575</xdr:rowOff>
    </xdr:from>
    <xdr:to>
      <xdr:col>1</xdr:col>
      <xdr:colOff>1091466</xdr:colOff>
      <xdr:row>3</xdr:row>
      <xdr:rowOff>123825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19075"/>
          <a:ext cx="1281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600075</xdr:colOff>
      <xdr:row>0</xdr:row>
      <xdr:rowOff>171450</xdr:rowOff>
    </xdr:from>
    <xdr:to>
      <xdr:col>12</xdr:col>
      <xdr:colOff>581025</xdr:colOff>
      <xdr:row>4</xdr:row>
      <xdr:rowOff>0</xdr:rowOff>
    </xdr:to>
    <xdr:sp macro="" textlink="">
      <xdr:nvSpPr>
        <xdr:cNvPr id="3" name="Retângulo 2"/>
        <xdr:cNvSpPr/>
      </xdr:nvSpPr>
      <xdr:spPr>
        <a:xfrm>
          <a:off x="10144125" y="171450"/>
          <a:ext cx="952500" cy="590550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28575</xdr:rowOff>
    </xdr:from>
    <xdr:to>
      <xdr:col>2</xdr:col>
      <xdr:colOff>1253391</xdr:colOff>
      <xdr:row>3</xdr:row>
      <xdr:rowOff>117102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"/>
          <a:ext cx="1281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733425</xdr:colOff>
      <xdr:row>0</xdr:row>
      <xdr:rowOff>171450</xdr:rowOff>
    </xdr:from>
    <xdr:to>
      <xdr:col>8</xdr:col>
      <xdr:colOff>762000</xdr:colOff>
      <xdr:row>4</xdr:row>
      <xdr:rowOff>0</xdr:rowOff>
    </xdr:to>
    <xdr:sp macro="" textlink="">
      <xdr:nvSpPr>
        <xdr:cNvPr id="3" name="Retângulo 2"/>
        <xdr:cNvSpPr/>
      </xdr:nvSpPr>
      <xdr:spPr>
        <a:xfrm>
          <a:off x="7696200" y="171450"/>
          <a:ext cx="952500" cy="590550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  <xdr:twoCellAnchor>
    <xdr:from>
      <xdr:col>2</xdr:col>
      <xdr:colOff>9525</xdr:colOff>
      <xdr:row>19</xdr:row>
      <xdr:rowOff>68356</xdr:rowOff>
    </xdr:from>
    <xdr:to>
      <xdr:col>8</xdr:col>
      <xdr:colOff>914400</xdr:colOff>
      <xdr:row>39</xdr:row>
      <xdr:rowOff>139513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Rosi Mantovanelli" refreshedDate="42636.802597106478" createdVersion="5" refreshedVersion="5" minRefreshableVersion="3" recordCount="521">
  <cacheSource type="worksheet">
    <worksheetSource ref="D9:AD531" sheet="Atividades Teste"/>
  </cacheSource>
  <cacheFields count="26">
    <cacheField name="ID." numFmtId="0">
      <sharedItems/>
    </cacheField>
    <cacheField name="AuxPred." numFmtId="0">
      <sharedItems/>
    </cacheField>
    <cacheField name="N° Cenário" numFmtId="0">
      <sharedItems containsString="0" containsBlank="1" containsNumber="1" containsInteger="1" minValue="2" maxValue="102"/>
    </cacheField>
    <cacheField name="Ciclo" numFmtId="164">
      <sharedItems containsString="0" containsBlank="1" containsNumber="1" containsInteger="1" minValue="2" maxValue="2"/>
    </cacheField>
    <cacheField name="Ordem Realizar" numFmtId="0">
      <sharedItems containsMixedTypes="1" containsNumber="1" containsInteger="1" minValue="1" maxValue="11"/>
    </cacheField>
    <cacheField name="Chave" numFmtId="0">
      <sharedItems/>
    </cacheField>
    <cacheField name="Solução" numFmtId="0">
      <sharedItems containsBlank="1"/>
    </cacheField>
    <cacheField name="Processo" numFmtId="0">
      <sharedItems containsBlank="1"/>
    </cacheField>
    <cacheField name="Frente" numFmtId="0">
      <sharedItems containsBlank="1"/>
    </cacheField>
    <cacheField name="Cenário Integrado" numFmtId="0">
      <sharedItems containsBlank="1"/>
    </cacheField>
    <cacheField name="Código da Condição" numFmtId="0">
      <sharedItems containsString="0" containsBlank="1" containsNumber="1" containsInteger="1" minValue="1050" maxValue="2106"/>
    </cacheField>
    <cacheField name="Cenário Modular" numFmtId="0">
      <sharedItems containsBlank="1"/>
    </cacheField>
    <cacheField name="Roteiro de Teste" numFmtId="0">
      <sharedItems containsBlank="1"/>
    </cacheField>
    <cacheField name="Especifico Envolvido" numFmtId="0">
      <sharedItems containsBlank="1"/>
    </cacheField>
    <cacheField name="Existe atividade predecessora?" numFmtId="0">
      <sharedItems/>
    </cacheField>
    <cacheField name="Qtd. dias atividade liberada" numFmtId="0">
      <sharedItems containsMixedTypes="1" containsNumber="1" containsInteger="1" minValue="0" maxValue="5"/>
    </cacheField>
    <cacheField name="Liberada?" numFmtId="0">
      <sharedItems/>
    </cacheField>
    <cacheField name="Responsável" numFmtId="0">
      <sharedItems containsBlank="1"/>
    </cacheField>
    <cacheField name="Usuário Chave - apoio ao processo" numFmtId="0">
      <sharedItems containsNonDate="0" containsString="0" containsBlank="1"/>
    </cacheField>
    <cacheField name="Consultor de apoio TOTVS " numFmtId="0">
      <sharedItems containsNonDate="0" containsString="0" containsBlank="1"/>
    </cacheField>
    <cacheField name="Empresa Teste" numFmtId="0">
      <sharedItems containsBlank="1"/>
    </cacheField>
    <cacheField name="Ocorrências Relacionadas" numFmtId="0">
      <sharedItems containsMixedTypes="1" containsNumber="1" containsInteger="1" minValue="0" maxValue="1"/>
    </cacheField>
    <cacheField name="Situação Ocorrência" numFmtId="0">
      <sharedItems/>
    </cacheField>
    <cacheField name="Data Inicio" numFmtId="0">
      <sharedItems containsNonDate="0" containsDate="1" containsString="0" containsBlank="1" minDate="2016-09-18T00:00:00" maxDate="2016-10-08T00:00:00" count="19"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10-02T00:00:00"/>
        <d v="2016-10-03T00:00:00"/>
        <d v="2016-10-04T00:00:00"/>
        <d v="2016-10-05T00:00:00"/>
        <d v="2016-10-06T00:00:00"/>
        <d v="2016-10-07T00:00:00"/>
        <m/>
      </sharedItems>
    </cacheField>
    <cacheField name="Data conclusão" numFmtId="0">
      <sharedItems containsNonDate="0" containsDate="1" containsString="0" containsBlank="1" minDate="2016-12-22T00:00:00" maxDate="2016-12-23T00:00:00"/>
    </cacheField>
    <cacheField name="Status" numFmtId="0">
      <sharedItems count="6">
        <s v="Concluído"/>
        <s v="Em Execução"/>
        <s v="Aguard. Pred."/>
        <s v="Aguard. Ocorr."/>
        <s v=""/>
        <s v="Não Iniciad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uardo Rosi Mantovanelli" refreshedDate="42636.802859606483" createdVersion="5" refreshedVersion="5" minRefreshableVersion="3" recordCount="205">
  <cacheSource type="worksheet">
    <worksheetSource ref="B5:R210" sheet="Ocorrências"/>
  </cacheSource>
  <cacheFields count="17">
    <cacheField name="ID. Relacionado" numFmtId="0">
      <sharedItems containsBlank="1" count="6">
        <s v="id65"/>
        <s v="id77"/>
        <m/>
        <s v="id22" u="1"/>
        <s v="id18" u="1"/>
        <s v="id1" u="1"/>
      </sharedItems>
    </cacheField>
    <cacheField name="Nº Ocorrência" numFmtId="0">
      <sharedItems containsBlank="1"/>
    </cacheField>
    <cacheField name="N° Cenário" numFmtId="0">
      <sharedItems containsMixedTypes="1" containsNumber="1" containsInteger="1" minValue="40" maxValue="70"/>
    </cacheField>
    <cacheField name="Chave" numFmtId="0">
      <sharedItems/>
    </cacheField>
    <cacheField name="Solução" numFmtId="0">
      <sharedItems/>
    </cacheField>
    <cacheField name="Processo" numFmtId="0">
      <sharedItems/>
    </cacheField>
    <cacheField name="Descrição da Ocorrência" numFmtId="0">
      <sharedItems containsBlank="1"/>
    </cacheField>
    <cacheField name="Específico de quem?" numFmtId="0">
      <sharedItems containsBlank="1"/>
    </cacheField>
    <cacheField name="Nº Chamado" numFmtId="0">
      <sharedItems containsBlank="1"/>
    </cacheField>
    <cacheField name="Chamado resolvido?" numFmtId="0">
      <sharedItems containsBlank="1"/>
    </cacheField>
    <cacheField name="Impeditivo para testes?" numFmtId="0">
      <sharedItems/>
    </cacheField>
    <cacheField name="Equipe responsável" numFmtId="0">
      <sharedItems containsBlank="1"/>
    </cacheField>
    <cacheField name="Usuário / Consultor Responsável" numFmtId="0">
      <sharedItems containsNonDate="0" containsString="0" containsBlank="1"/>
    </cacheField>
    <cacheField name="Data Abertura Ocorrência" numFmtId="0">
      <sharedItems containsNonDate="0" containsDate="1" containsString="0" containsBlank="1" minDate="2016-09-19T00:00:00" maxDate="2016-09-20T00:00:00"/>
    </cacheField>
    <cacheField name="Data Conclusão" numFmtId="0">
      <sharedItems containsNonDate="0" containsString="0" containsBlank="1"/>
    </cacheField>
    <cacheField name="Observações" numFmtId="0">
      <sharedItems containsNonDate="0" containsString="0" containsBlank="1"/>
    </cacheField>
    <cacheField name="Status" numFmtId="0">
      <sharedItems count="3">
        <s v="pendente"/>
        <s v="Agd Chamado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s v="id1"/>
    <s v="Sim"/>
    <n v="2"/>
    <n v="2"/>
    <n v="1"/>
    <s v="2.1"/>
    <s v="FLUIG"/>
    <s v="Compras"/>
    <s v="Suprimentos"/>
    <s v=" Compra de ativo S/ Cotação"/>
    <n v="1060"/>
    <s v="1.1.20 - Geração de pedido de compras com aprovação com dois níveis.(Solicitação)"/>
    <s v="1060 - Aprovar pedido de compras no  1ᵒ nível"/>
    <s v="Aprovação do pedido de compra"/>
    <s v="Não"/>
    <s v=""/>
    <s v="Liberada"/>
    <s v="Ramon"/>
    <m/>
    <m/>
    <s v="00101MG0001 - AXIAL BERNARDO MONTEIRO;"/>
    <n v="0"/>
    <s v="ok"/>
    <x v="0"/>
    <d v="2016-12-22T00:00:00"/>
    <x v="0"/>
  </r>
  <r>
    <s v="id2"/>
    <s v="Sim"/>
    <n v="2"/>
    <n v="2"/>
    <n v="2"/>
    <s v="2.2"/>
    <s v="Protheus"/>
    <s v="Compras"/>
    <s v="Suprimentos"/>
    <s v=" Compra de ativo S/ Cotação"/>
    <n v="1061"/>
    <s v="1.1.20 - Geração de pedido de compras com aprovação com dois níveis.(Solicitação)"/>
    <s v="1061 - Aprovar pedido de compras no  2ᵒ nível"/>
    <s v="Aprovação do pedido de compra"/>
    <s v="id1"/>
    <n v="5"/>
    <s v="Liberada"/>
    <s v="Ramon"/>
    <m/>
    <m/>
    <s v="00101MG0001 - AXIAL BERNARDO MONTEIRO;"/>
    <n v="0"/>
    <s v="ok"/>
    <x v="0"/>
    <d v="2016-12-22T00:00:00"/>
    <x v="0"/>
  </r>
  <r>
    <s v="id3"/>
    <s v="Sim"/>
    <n v="2"/>
    <n v="2"/>
    <n v="3"/>
    <s v="2.3"/>
    <s v="Protheus"/>
    <s v="Compras"/>
    <s v="Suprimentos"/>
    <s v=" Tratamento de Descarte C/ Remessa"/>
    <n v="1179"/>
    <m/>
    <m/>
    <m/>
    <s v="id2"/>
    <n v="5"/>
    <s v="Liberada"/>
    <s v="Julio"/>
    <m/>
    <m/>
    <s v="00101MG0001 - AXIAL BERNARDO MONTEIRO;"/>
    <n v="0"/>
    <s v="ok"/>
    <x v="0"/>
    <d v="2016-12-22T00:00:00"/>
    <x v="0"/>
  </r>
  <r>
    <s v="id4"/>
    <s v="Sim"/>
    <n v="2"/>
    <n v="2"/>
    <n v="4"/>
    <s v="2.4"/>
    <s v="Protheus"/>
    <s v="Compras"/>
    <s v="Suprimentos"/>
    <s v=" Tratamento de Descarte C/ Remessa"/>
    <n v="1180"/>
    <m/>
    <m/>
    <m/>
    <s v="id3"/>
    <n v="5"/>
    <s v="Liberada"/>
    <s v="Ramon"/>
    <m/>
    <m/>
    <s v="00101MG0001 - AXIAL BERNARDO MONTEIRO;"/>
    <n v="0"/>
    <s v="ok"/>
    <x v="0"/>
    <d v="2016-12-22T00:00:00"/>
    <x v="0"/>
  </r>
  <r>
    <s v="id5"/>
    <s v="Sim"/>
    <n v="2"/>
    <n v="2"/>
    <n v="5"/>
    <s v="2.5"/>
    <s v="FLUIG"/>
    <s v="Compras"/>
    <s v="Suprimentos"/>
    <s v=" Tratamento de Descarte C/ Remessa"/>
    <n v="1181"/>
    <m/>
    <m/>
    <m/>
    <s v="id4"/>
    <n v="4"/>
    <s v="Liberada"/>
    <s v="Ramon"/>
    <m/>
    <m/>
    <s v="00101MG0001 - AXIAL BERNARDO MONTEIRO;"/>
    <n v="0"/>
    <s v="ok"/>
    <x v="1"/>
    <d v="2016-12-22T00:00:00"/>
    <x v="0"/>
  </r>
  <r>
    <s v="id6"/>
    <s v="Não"/>
    <n v="2"/>
    <n v="2"/>
    <n v="6"/>
    <s v="2.6"/>
    <s v="FLUIG"/>
    <s v="Compras"/>
    <s v="Suprimentos"/>
    <s v=" Tratamento de Descarte - Por tipo de Movimentação interna"/>
    <n v="1182"/>
    <m/>
    <m/>
    <m/>
    <s v="id5"/>
    <n v="4"/>
    <s v="Liberada"/>
    <s v="Ramon"/>
    <m/>
    <m/>
    <s v="00101MG0001 - AXIAL BERNARDO MONTEIRO;"/>
    <n v="0"/>
    <s v="ok"/>
    <x v="1"/>
    <d v="2016-12-22T00:00:00"/>
    <x v="0"/>
  </r>
  <r>
    <s v="id7"/>
    <s v="Sim"/>
    <n v="6"/>
    <n v="2"/>
    <n v="1"/>
    <s v="6.1"/>
    <s v="FLUIG"/>
    <s v="Compras"/>
    <s v="Suprimentos"/>
    <s v=" Tratamento de Descarte - Por tipo de Movimentação interna"/>
    <n v="1183"/>
    <m/>
    <m/>
    <m/>
    <s v="Não"/>
    <n v="4"/>
    <s v="Liberada"/>
    <s v="Bárbara/ Kathleen"/>
    <m/>
    <m/>
    <s v="00101MG0001 - AXIAL BERNARDO MONTEIRO;"/>
    <n v="0"/>
    <s v="ok"/>
    <x v="1"/>
    <d v="2016-12-22T00:00:00"/>
    <x v="0"/>
  </r>
  <r>
    <s v="id8"/>
    <s v="Sim"/>
    <n v="6"/>
    <n v="2"/>
    <n v="2"/>
    <s v="6.2"/>
    <s v="Protheus"/>
    <s v="Compras"/>
    <s v="Suprimentos"/>
    <s v=" Tratamento de Descarte - Por tipo de Movimentação interna"/>
    <n v="2091"/>
    <m/>
    <m/>
    <m/>
    <s v="id7"/>
    <n v="4"/>
    <s v="Liberada"/>
    <s v="Bárbara/ Kathleen"/>
    <m/>
    <m/>
    <s v="00101MG0001 - AXIAL BERNARDO MONTEIRO;"/>
    <n v="0"/>
    <s v="ok"/>
    <x v="1"/>
    <d v="2016-12-22T00:00:00"/>
    <x v="0"/>
  </r>
  <r>
    <s v="id9"/>
    <s v="Sim"/>
    <n v="6"/>
    <n v="2"/>
    <n v="3"/>
    <s v="6.3"/>
    <s v="Protheus"/>
    <s v="Central de Notas "/>
    <s v="Controladoria"/>
    <s v=" Tratamento de Descarte - Por tipo de Movimentação interna"/>
    <n v="1185"/>
    <m/>
    <m/>
    <m/>
    <s v="id8"/>
    <n v="3"/>
    <s v="Liberada"/>
    <s v="Bárbara/ Kathleen"/>
    <m/>
    <m/>
    <s v="00101MG0001 - AXIAL BERNARDO MONTEIRO;"/>
    <n v="0"/>
    <s v="ok"/>
    <x v="2"/>
    <d v="2016-12-22T00:00:00"/>
    <x v="0"/>
  </r>
  <r>
    <s v="id10"/>
    <s v="Sim"/>
    <n v="6"/>
    <n v="2"/>
    <n v="4"/>
    <s v="6.4"/>
    <s v="Protheus"/>
    <s v="Patrimônio"/>
    <s v="Controladoria"/>
    <s v=" Tratamento de Descarte - Por tipo de Movimentação interna"/>
    <n v="1186"/>
    <m/>
    <m/>
    <m/>
    <s v="id9"/>
    <n v="3"/>
    <s v="Liberada"/>
    <s v="Absalon"/>
    <m/>
    <m/>
    <s v="00101MG0001 - AXIAL BERNARDO MONTEIRO;"/>
    <n v="0"/>
    <s v="ok"/>
    <x v="2"/>
    <d v="2016-12-22T00:00:00"/>
    <x v="0"/>
  </r>
  <r>
    <s v="id11"/>
    <s v="Sim"/>
    <n v="6"/>
    <n v="2"/>
    <n v="5"/>
    <s v="6.5"/>
    <s v="Protheus"/>
    <s v="Contas a Pagar"/>
    <s v="Finanças"/>
    <s v=" Tratamento de Descarte - Por tipo de Movimentação interna"/>
    <n v="1187"/>
    <m/>
    <m/>
    <m/>
    <s v="id10"/>
    <n v="3"/>
    <s v="Liberada"/>
    <s v="Marcelo"/>
    <m/>
    <m/>
    <s v="00101MG0001 - AXIAL BERNARDO MONTEIRO;"/>
    <n v="0"/>
    <s v="ok"/>
    <x v="2"/>
    <d v="2016-12-22T00:00:00"/>
    <x v="0"/>
  </r>
  <r>
    <s v="id12"/>
    <s v="Não"/>
    <n v="6"/>
    <n v="2"/>
    <n v="6"/>
    <s v="6.6"/>
    <s v="Protheus"/>
    <s v="Contas a Pagar"/>
    <s v="Finanças"/>
    <s v=" Realização de Inventário (C/ Lote e S/ Lote)"/>
    <n v="1656"/>
    <m/>
    <m/>
    <m/>
    <s v="id11"/>
    <n v="3"/>
    <s v="Liberada"/>
    <s v="Marcelo"/>
    <m/>
    <m/>
    <s v="00101MG0001 - AXIAL BERNARDO MONTEIRO;"/>
    <n v="0"/>
    <s v="ok"/>
    <x v="2"/>
    <d v="2016-12-22T00:00:00"/>
    <x v="0"/>
  </r>
  <r>
    <s v="id13"/>
    <s v="Sim"/>
    <n v="9"/>
    <n v="2"/>
    <n v="1"/>
    <s v="9.1"/>
    <s v="Protheus"/>
    <s v="Contas a Pagar"/>
    <s v="Finanças"/>
    <s v=" Realização de Inventário (C/ Lote e S/ Lote)"/>
    <n v="1660"/>
    <m/>
    <m/>
    <m/>
    <s v="Não"/>
    <n v="3"/>
    <s v="Liberada"/>
    <s v="Marcelo"/>
    <m/>
    <m/>
    <s v="00101MG0001 - AXIAL BERNARDO MONTEIRO;"/>
    <n v="0"/>
    <s v="ok"/>
    <x v="2"/>
    <d v="2016-12-22T00:00:00"/>
    <x v="0"/>
  </r>
  <r>
    <s v="id14"/>
    <s v="Sim"/>
    <n v="9"/>
    <n v="2"/>
    <n v="2"/>
    <s v="9.2"/>
    <s v="Protheus"/>
    <s v="Contas a Pagar"/>
    <s v="Finanças"/>
    <s v=" Realização de Inventário (C/ Lote e S/ Lote)"/>
    <n v="2092"/>
    <m/>
    <m/>
    <m/>
    <s v="id13"/>
    <n v="2"/>
    <s v="Liberada"/>
    <s v="Marcelo"/>
    <m/>
    <m/>
    <s v="00101MG0001 - AXIAL BERNARDO MONTEIRO;"/>
    <n v="0"/>
    <s v="ok"/>
    <x v="3"/>
    <m/>
    <x v="1"/>
  </r>
  <r>
    <s v="id15"/>
    <s v="Sim"/>
    <n v="9"/>
    <n v="2"/>
    <n v="3"/>
    <s v="9.3"/>
    <s v="Protheus"/>
    <s v="Contas a Pagar"/>
    <s v="Finanças"/>
    <s v=" Realização de Inventário (C/ Lote e S/ Lote)"/>
    <n v="1050"/>
    <m/>
    <m/>
    <m/>
    <s v="id14"/>
    <s v="-"/>
    <s v="Aguardando"/>
    <s v="Marcelo"/>
    <m/>
    <m/>
    <s v="00101MG0001 - AXIAL BERNARDO MONTEIRO;"/>
    <n v="0"/>
    <s v="ok"/>
    <x v="3"/>
    <m/>
    <x v="2"/>
  </r>
  <r>
    <s v="id16"/>
    <s v="Sim"/>
    <n v="9"/>
    <n v="2"/>
    <n v="4"/>
    <s v="9.4"/>
    <s v="Protheus"/>
    <s v="Contas a Pagar"/>
    <s v="Finanças"/>
    <s v=" Realização de Inventário (C/ Lote e S/ Lote)"/>
    <n v="1051"/>
    <m/>
    <m/>
    <m/>
    <s v="id15"/>
    <s v="-"/>
    <s v="Aguardando"/>
    <s v="Marcelo"/>
    <m/>
    <m/>
    <s v="00101MG0001 - AXIAL BERNARDO MONTEIRO;"/>
    <n v="0"/>
    <s v="ok"/>
    <x v="3"/>
    <m/>
    <x v="2"/>
  </r>
  <r>
    <s v="id17"/>
    <s v="Sim"/>
    <n v="9"/>
    <n v="2"/>
    <n v="5"/>
    <s v="9.5"/>
    <s v="Protheus"/>
    <s v="Contas a Pagar"/>
    <s v="Finanças"/>
    <s v=" Realização de Inventário (C/ Lote e S/ Lote)"/>
    <n v="1052"/>
    <m/>
    <m/>
    <m/>
    <s v="id16"/>
    <s v="-"/>
    <s v="Aguardando"/>
    <s v="Marcelo"/>
    <m/>
    <m/>
    <s v="00101MG0001 - AXIAL BERNARDO MONTEIRO;"/>
    <n v="0"/>
    <s v="ok"/>
    <x v="3"/>
    <m/>
    <x v="2"/>
  </r>
  <r>
    <s v="id18"/>
    <s v="Não"/>
    <n v="9"/>
    <n v="2"/>
    <n v="6"/>
    <s v="9.6"/>
    <s v="Protheus"/>
    <s v="Contas a Pagar"/>
    <s v="Finanças"/>
    <s v=" Realização de Inventário (C/ Lote e S/ Lote)"/>
    <n v="1088"/>
    <m/>
    <m/>
    <m/>
    <s v="id17"/>
    <s v="-"/>
    <s v="Aguardando"/>
    <s v="Marcelo"/>
    <m/>
    <m/>
    <s v="00101MG0001 - AXIAL BERNARDO MONTEIRO;"/>
    <n v="0"/>
    <s v="ok"/>
    <x v="3"/>
    <m/>
    <x v="2"/>
  </r>
  <r>
    <s v="id19"/>
    <s v="Sim"/>
    <n v="12"/>
    <n v="2"/>
    <n v="1"/>
    <s v="12.1"/>
    <s v="Protheus"/>
    <s v="Contas a Pagar"/>
    <s v="Finanças"/>
    <s v=" Realização de Inventário (C/ Lote e S/ Lote)"/>
    <n v="1089"/>
    <m/>
    <m/>
    <m/>
    <s v="Não"/>
    <n v="2"/>
    <s v="Liberada"/>
    <s v="Marcelo"/>
    <m/>
    <m/>
    <s v="00101MG0001 - AXIAL BERNARDO MONTEIRO;"/>
    <n v="0"/>
    <s v="ok"/>
    <x v="3"/>
    <m/>
    <x v="1"/>
  </r>
  <r>
    <s v="id20"/>
    <s v="Sim"/>
    <n v="12"/>
    <n v="2"/>
    <n v="2"/>
    <s v="12.2"/>
    <s v="Protheus"/>
    <s v="Contas a Pagar"/>
    <s v="Finanças"/>
    <s v=" Realização de Inventário (C/ Lote e S/ Lote)"/>
    <n v="2102"/>
    <m/>
    <m/>
    <m/>
    <s v="id19"/>
    <s v="-"/>
    <s v="Aguardando"/>
    <s v="Marcelo"/>
    <m/>
    <m/>
    <s v="00101MG0001 - AXIAL BERNARDO MONTEIRO;"/>
    <n v="0"/>
    <s v="ok"/>
    <x v="4"/>
    <m/>
    <x v="2"/>
  </r>
  <r>
    <s v="id21"/>
    <s v="Sim"/>
    <n v="12"/>
    <n v="2"/>
    <n v="3"/>
    <s v="12.3"/>
    <s v="Protheus"/>
    <s v="Contabilidade"/>
    <s v="Controladoria"/>
    <s v=" Realização de Inventário (C/ Lote e S/ Lote)"/>
    <n v="2103"/>
    <m/>
    <m/>
    <m/>
    <s v="id20"/>
    <s v="-"/>
    <s v="Aguardando"/>
    <s v="Absalon"/>
    <m/>
    <m/>
    <s v="00101MG0001 - AXIAL BERNARDO MONTEIRO;"/>
    <n v="0"/>
    <s v="ok"/>
    <x v="4"/>
    <m/>
    <x v="2"/>
  </r>
  <r>
    <s v="id22"/>
    <s v="Sim"/>
    <n v="12"/>
    <n v="2"/>
    <n v="4"/>
    <s v="12.4"/>
    <s v="Protheus"/>
    <s v="Contabilidade"/>
    <s v="Controladoria"/>
    <s v=" Realização de Inventário (C/ Lote e S/ Lote)"/>
    <n v="2104"/>
    <m/>
    <m/>
    <m/>
    <s v="id21"/>
    <s v="-"/>
    <s v="Aguardando"/>
    <s v="Absalon"/>
    <m/>
    <m/>
    <s v="00101MG0001 - AXIAL BERNARDO MONTEIRO;"/>
    <n v="0"/>
    <s v="ok"/>
    <x v="4"/>
    <m/>
    <x v="2"/>
  </r>
  <r>
    <s v="id23"/>
    <s v="Sim"/>
    <n v="12"/>
    <n v="2"/>
    <n v="5"/>
    <s v="12.5"/>
    <s v="Protheus"/>
    <s v="Contabilidade"/>
    <s v="Controladoria"/>
    <s v=" Fechamento de Estoque"/>
    <n v="1090"/>
    <m/>
    <m/>
    <m/>
    <s v="id22"/>
    <s v="-"/>
    <s v="Aguardando"/>
    <s v="Absalon"/>
    <m/>
    <m/>
    <s v="00101MG0001 - AXIAL BERNARDO MONTEIRO;"/>
    <n v="0"/>
    <s v="ok"/>
    <x v="4"/>
    <m/>
    <x v="2"/>
  </r>
  <r>
    <s v="id24"/>
    <s v="Sim"/>
    <n v="12"/>
    <n v="2"/>
    <n v="6"/>
    <s v="12.6"/>
    <s v="FLUIG"/>
    <s v="Compras"/>
    <s v="Suprimentos"/>
    <s v=" Fechamento de Estoque"/>
    <n v="1091"/>
    <m/>
    <m/>
    <m/>
    <s v="id23"/>
    <s v="-"/>
    <s v="Aguardando"/>
    <s v="Carolina/ José Ricardo"/>
    <m/>
    <m/>
    <s v="00101MG0001 - AXIAL BERNARDO MONTEIRO;"/>
    <n v="0"/>
    <s v="ok"/>
    <x v="4"/>
    <m/>
    <x v="2"/>
  </r>
  <r>
    <s v="id25"/>
    <s v="Sim"/>
    <n v="12"/>
    <n v="2"/>
    <n v="7"/>
    <s v="12.7"/>
    <s v="FLUIG"/>
    <s v="Compras"/>
    <s v="Suprimentos"/>
    <s v=" Fechamento de Estoque"/>
    <n v="1615"/>
    <m/>
    <m/>
    <m/>
    <s v="id24"/>
    <s v="-"/>
    <s v="Aguardando"/>
    <s v="Carolina/ José Ricardo"/>
    <m/>
    <m/>
    <s v="00101MG0001 - AXIAL BERNARDO MONTEIRO;"/>
    <n v="0"/>
    <s v="ok"/>
    <x v="4"/>
    <m/>
    <x v="2"/>
  </r>
  <r>
    <s v="id26"/>
    <s v="Sim"/>
    <n v="12"/>
    <n v="2"/>
    <n v="8"/>
    <s v="12.8"/>
    <s v="Protheus"/>
    <s v="Fiscal"/>
    <s v="Controladoria"/>
    <s v=" Fechamento de Estoque"/>
    <n v="1098"/>
    <m/>
    <m/>
    <m/>
    <s v="id25"/>
    <s v="-"/>
    <s v="Aguardando"/>
    <s v="Ramon"/>
    <m/>
    <m/>
    <s v="00101MG0001 - AXIAL BERNARDO MONTEIRO;"/>
    <n v="0"/>
    <s v="ok"/>
    <x v="4"/>
    <m/>
    <x v="2"/>
  </r>
  <r>
    <s v="id27"/>
    <s v="Sim"/>
    <n v="12"/>
    <n v="2"/>
    <n v="9"/>
    <s v="12.9"/>
    <s v="Protheus"/>
    <s v="Fiscal"/>
    <s v="Controladoria"/>
    <s v=" Fechamento de Estoque"/>
    <n v="1099"/>
    <m/>
    <m/>
    <m/>
    <s v="id26"/>
    <n v="0"/>
    <s v="Aguardando"/>
    <s v="Ramon"/>
    <m/>
    <m/>
    <s v="00101MG0001 - AXIAL BERNARDO MONTEIRO;"/>
    <n v="0"/>
    <s v="ok"/>
    <x v="5"/>
    <m/>
    <x v="2"/>
  </r>
  <r>
    <s v="id28"/>
    <s v="Sim"/>
    <n v="12"/>
    <n v="2"/>
    <n v="10"/>
    <s v="12.10"/>
    <s v="Protheus"/>
    <s v="Contas a Pagar"/>
    <s v="Finanças"/>
    <s v=" Fechamento de Estoque"/>
    <n v="1178"/>
    <m/>
    <m/>
    <m/>
    <s v="id27"/>
    <n v="0"/>
    <s v="Aguardando"/>
    <s v="Ramon"/>
    <m/>
    <m/>
    <s v="00101MG0001 - AXIAL BERNARDO MONTEIRO;"/>
    <n v="0"/>
    <s v="ok"/>
    <x v="5"/>
    <m/>
    <x v="2"/>
  </r>
  <r>
    <s v="id29"/>
    <s v="Não"/>
    <n v="12"/>
    <n v="2"/>
    <n v="11"/>
    <s v="12.11"/>
    <s v="FLUIG"/>
    <s v="Contas a Pagar"/>
    <s v="Finanças"/>
    <s v=" Fechamento de Estoque"/>
    <n v="1179"/>
    <m/>
    <m/>
    <m/>
    <s v="id28"/>
    <n v="0"/>
    <s v="Aguardando"/>
    <s v="Ramon"/>
    <m/>
    <m/>
    <s v="00101MG0001 - AXIAL BERNARDO MONTEIRO;"/>
    <n v="0"/>
    <s v="ok"/>
    <x v="5"/>
    <m/>
    <x v="2"/>
  </r>
  <r>
    <s v="id30"/>
    <s v="Sim"/>
    <n v="14"/>
    <n v="2"/>
    <n v="1"/>
    <s v="14.1"/>
    <s v="FLUIG"/>
    <s v="Contas a Pagar"/>
    <s v="Finanças"/>
    <s v=" Fechamento de Estoque"/>
    <n v="1180"/>
    <m/>
    <m/>
    <m/>
    <s v="Não"/>
    <n v="0"/>
    <s v="Liberada"/>
    <s v="Ramon"/>
    <m/>
    <m/>
    <s v="00101MG0001 - AXIAL BERNARDO MONTEIRO;"/>
    <n v="0"/>
    <s v="ok"/>
    <x v="5"/>
    <m/>
    <x v="1"/>
  </r>
  <r>
    <s v="id31"/>
    <s v="Sim"/>
    <n v="14"/>
    <n v="2"/>
    <n v="2"/>
    <s v="14.2"/>
    <s v="FLUIG"/>
    <s v="Contas a Pagar"/>
    <s v="Finanças"/>
    <s v=" Fechamento de Estoque"/>
    <n v="1181"/>
    <m/>
    <m/>
    <m/>
    <s v="id30"/>
    <n v="0"/>
    <s v="Aguardando"/>
    <s v="Bárbara/ Kathleen"/>
    <m/>
    <m/>
    <s v="00101MG0001 - AXIAL BERNARDO MONTEIRO;"/>
    <n v="0"/>
    <s v="ok"/>
    <x v="5"/>
    <m/>
    <x v="2"/>
  </r>
  <r>
    <s v="id32"/>
    <s v="Sim"/>
    <n v="14"/>
    <n v="2"/>
    <n v="3"/>
    <s v="14.3"/>
    <s v="Protheus"/>
    <s v="Contas a Pagar"/>
    <s v="Finanças"/>
    <s v=" Fechamento de Estoque"/>
    <n v="1182"/>
    <m/>
    <m/>
    <m/>
    <s v="id31"/>
    <n v="0"/>
    <s v="Aguardando"/>
    <s v="Bárbara/ Kathleen"/>
    <m/>
    <m/>
    <s v="00101MG0001 - AXIAL BERNARDO MONTEIRO;"/>
    <n v="0"/>
    <s v="ok"/>
    <x v="5"/>
    <m/>
    <x v="2"/>
  </r>
  <r>
    <s v="id33"/>
    <s v="Sim"/>
    <n v="14"/>
    <n v="2"/>
    <n v="4"/>
    <s v="14.4"/>
    <s v="Protheus"/>
    <s v="Contas a Pagar"/>
    <s v="Finanças"/>
    <s v=" Fechamento de Estoque"/>
    <n v="1183"/>
    <m/>
    <m/>
    <m/>
    <s v="id32"/>
    <n v="0"/>
    <s v="Aguardando"/>
    <s v="Bárbara/ Kathleen"/>
    <m/>
    <m/>
    <s v="00101MG0001 - AXIAL BERNARDO MONTEIRO;"/>
    <n v="0"/>
    <s v="ok"/>
    <x v="5"/>
    <m/>
    <x v="2"/>
  </r>
  <r>
    <s v="id34"/>
    <s v="Sim"/>
    <n v="14"/>
    <n v="2"/>
    <n v="5"/>
    <s v="14.5"/>
    <s v="Protheus"/>
    <s v="Contas a Pagar"/>
    <s v="Finanças"/>
    <s v=" Fechamento de Estoque"/>
    <n v="2091"/>
    <m/>
    <m/>
    <m/>
    <s v="id33"/>
    <n v="0"/>
    <s v="Aguardando"/>
    <s v="Absalon"/>
    <m/>
    <m/>
    <s v="00101MG0001 - AXIAL BERNARDO MONTEIRO;"/>
    <n v="0"/>
    <s v="ok"/>
    <x v="6"/>
    <m/>
    <x v="2"/>
  </r>
  <r>
    <s v="id35"/>
    <s v="Sim"/>
    <n v="14"/>
    <n v="2"/>
    <n v="6"/>
    <s v="14.6"/>
    <s v="Protheus"/>
    <s v="Contas a Pagar"/>
    <s v="Finanças"/>
    <s v=" Fechamento de Estoque"/>
    <n v="1185"/>
    <m/>
    <m/>
    <m/>
    <s v="id34"/>
    <n v="0"/>
    <s v="Aguardando"/>
    <s v="Marcelo"/>
    <m/>
    <m/>
    <s v="00101MG0001 - AXIAL BERNARDO MONTEIRO;"/>
    <n v="0"/>
    <s v="ok"/>
    <x v="6"/>
    <m/>
    <x v="2"/>
  </r>
  <r>
    <s v="id36"/>
    <s v="Sim"/>
    <n v="14"/>
    <n v="2"/>
    <n v="7"/>
    <s v="14.7"/>
    <s v="Protheus"/>
    <s v="Contas a Pagar"/>
    <s v="Finanças"/>
    <s v=" Fechamento de Estoque"/>
    <n v="1186"/>
    <m/>
    <m/>
    <m/>
    <s v="id35"/>
    <n v="0"/>
    <s v="Aguardando"/>
    <s v="Marcelo"/>
    <m/>
    <m/>
    <s v="00101MG0001 - AXIAL BERNARDO MONTEIRO;"/>
    <n v="0"/>
    <s v="ok"/>
    <x v="6"/>
    <m/>
    <x v="2"/>
  </r>
  <r>
    <s v="id37"/>
    <s v="Sim"/>
    <n v="14"/>
    <n v="2"/>
    <n v="8"/>
    <s v="14.8"/>
    <s v="Protheus"/>
    <s v="Contas a Pagar"/>
    <s v="Finanças"/>
    <s v=" Fechamento de Estoque"/>
    <n v="1187"/>
    <m/>
    <m/>
    <m/>
    <s v="id36"/>
    <n v="0"/>
    <s v="Aguardando"/>
    <s v="Marcelo"/>
    <m/>
    <m/>
    <s v="00101MG0001 - AXIAL BERNARDO MONTEIRO;"/>
    <n v="0"/>
    <s v="ok"/>
    <x v="6"/>
    <m/>
    <x v="2"/>
  </r>
  <r>
    <s v="id38"/>
    <s v="Sim"/>
    <n v="14"/>
    <n v="2"/>
    <n v="9"/>
    <s v="14.9"/>
    <s v="Protheus"/>
    <s v="Contabilidade"/>
    <s v="Controladoria"/>
    <s v=" Compra de medicamento S/ Cotação C/ Lote e C/ Qualidade (Aceite Condicional)"/>
    <n v="1656"/>
    <m/>
    <m/>
    <m/>
    <s v="id37"/>
    <n v="0"/>
    <s v="Aguardando"/>
    <s v="Ramon"/>
    <m/>
    <m/>
    <s v="00101MG0001 - AXIAL BERNARDO MONTEIRO;"/>
    <n v="0"/>
    <s v="ok"/>
    <x v="6"/>
    <m/>
    <x v="2"/>
  </r>
  <r>
    <s v="id39"/>
    <s v="Sim"/>
    <n v="14"/>
    <n v="2"/>
    <n v="10"/>
    <s v="14.10"/>
    <s v="Protheus"/>
    <s v="Contabilidade"/>
    <s v="Controladoria"/>
    <s v=" Compra de medicamento S/ Cotação C/ Lote e C/ Qualidade (Aceite Condicional)"/>
    <n v="1660"/>
    <m/>
    <m/>
    <m/>
    <s v="id38"/>
    <n v="0"/>
    <s v="Aguardando"/>
    <s v="Ramon"/>
    <m/>
    <m/>
    <s v="00101MG0001 - AXIAL BERNARDO MONTEIRO;"/>
    <n v="0"/>
    <s v="ok"/>
    <x v="6"/>
    <m/>
    <x v="2"/>
  </r>
  <r>
    <s v="id40"/>
    <s v="Não"/>
    <n v="14"/>
    <n v="2"/>
    <n v="11"/>
    <s v="14.11"/>
    <s v="Protheus"/>
    <s v="Contabilidade"/>
    <s v="Controladoria"/>
    <s v=" Compra de medicamento S/ Cotação C/ Lote e C/ Qualidade (Aceite Condicional)"/>
    <n v="2092"/>
    <m/>
    <m/>
    <m/>
    <s v="id39"/>
    <n v="0"/>
    <s v="Aguardando"/>
    <s v="Ramon"/>
    <m/>
    <m/>
    <s v="00101MG0001 - AXIAL BERNARDO MONTEIRO;"/>
    <n v="0"/>
    <s v="ok"/>
    <x v="7"/>
    <m/>
    <x v="2"/>
  </r>
  <r>
    <s v="id41"/>
    <s v="Sim"/>
    <n v="18"/>
    <n v="2"/>
    <n v="1"/>
    <s v="18.1"/>
    <s v="Protheus"/>
    <s v="Compras"/>
    <s v="Suprimentos"/>
    <s v=" Compra de medicamento S/ Cotação C/ Lote e C/ Qualidade (Aceite Condicional)"/>
    <n v="1053"/>
    <m/>
    <m/>
    <m/>
    <s v="Não"/>
    <n v="0"/>
    <s v="Liberada"/>
    <s v="Ramon"/>
    <m/>
    <m/>
    <s v="00101MG0001 - AXIAL BERNARDO MONTEIRO;"/>
    <n v="0"/>
    <s v="ok"/>
    <x v="7"/>
    <m/>
    <x v="1"/>
  </r>
  <r>
    <s v="id42"/>
    <s v="Sim"/>
    <n v="18"/>
    <n v="2"/>
    <n v="2"/>
    <s v="18.2"/>
    <s v="Protheus"/>
    <s v="Compras"/>
    <s v="Suprimentos"/>
    <s v=" Compra de medicamento S/ Cotação C/ Lote e C/ Qualidade (Aceite Condicional)"/>
    <n v="1054"/>
    <m/>
    <m/>
    <m/>
    <s v="id41"/>
    <n v="0"/>
    <s v="Aguardando"/>
    <s v="Ramon"/>
    <m/>
    <m/>
    <s v="00101MG0001 - AXIAL BERNARDO MONTEIRO;"/>
    <n v="0"/>
    <s v="ok"/>
    <x v="7"/>
    <m/>
    <x v="2"/>
  </r>
  <r>
    <s v="id43"/>
    <s v="Sim"/>
    <n v="18"/>
    <n v="2"/>
    <n v="3"/>
    <s v="18.3"/>
    <s v="Protheus"/>
    <s v="Compras"/>
    <s v="Suprimentos"/>
    <s v=" Compra de medicamento S/ Cotação C/ Lote e C/ Qualidade (Aceite Condicional)"/>
    <n v="1096"/>
    <m/>
    <m/>
    <m/>
    <s v="id42"/>
    <n v="0"/>
    <s v="Aguardando"/>
    <s v="Ramon"/>
    <m/>
    <m/>
    <s v="00101MG0001 - AXIAL BERNARDO MONTEIRO;"/>
    <n v="0"/>
    <s v="ok"/>
    <x v="7"/>
    <m/>
    <x v="2"/>
  </r>
  <r>
    <s v="id44"/>
    <s v="Sim"/>
    <n v="18"/>
    <n v="2"/>
    <n v="4"/>
    <s v="18.4"/>
    <s v="Protheus"/>
    <s v="Compras"/>
    <s v="Suprimentos"/>
    <s v=" Compra de medicamento S/ Cotação C/ Lote e C/ Qualidade (Aceite Condicional)"/>
    <n v="1178"/>
    <m/>
    <m/>
    <m/>
    <s v="id43"/>
    <n v="0"/>
    <s v="Aguardando"/>
    <s v="Ramon"/>
    <m/>
    <m/>
    <s v="00101MG0001 - AXIAL BERNARDO MONTEIRO;"/>
    <n v="0"/>
    <s v="ok"/>
    <x v="7"/>
    <m/>
    <x v="2"/>
  </r>
  <r>
    <s v="id45"/>
    <s v="Sim"/>
    <n v="18"/>
    <n v="2"/>
    <n v="5"/>
    <s v="18.5"/>
    <s v="Protheus"/>
    <s v="Compras"/>
    <s v="Suprimentos"/>
    <s v=" Compra de medicamento S/ Cotação C/ Lote e C/ Qualidade (Aceite Condicional)"/>
    <n v="1179"/>
    <m/>
    <m/>
    <m/>
    <s v="id44"/>
    <n v="0"/>
    <s v="Aguardando"/>
    <s v="Ramon"/>
    <m/>
    <m/>
    <s v="00101MG0001 - AXIAL BERNARDO MONTEIRO;"/>
    <n v="0"/>
    <s v="ok"/>
    <x v="7"/>
    <m/>
    <x v="2"/>
  </r>
  <r>
    <s v="id46"/>
    <s v="Não"/>
    <n v="18"/>
    <n v="2"/>
    <n v="6"/>
    <s v="18.6"/>
    <s v="Protheus"/>
    <s v="Compras"/>
    <s v="Suprimentos"/>
    <s v=" Compra de medicamento S/ Cotação C/ Lote e C/ Qualidade (Aceite Condicional)"/>
    <n v="1188"/>
    <m/>
    <m/>
    <m/>
    <s v="id45"/>
    <n v="0"/>
    <s v="Aguardando"/>
    <s v="Bárbara/ Kathleen"/>
    <m/>
    <m/>
    <s v="00101MG0001 - AXIAL BERNARDO MONTEIRO;"/>
    <n v="0"/>
    <s v="ok"/>
    <x v="8"/>
    <m/>
    <x v="2"/>
  </r>
  <r>
    <s v="id47"/>
    <s v="Sim"/>
    <n v="22"/>
    <n v="2"/>
    <n v="1"/>
    <s v="22.1"/>
    <s v="Protheus"/>
    <s v="Compras"/>
    <s v="Suprimentos"/>
    <s v=" Compra de medicamento S/ Cotação C/ Lote e C/ Qualidade (Aceite Condicional)"/>
    <n v="1189"/>
    <m/>
    <m/>
    <m/>
    <s v="Não"/>
    <n v="0"/>
    <s v="Liberada"/>
    <s v="Bárbara/ Kathleen"/>
    <m/>
    <m/>
    <s v="00101MG0001 - AXIAL BERNARDO MONTEIRO;"/>
    <n v="0"/>
    <s v="ok"/>
    <x v="8"/>
    <m/>
    <x v="1"/>
  </r>
  <r>
    <s v="id48"/>
    <s v="Sim"/>
    <n v="22"/>
    <n v="2"/>
    <n v="2"/>
    <s v="22.2"/>
    <s v="FLUIG"/>
    <s v="Compras"/>
    <s v="Suprimentos"/>
    <s v=" Compra de medicamento S/ Cotação C/ Lote e C/ Qualidade (Aceite Condicional)"/>
    <n v="1656"/>
    <m/>
    <m/>
    <m/>
    <s v="id47"/>
    <n v="0"/>
    <s v="Aguardando"/>
    <s v="Bárbara/ Kathleen"/>
    <m/>
    <m/>
    <s v="00101MG0001 - AXIAL BERNARDO MONTEIRO;"/>
    <n v="0"/>
    <s v="ok"/>
    <x v="8"/>
    <m/>
    <x v="2"/>
  </r>
  <r>
    <s v="id49"/>
    <s v="Sim"/>
    <n v="22"/>
    <n v="2"/>
    <n v="3"/>
    <s v="22.3"/>
    <s v="Protheus"/>
    <s v="Compras"/>
    <s v="Suprimentos"/>
    <s v=" Compra de medicamento S/ Cotação C/ Lote e C/ Qualidade (Aceite Condicional)"/>
    <n v="1660"/>
    <m/>
    <m/>
    <m/>
    <s v="id48"/>
    <n v="0"/>
    <s v="Aguardando"/>
    <s v="Marcelo"/>
    <m/>
    <m/>
    <s v="00101MG0001 - AXIAL BERNARDO MONTEIRO;"/>
    <n v="0"/>
    <s v="ok"/>
    <x v="8"/>
    <m/>
    <x v="2"/>
  </r>
  <r>
    <s v="id50"/>
    <s v="Não"/>
    <n v="22"/>
    <n v="2"/>
    <n v="4"/>
    <s v="22.4"/>
    <s v="Protheus"/>
    <s v="Compras"/>
    <s v="Suprimentos"/>
    <s v=" Compra de medicamento S/ Cotação C/ Lote e C/ Qualidade (Aceite Condicional)"/>
    <n v="2092"/>
    <m/>
    <m/>
    <m/>
    <s v="id49"/>
    <n v="0"/>
    <s v="Aguardando"/>
    <s v="Marcelo"/>
    <m/>
    <m/>
    <s v="00101MG0001 - AXIAL BERNARDO MONTEIRO;"/>
    <n v="0"/>
    <s v="ok"/>
    <x v="8"/>
    <m/>
    <x v="2"/>
  </r>
  <r>
    <s v="id51"/>
    <s v="Sim"/>
    <n v="25"/>
    <n v="2"/>
    <n v="1"/>
    <s v="25.1"/>
    <s v="Protheus"/>
    <s v="Central de Notas "/>
    <s v="Controladoria"/>
    <s v=" Compra de medicamento S/ Cotação C/ Lote e C/ Qualidade (Aceite Condicional)"/>
    <n v="1100"/>
    <m/>
    <m/>
    <m/>
    <s v="Não"/>
    <n v="0"/>
    <s v="Liberada"/>
    <s v="Marcelo"/>
    <m/>
    <m/>
    <s v="00101MG0001 - AXIAL BERNARDO MONTEIRO;"/>
    <n v="0"/>
    <s v="ok"/>
    <x v="8"/>
    <m/>
    <x v="1"/>
  </r>
  <r>
    <s v="id52"/>
    <s v="Sim"/>
    <n v="25"/>
    <n v="2"/>
    <n v="2"/>
    <s v="25.2"/>
    <s v="FLUIG"/>
    <s v="Compras"/>
    <s v="Suprimentos"/>
    <s v=" Compra de medicamento S/ Cotação C/ Lote e C/ Qualidade (Aceite Condicional)"/>
    <n v="1101"/>
    <m/>
    <m/>
    <m/>
    <s v="id51"/>
    <n v="0"/>
    <s v="Aguardando"/>
    <s v="Marcelo"/>
    <m/>
    <m/>
    <s v="00101MG0001 - AXIAL BERNARDO MONTEIRO;"/>
    <n v="0"/>
    <s v="ok"/>
    <x v="8"/>
    <m/>
    <x v="2"/>
  </r>
  <r>
    <s v="id53"/>
    <s v="Sim"/>
    <n v="25"/>
    <n v="2"/>
    <n v="3"/>
    <s v="25.3"/>
    <s v="Protheus"/>
    <s v="Compras"/>
    <s v="Suprimentos"/>
    <s v=" Compra de medicamento S/ Cotação C/ Lote e C/ Qualidade (Aceite Condicional)"/>
    <n v="1102"/>
    <m/>
    <m/>
    <m/>
    <s v="id52"/>
    <n v="0"/>
    <s v="Aguardando"/>
    <s v="Absalon"/>
    <m/>
    <m/>
    <s v="00101MG0001 - AXIAL BERNARDO MONTEIRO;"/>
    <n v="0"/>
    <s v="ok"/>
    <x v="9"/>
    <m/>
    <x v="2"/>
  </r>
  <r>
    <s v="id54"/>
    <s v="Sim"/>
    <n v="25"/>
    <n v="2"/>
    <n v="4"/>
    <s v="25.4"/>
    <s v="FLUIG"/>
    <s v="Compras"/>
    <s v="Suprimentos"/>
    <s v=" Compra de medicamento S/ Cotação C/ Lote e C/ Qualidade (Aceite Condicional)"/>
    <n v="1103"/>
    <m/>
    <m/>
    <m/>
    <s v="id53"/>
    <n v="0"/>
    <s v="Aguardando"/>
    <s v="Absalon"/>
    <m/>
    <m/>
    <s v="00101MG0001 - AXIAL BERNARDO MONTEIRO;"/>
    <n v="0"/>
    <s v="ok"/>
    <x v="9"/>
    <m/>
    <x v="2"/>
  </r>
  <r>
    <s v="id55"/>
    <s v="Não"/>
    <n v="25"/>
    <n v="2"/>
    <n v="5"/>
    <s v="25.5"/>
    <s v="Protheus"/>
    <s v="Compras"/>
    <s v="Suprimentos"/>
    <s v=" Compra de medicamento S/ Cotação C/ Lote e C/ Qualidade (Aceite Condicional)"/>
    <n v="1178"/>
    <m/>
    <m/>
    <m/>
    <s v="id54"/>
    <n v="0"/>
    <s v="Aguardando"/>
    <s v="Absalon"/>
    <m/>
    <m/>
    <s v="00101MG0001 - AXIAL BERNARDO MONTEIRO;"/>
    <n v="0"/>
    <s v="ok"/>
    <x v="9"/>
    <m/>
    <x v="2"/>
  </r>
  <r>
    <s v="id56"/>
    <s v="Sim"/>
    <n v="27"/>
    <n v="2"/>
    <n v="1"/>
    <s v="27.1"/>
    <s v="Protheus"/>
    <s v="Compras"/>
    <s v="Suprimentos"/>
    <s v=" Compra de medicamento S/ Cotação C/ Lote e C/ Qualidade (Aceite Condicional)"/>
    <n v="1179"/>
    <m/>
    <m/>
    <m/>
    <s v="Não"/>
    <n v="0"/>
    <s v="Liberada"/>
    <s v="Absalon"/>
    <m/>
    <m/>
    <s v="00101MG0001 - AXIAL BERNARDO MONTEIRO;"/>
    <n v="0"/>
    <s v="ok"/>
    <x v="9"/>
    <m/>
    <x v="1"/>
  </r>
  <r>
    <s v="id57"/>
    <s v="Sim"/>
    <n v="27"/>
    <n v="2"/>
    <n v="2"/>
    <s v="27.2"/>
    <s v="Protheus"/>
    <s v="Compras"/>
    <s v="Suprimentos"/>
    <s v=" Compra de medicamento S/ Cotação C/ Lote e C/ Qualidade (Aceite Condicional)"/>
    <n v="1180"/>
    <m/>
    <m/>
    <m/>
    <s v="id56"/>
    <n v="0"/>
    <s v="Aguardando"/>
    <s v="Absalon"/>
    <m/>
    <m/>
    <s v="00101MG0001 - AXIAL BERNARDO MONTEIRO;"/>
    <n v="0"/>
    <s v="ok"/>
    <x v="9"/>
    <m/>
    <x v="2"/>
  </r>
  <r>
    <s v="id58"/>
    <s v="Sim"/>
    <n v="27"/>
    <n v="2"/>
    <n v="3"/>
    <s v="27.3"/>
    <s v="Protheus"/>
    <s v="Compras"/>
    <s v="Suprimentos"/>
    <s v=" Compra de medicamento S/ Cotação C/ Lote e C/ Qualidade (Aceite Condicional)"/>
    <n v="1181"/>
    <m/>
    <m/>
    <m/>
    <s v="id57"/>
    <n v="0"/>
    <s v="Aguardando"/>
    <s v="Absalon"/>
    <m/>
    <m/>
    <s v="00101MG0001 - AXIAL BERNARDO MONTEIRO;"/>
    <n v="0"/>
    <s v="ok"/>
    <x v="9"/>
    <m/>
    <x v="2"/>
  </r>
  <r>
    <s v="id59"/>
    <s v="Sim"/>
    <n v="27"/>
    <n v="2"/>
    <n v="4"/>
    <s v="27.4"/>
    <s v="Protheus"/>
    <s v="Compras"/>
    <s v="Suprimentos"/>
    <s v=" Compra de medicamento S/ Cotação C/ Lote e C/ Qualidade (Aceite Condicional)"/>
    <n v="1182"/>
    <m/>
    <m/>
    <m/>
    <s v="id58"/>
    <n v="0"/>
    <s v="Aguardando"/>
    <s v="Absalon"/>
    <m/>
    <m/>
    <s v="00101MG0001 - AXIAL BERNARDO MONTEIRO;"/>
    <n v="0"/>
    <s v="ok"/>
    <x v="10"/>
    <m/>
    <x v="2"/>
  </r>
  <r>
    <s v="id60"/>
    <s v="Não"/>
    <n v="27"/>
    <n v="2"/>
    <n v="5"/>
    <s v="27.5"/>
    <s v="Protheus"/>
    <s v="Compras"/>
    <s v="Suprimentos"/>
    <s v=" Compra de medicamento S/ Cotação C/ Lote e C/ Qualidade (Aceite Condicional)"/>
    <n v="1183"/>
    <m/>
    <m/>
    <m/>
    <s v="id59"/>
    <n v="0"/>
    <s v="Aguardando"/>
    <s v="Marcelo"/>
    <m/>
    <m/>
    <s v="00101MG0001 - AXIAL BERNARDO MONTEIRO;"/>
    <n v="0"/>
    <s v="ok"/>
    <x v="10"/>
    <m/>
    <x v="2"/>
  </r>
  <r>
    <s v="id61"/>
    <s v="Sim"/>
    <n v="30"/>
    <n v="2"/>
    <n v="1"/>
    <s v="30.1"/>
    <s v="FLUIG"/>
    <s v="Compras"/>
    <s v="Suprimentos"/>
    <s v=" Compra de medicamento S/ Cotação C/ Lote e C/ Qualidade (Aceite Condicional)"/>
    <n v="2091"/>
    <m/>
    <m/>
    <m/>
    <s v="Não"/>
    <n v="0"/>
    <s v="Liberada"/>
    <s v="Marcelo"/>
    <m/>
    <m/>
    <s v="00101MG0001 - AXIAL BERNARDO MONTEIRO;"/>
    <n v="0"/>
    <s v="ok"/>
    <x v="10"/>
    <m/>
    <x v="1"/>
  </r>
  <r>
    <s v="id62"/>
    <s v="Sim"/>
    <n v="30"/>
    <n v="2"/>
    <n v="2"/>
    <s v="30.2"/>
    <s v="FLUIG"/>
    <s v="Compras"/>
    <s v="Suprimentos"/>
    <s v=" Compra de medicamento S/ Cotação C/ Lote e C/ Qualidade (Aceite Condicional)"/>
    <n v="1185"/>
    <m/>
    <m/>
    <m/>
    <s v="id61"/>
    <n v="0"/>
    <s v="Aguardando"/>
    <s v="Marcelo"/>
    <m/>
    <m/>
    <s v="00101MG0001 - AXIAL BERNARDO MONTEIRO;"/>
    <n v="0"/>
    <s v="ok"/>
    <x v="10"/>
    <m/>
    <x v="2"/>
  </r>
  <r>
    <s v="id63"/>
    <s v="Sim"/>
    <n v="30"/>
    <n v="2"/>
    <n v="3"/>
    <s v="30.3"/>
    <s v="FLUIG"/>
    <s v="Compras"/>
    <s v="Suprimentos"/>
    <s v=" Compra de medicamento S/ Cotação C/ Lote e C/ Qualidade (Aceite Condicional)"/>
    <n v="1186"/>
    <m/>
    <m/>
    <m/>
    <s v="id62"/>
    <n v="0"/>
    <s v="Aguardando"/>
    <s v="Marcelo"/>
    <m/>
    <m/>
    <s v="00101MG0001 - AXIAL BERNARDO MONTEIRO;"/>
    <n v="0"/>
    <s v="ok"/>
    <x v="10"/>
    <m/>
    <x v="2"/>
  </r>
  <r>
    <s v="id64"/>
    <s v="Não"/>
    <n v="30"/>
    <n v="2"/>
    <n v="4"/>
    <s v="30.4"/>
    <s v="Protheus"/>
    <s v="Compras"/>
    <s v="Suprimentos"/>
    <s v=" Compra de medicamento S/ Cotação C/ Lote e C/ Qualidade (Rejeite Pacial)"/>
    <n v="1187"/>
    <m/>
    <m/>
    <m/>
    <s v="id63"/>
    <n v="0"/>
    <s v="Aguardando"/>
    <s v="Marcelo"/>
    <m/>
    <m/>
    <s v="00101MG0001 - AXIAL BERNARDO MONTEIRO;"/>
    <n v="0"/>
    <s v="ok"/>
    <x v="10"/>
    <m/>
    <x v="2"/>
  </r>
  <r>
    <s v="id65"/>
    <s v="Sim"/>
    <n v="40"/>
    <n v="2"/>
    <n v="1"/>
    <s v="40.1"/>
    <s v="Protheus"/>
    <s v="Central de Notas "/>
    <s v="Controladoria"/>
    <s v=" Compra de medicamento S/ Cotação C/ Lote e C/ Qualidade (Rejeite Pacial)"/>
    <n v="1656"/>
    <m/>
    <m/>
    <m/>
    <s v="Não"/>
    <n v="0"/>
    <s v="Liberada"/>
    <s v="Marcelo"/>
    <m/>
    <m/>
    <s v="00101MG0001 - AXIAL BERNARDO MONTEIRO;"/>
    <n v="1"/>
    <s v="Pendente"/>
    <x v="11"/>
    <m/>
    <x v="3"/>
  </r>
  <r>
    <s v="id66"/>
    <s v="Sim"/>
    <n v="40"/>
    <n v="2"/>
    <n v="2"/>
    <s v="40.2"/>
    <s v="Protheus"/>
    <s v="Contas a Pagar"/>
    <s v="Finanças"/>
    <s v=" Compra de medicamento S/ Cotação C/ Lote e C/ Qualidade (Rejeite Pacial)"/>
    <n v="1660"/>
    <m/>
    <m/>
    <m/>
    <s v="id65"/>
    <n v="0"/>
    <s v="Aguardando"/>
    <s v="Marcelo"/>
    <m/>
    <m/>
    <s v="00101MG0001 - AXIAL BERNARDO MONTEIRO;"/>
    <n v="0"/>
    <s v="ok"/>
    <x v="11"/>
    <m/>
    <x v="2"/>
  </r>
  <r>
    <s v="id67"/>
    <s v="Sim"/>
    <n v="40"/>
    <n v="2"/>
    <n v="3"/>
    <s v="40.3"/>
    <s v="Protheus"/>
    <s v="Estoque"/>
    <s v="Suprimentos"/>
    <s v=" Compra de medicamento S/ Cotação C/ Lote e C/ Qualidade (Rejeite Pacial)"/>
    <n v="2092"/>
    <m/>
    <m/>
    <m/>
    <s v="id66"/>
    <n v="0"/>
    <s v="Aguardando"/>
    <s v="Marcelo"/>
    <m/>
    <m/>
    <s v="00101MG0001 - AXIAL BERNARDO MONTEIRO;"/>
    <n v="0"/>
    <s v="ok"/>
    <x v="11"/>
    <m/>
    <x v="2"/>
  </r>
  <r>
    <s v="id68"/>
    <s v="Não"/>
    <n v="40"/>
    <n v="2"/>
    <n v="4"/>
    <s v="40.4"/>
    <s v="Protheus"/>
    <s v="Estoque"/>
    <s v="Suprimentos"/>
    <s v=" Compra de medicamento S/ Cotação C/ Lote e C/ Qualidade (Rejeite Pacial)"/>
    <n v="1104"/>
    <m/>
    <m/>
    <m/>
    <s v="id67"/>
    <n v="0"/>
    <s v="Aguardando"/>
    <s v="Marcelo"/>
    <m/>
    <m/>
    <s v="00101MG0001 - AXIAL BERNARDO MONTEIRO;"/>
    <n v="0"/>
    <s v="ok"/>
    <x v="11"/>
    <m/>
    <x v="2"/>
  </r>
  <r>
    <s v="id69"/>
    <s v="Sim"/>
    <n v="50"/>
    <n v="2"/>
    <n v="1"/>
    <s v="50.1"/>
    <s v="Protheus"/>
    <s v="Estoque"/>
    <s v="Suprimentos"/>
    <s v=" Compra de medicamento S/ Cotação C/ Lote e C/ Qualidade (Rejeite Pacial)"/>
    <n v="1105"/>
    <m/>
    <m/>
    <m/>
    <s v="Não"/>
    <n v="0"/>
    <s v="Liberada"/>
    <s v="Marcelo"/>
    <m/>
    <m/>
    <s v="00101MG0001 - AXIAL BERNARDO MONTEIRO;"/>
    <n v="0"/>
    <s v="ok"/>
    <x v="11"/>
    <m/>
    <x v="1"/>
  </r>
  <r>
    <s v="id70"/>
    <s v="Sim"/>
    <n v="50"/>
    <n v="2"/>
    <n v="2"/>
    <s v="50.2"/>
    <s v="Protheus"/>
    <s v="Estoque"/>
    <s v="Suprimentos"/>
    <s v=" Compra de medicamento S/ Cotação C/ Lote e C/ Qualidade (Rejeite Pacial)"/>
    <n v="1106"/>
    <m/>
    <m/>
    <m/>
    <s v="id69"/>
    <n v="0"/>
    <s v="Aguardando"/>
    <s v="Absalon"/>
    <m/>
    <m/>
    <s v="00101MG0001 - AXIAL BERNARDO MONTEIRO;"/>
    <n v="0"/>
    <s v="ok"/>
    <x v="11"/>
    <m/>
    <x v="2"/>
  </r>
  <r>
    <s v="id71"/>
    <s v="Não"/>
    <n v="50"/>
    <n v="2"/>
    <n v="3"/>
    <s v="50.3"/>
    <s v="Protheus"/>
    <s v="Estoque"/>
    <s v="Suprimentos"/>
    <s v=" Compra de medicamento S/ Cotação C/ Lote e C/ Qualidade (Rejeite Pacial)"/>
    <n v="1107"/>
    <m/>
    <m/>
    <m/>
    <s v="id70"/>
    <n v="0"/>
    <s v="Aguardando"/>
    <s v="Absalon"/>
    <m/>
    <m/>
    <s v="00101MG0001 - AXIAL BERNARDO MONTEIRO;"/>
    <n v="0"/>
    <s v="ok"/>
    <x v="11"/>
    <m/>
    <x v="2"/>
  </r>
  <r>
    <s v="id72"/>
    <s v="Sim"/>
    <n v="60"/>
    <n v="2"/>
    <n v="1"/>
    <s v="60.1"/>
    <s v="Protheus"/>
    <s v="Estoque"/>
    <s v="Suprimentos"/>
    <s v=" Compra de medicamento S/ Cotação C/ Lote e C/ Qualidade (Rejeite Pacial)"/>
    <n v="1108"/>
    <m/>
    <m/>
    <m/>
    <s v="Não"/>
    <n v="0"/>
    <s v="Liberada"/>
    <s v="Absalon"/>
    <m/>
    <m/>
    <s v="00101MG0001 - AXIAL BERNARDO MONTEIRO;"/>
    <n v="0"/>
    <s v="ok"/>
    <x v="12"/>
    <m/>
    <x v="1"/>
  </r>
  <r>
    <s v="id73"/>
    <s v="Sim"/>
    <n v="60"/>
    <n v="2"/>
    <n v="2"/>
    <s v="60.2"/>
    <s v="Protheus"/>
    <s v="Estoque"/>
    <s v="Suprimentos"/>
    <s v=" Compra de medicamento S/ Cotação C/ Lote e C/ Qualidade (Rejeite Pacial)"/>
    <n v="1109"/>
    <m/>
    <m/>
    <m/>
    <s v="id72"/>
    <n v="0"/>
    <s v="Aguardando"/>
    <s v="Mozart"/>
    <m/>
    <m/>
    <s v="00101MG0001 - AXIAL BERNARDO MONTEIRO;"/>
    <n v="0"/>
    <s v="ok"/>
    <x v="12"/>
    <m/>
    <x v="2"/>
  </r>
  <r>
    <s v="id74"/>
    <s v="Não"/>
    <n v="60"/>
    <n v="2"/>
    <n v="3"/>
    <s v="60.3"/>
    <s v="Protheus"/>
    <s v="Estoque"/>
    <s v="Suprimentos"/>
    <s v=" Compra de medicamento S/ Cotação C/ Lote e C/ Qualidade (Rejeite Pacial)"/>
    <n v="1110"/>
    <m/>
    <m/>
    <m/>
    <s v="id73"/>
    <n v="0"/>
    <s v="Aguardando"/>
    <s v="Mozart"/>
    <m/>
    <m/>
    <s v="00101MG0001 - AXIAL BERNARDO MONTEIRO;"/>
    <n v="0"/>
    <s v="ok"/>
    <x v="12"/>
    <m/>
    <x v="2"/>
  </r>
  <r>
    <s v="id75"/>
    <s v="Sim"/>
    <n v="70"/>
    <n v="2"/>
    <n v="1"/>
    <s v="70.1"/>
    <s v="FLUIG"/>
    <s v="Estoque"/>
    <s v="Suprimentos"/>
    <s v=" Compra de medicamento S/ Cotação C/ Lote e C/ Qualidade (Rejeite Pacial)"/>
    <n v="1111"/>
    <m/>
    <m/>
    <m/>
    <s v="Não"/>
    <n v="0"/>
    <s v="Liberada"/>
    <s v="Mozart"/>
    <m/>
    <m/>
    <s v="00101MG0001 - AXIAL BERNARDO MONTEIRO;"/>
    <n v="0"/>
    <s v="ok"/>
    <x v="12"/>
    <m/>
    <x v="1"/>
  </r>
  <r>
    <s v="id76"/>
    <s v="Sim"/>
    <n v="70"/>
    <n v="2"/>
    <n v="2"/>
    <s v="70.2"/>
    <s v="Protheus"/>
    <s v="Processo de descarte - Estoque (FLUIG)"/>
    <s v="Suprimentos"/>
    <s v=" Compra de medicamento S/ Cotação C/ Lote e C/ Qualidade (Rejeite Pacial)"/>
    <n v="1112"/>
    <m/>
    <m/>
    <m/>
    <s v="id75"/>
    <n v="0"/>
    <s v="Aguardando"/>
    <s v="Mozart"/>
    <m/>
    <m/>
    <s v="00101MG0001 - AXIAL BERNARDO MONTEIRO;"/>
    <n v="0"/>
    <s v="ok"/>
    <x v="12"/>
    <m/>
    <x v="2"/>
  </r>
  <r>
    <s v="id77"/>
    <s v="Sim"/>
    <n v="70"/>
    <n v="2"/>
    <n v="3"/>
    <s v="70.3"/>
    <s v="Protheus"/>
    <s v="Processo de descarte - Estoque (FLUIG)"/>
    <s v="Suprimentos"/>
    <s v=" Compra de medicamento S/ Cotação C/ Lote e C/ Qualidade (Rejeite Pacial)"/>
    <n v="1113"/>
    <m/>
    <m/>
    <m/>
    <s v="id76"/>
    <n v="0"/>
    <s v="Aguardando"/>
    <s v="Poliana Pereira"/>
    <m/>
    <m/>
    <s v="00101MG0001 - AXIAL BERNARDO MONTEIRO;"/>
    <n v="1"/>
    <s v="Pendente"/>
    <x v="13"/>
    <m/>
    <x v="3"/>
  </r>
  <r>
    <s v="id78"/>
    <s v="Não"/>
    <n v="70"/>
    <n v="2"/>
    <n v="4"/>
    <s v="70.4"/>
    <s v="Outros"/>
    <s v="Estoque"/>
    <s v="Suprimentos"/>
    <s v=" Compra de medicamento S/ Cotação C/ Lote e C/ Qualidade (Rejeite Pacial)"/>
    <n v="1114"/>
    <m/>
    <m/>
    <m/>
    <s v="id77"/>
    <n v="0"/>
    <s v="Aguardando"/>
    <s v="Poliana Pereira"/>
    <m/>
    <m/>
    <s v="00101MG0001 - AXIAL BERNARDO MONTEIRO;"/>
    <n v="0"/>
    <s v="ok"/>
    <x v="13"/>
    <m/>
    <x v="2"/>
  </r>
  <r>
    <s v="id79"/>
    <s v="Sim"/>
    <n v="81"/>
    <n v="2"/>
    <n v="1"/>
    <s v="81.1"/>
    <s v="Protheus"/>
    <s v="Estoque"/>
    <s v="Suprimentos"/>
    <s v=" Compra de medicamento S/ Cotação C/ Lote e C/ Qualidade (Rejeite Pacial)"/>
    <n v="1115"/>
    <m/>
    <m/>
    <m/>
    <s v="Não"/>
    <n v="0"/>
    <s v="Liberada"/>
    <s v="Poliana Pereira"/>
    <m/>
    <m/>
    <s v="00101MG0001 - AXIAL BERNARDO MONTEIRO;"/>
    <n v="0"/>
    <s v="ok"/>
    <x v="13"/>
    <m/>
    <x v="1"/>
  </r>
  <r>
    <s v="id80"/>
    <s v="Sim"/>
    <n v="81"/>
    <n v="2"/>
    <n v="2"/>
    <s v="81.2"/>
    <s v="Protheus"/>
    <s v="Estoque"/>
    <s v="Suprimentos"/>
    <s v=" Compra de medicamento S/ Cotação C/ Lote e C/ Qualidade (Rejeite Pacial)"/>
    <n v="1116"/>
    <m/>
    <m/>
    <m/>
    <s v="id79"/>
    <n v="0"/>
    <s v="Aguardando"/>
    <s v="Mozart"/>
    <m/>
    <m/>
    <s v="00101MG0001 - AXIAL BERNARDO MONTEIRO;"/>
    <n v="0"/>
    <s v="ok"/>
    <x v="13"/>
    <m/>
    <x v="2"/>
  </r>
  <r>
    <s v="id81"/>
    <s v="Sim"/>
    <n v="81"/>
    <n v="2"/>
    <n v="3"/>
    <s v="81.3"/>
    <s v="Protheus"/>
    <s v="Estoque"/>
    <s v="Suprimentos"/>
    <s v=" Compra de medicamento S/ Cotação C/ Lote e C/ Qualidade (Rejeite Pacial)"/>
    <n v="1117"/>
    <m/>
    <m/>
    <m/>
    <s v="id80"/>
    <n v="0"/>
    <s v="Aguardando"/>
    <s v="Mozart"/>
    <m/>
    <m/>
    <s v="00101MG0001 - AXIAL BERNARDO MONTEIRO;"/>
    <n v="0"/>
    <s v="ok"/>
    <x v="13"/>
    <m/>
    <x v="2"/>
  </r>
  <r>
    <s v="id82"/>
    <s v="Sim"/>
    <n v="81"/>
    <n v="2"/>
    <n v="4"/>
    <s v="81.4"/>
    <s v="FLUIG"/>
    <s v="Saídas - Faturamento"/>
    <s v="Controladoria"/>
    <s v=" Compra de medicamento S/ Cotação C/ Lote e C/ Qualidade (Rejeite Pacial)"/>
    <n v="1118"/>
    <m/>
    <m/>
    <m/>
    <s v="id81"/>
    <n v="0"/>
    <s v="Aguardando"/>
    <s v="Mozart"/>
    <m/>
    <m/>
    <s v="00101MG0001 - AXIAL BERNARDO MONTEIRO;"/>
    <n v="0"/>
    <s v="ok"/>
    <x v="14"/>
    <m/>
    <x v="2"/>
  </r>
  <r>
    <s v="id83"/>
    <s v="Não"/>
    <n v="81"/>
    <n v="2"/>
    <n v="5"/>
    <s v="81.5"/>
    <s v="FLUIG"/>
    <s v="Saídas - Faturamento"/>
    <s v="Controladoria"/>
    <s v=" Compra de medicamento S/ Cotação C/ Lote e C/ Qualidade (Rejeite Pacial)"/>
    <n v="1119"/>
    <m/>
    <m/>
    <m/>
    <s v="id82"/>
    <n v="0"/>
    <s v="Aguardando"/>
    <s v="Mozart"/>
    <m/>
    <m/>
    <s v="00101MG0001 - AXIAL BERNARDO MONTEIRO;"/>
    <n v="0"/>
    <s v="ok"/>
    <x v="14"/>
    <m/>
    <x v="2"/>
  </r>
  <r>
    <s v="id84"/>
    <s v="Sim"/>
    <n v="85"/>
    <n v="2"/>
    <n v="1"/>
    <s v="85.1"/>
    <s v="Protheus"/>
    <s v="Saídas - Faturamento"/>
    <s v="Controladoria"/>
    <s v=" Compra de medicamento S/ Cotação C/ Lote e C/ Qualidade (Rejeite Pacial)"/>
    <n v="1120"/>
    <m/>
    <m/>
    <m/>
    <s v="Não"/>
    <n v="0"/>
    <s v="Liberada"/>
    <s v="Fernanda Ribeiro"/>
    <m/>
    <m/>
    <s v="00101MG0001 - AXIAL BERNARDO MONTEIRO;"/>
    <n v="0"/>
    <s v="ok"/>
    <x v="14"/>
    <m/>
    <x v="1"/>
  </r>
  <r>
    <s v="id85"/>
    <s v="Sim"/>
    <n v="85"/>
    <n v="2"/>
    <n v="2"/>
    <s v="85.2"/>
    <s v="Protheus"/>
    <s v="Saídas - Faturamento"/>
    <s v="Controladoria"/>
    <s v=" Compra de medicamento S/ Cotação C/ Lote e C/ Qualidade (Rejeite Pacial)"/>
    <n v="1121"/>
    <m/>
    <m/>
    <m/>
    <s v="id84"/>
    <n v="0"/>
    <s v="Aguardando"/>
    <s v="Fernanda Ribeiro"/>
    <m/>
    <m/>
    <s v="00101MG0001 - AXIAL BERNARDO MONTEIRO;"/>
    <n v="0"/>
    <s v="ok"/>
    <x v="14"/>
    <m/>
    <x v="2"/>
  </r>
  <r>
    <s v="id86"/>
    <s v="Não"/>
    <n v="85"/>
    <n v="2"/>
    <n v="3"/>
    <s v="85.3"/>
    <s v="Protheus"/>
    <s v="Saídas - Faturamento"/>
    <s v="Controladoria"/>
    <s v=" Compra de medicamento S/ Cotação C/ Lote e C/ Qualidade (Rejeite Pacial)"/>
    <n v="1122"/>
    <m/>
    <m/>
    <m/>
    <s v="id85"/>
    <n v="0"/>
    <s v="Aguardando"/>
    <s v="Fernanda Ribeiro"/>
    <m/>
    <m/>
    <s v="00101MG0001 - AXIAL BERNARDO MONTEIRO;"/>
    <n v="0"/>
    <s v="ok"/>
    <x v="14"/>
    <m/>
    <x v="2"/>
  </r>
  <r>
    <s v="id87"/>
    <s v="Sim"/>
    <n v="90"/>
    <n v="2"/>
    <n v="1"/>
    <s v="90.1"/>
    <s v="Protheus"/>
    <s v="Contas a Pagar"/>
    <s v="Finanças"/>
    <s v=" Compra de medicamento S/ Cotação C/ Lote e C/ Qualidade (Rejeite Pacial)"/>
    <n v="1123"/>
    <m/>
    <m/>
    <m/>
    <s v="Não"/>
    <n v="0"/>
    <s v="Liberada"/>
    <s v="Fernanda Ribeiro"/>
    <m/>
    <m/>
    <s v="00101MG0001 - AXIAL BERNARDO MONTEIRO;"/>
    <n v="0"/>
    <s v="ok"/>
    <x v="15"/>
    <m/>
    <x v="1"/>
  </r>
  <r>
    <s v="id88"/>
    <s v="Não"/>
    <n v="90"/>
    <n v="2"/>
    <n v="2"/>
    <s v="90.2"/>
    <s v="Protheus"/>
    <s v="Contas a Pagar"/>
    <s v="Finanças"/>
    <s v=" Compra de medicamento S/ Cotação C/ Lote e C/ Qualidade (Rejeite Pacial)"/>
    <n v="1124"/>
    <m/>
    <m/>
    <m/>
    <s v="id87"/>
    <n v="0"/>
    <s v="Aguardando"/>
    <s v="Fernanda Ribeiro"/>
    <m/>
    <m/>
    <s v="00101MG0001 - AXIAL BERNARDO MONTEIRO;"/>
    <n v="0"/>
    <s v="ok"/>
    <x v="15"/>
    <m/>
    <x v="2"/>
  </r>
  <r>
    <s v="id89"/>
    <s v="Sim"/>
    <n v="97"/>
    <n v="2"/>
    <n v="1"/>
    <s v="97.1"/>
    <s v="Protheus"/>
    <s v="Contas a Pagar"/>
    <s v="Finanças"/>
    <s v=" Compra de medicamento S/ Cotação C/ Lote e C/ Qualidade (Rejeite Pacial)"/>
    <n v="1125"/>
    <m/>
    <m/>
    <m/>
    <s v="Não"/>
    <n v="0"/>
    <s v="Liberada"/>
    <s v="Fernanda Ribeiro"/>
    <m/>
    <m/>
    <s v="00101MG0001 - AXIAL BERNARDO MONTEIRO;"/>
    <n v="0"/>
    <s v="ok"/>
    <x v="15"/>
    <m/>
    <x v="1"/>
  </r>
  <r>
    <s v="id90"/>
    <s v="Sim"/>
    <n v="97"/>
    <n v="2"/>
    <n v="2"/>
    <s v="97.2"/>
    <s v="Protheus"/>
    <s v="Contas a Pagar"/>
    <s v="Finanças"/>
    <s v=" Compra de medicamento S/ Cotação C/ Lote e C/ Qualidade (Reprovado e Descarte)"/>
    <n v="1126"/>
    <m/>
    <m/>
    <m/>
    <s v="id89"/>
    <n v="0"/>
    <s v="Aguardando"/>
    <s v="Fernanda Ribeiro"/>
    <m/>
    <m/>
    <s v="00101MG0001 - AXIAL BERNARDO MONTEIRO;"/>
    <n v="0"/>
    <s v="ok"/>
    <x v="15"/>
    <m/>
    <x v="2"/>
  </r>
  <r>
    <s v="id91"/>
    <s v="Não"/>
    <n v="97"/>
    <n v="2"/>
    <n v="3"/>
    <s v="97.3"/>
    <s v="Protheus"/>
    <s v="Contas a Pagar"/>
    <s v="Finanças"/>
    <s v=" Compra de medicamento S/ Cotação C/ Lote e C/ Qualidade (Reprovado e Descarte)"/>
    <n v="2105"/>
    <m/>
    <m/>
    <m/>
    <s v="id90"/>
    <n v="0"/>
    <s v="Aguardando"/>
    <s v="Ronaldo"/>
    <m/>
    <m/>
    <s v="00101MG0001 - AXIAL BERNARDO MONTEIRO;"/>
    <n v="0"/>
    <s v="ok"/>
    <x v="15"/>
    <m/>
    <x v="2"/>
  </r>
  <r>
    <s v="id92"/>
    <s v="Sim"/>
    <n v="100"/>
    <n v="2"/>
    <n v="1"/>
    <s v="100.1"/>
    <s v="Protheus"/>
    <s v="Contas a Pagar"/>
    <s v="Finanças"/>
    <s v=" Compra de medicamento S/ Cotação C/ Lote e C/ Qualidade (Reprovado e Descarte)"/>
    <n v="2106"/>
    <m/>
    <m/>
    <m/>
    <s v="Não"/>
    <n v="0"/>
    <s v="Liberada"/>
    <s v="Ronaldo"/>
    <m/>
    <m/>
    <s v="00101MG0001 - AXIAL BERNARDO MONTEIRO;"/>
    <n v="0"/>
    <s v="ok"/>
    <x v="16"/>
    <m/>
    <x v="1"/>
  </r>
  <r>
    <s v="id93"/>
    <s v="Sim"/>
    <n v="100"/>
    <n v="2"/>
    <n v="2"/>
    <s v="100.2"/>
    <s v="Protheus"/>
    <s v="Contas a Pagar"/>
    <s v="Finanças"/>
    <s v=" Compra de medicamento S/ Cotação C/ Lote e C/ Qualidade (Reprovado e Descarte)"/>
    <n v="1127"/>
    <m/>
    <m/>
    <m/>
    <s v="id92"/>
    <n v="0"/>
    <s v="Aguardando"/>
    <s v="Ronaldo"/>
    <m/>
    <m/>
    <s v="00101MG0001 - AXIAL BERNARDO MONTEIRO;"/>
    <n v="0"/>
    <s v="ok"/>
    <x v="16"/>
    <m/>
    <x v="2"/>
  </r>
  <r>
    <s v="id94"/>
    <s v="Sim"/>
    <n v="100"/>
    <n v="2"/>
    <n v="3"/>
    <s v="100.3"/>
    <s v="Protheus"/>
    <s v="Contabilidade"/>
    <s v="Controladoria"/>
    <s v=" Compra de medicamento S/ Cotação C/ Lote e C/ Qualidade (Reprovado e Descarte)"/>
    <n v="1128"/>
    <m/>
    <m/>
    <m/>
    <s v="id93"/>
    <n v="0"/>
    <s v="Aguardando"/>
    <s v="Ronaldo"/>
    <m/>
    <m/>
    <s v="00101MG0001 - AXIAL BERNARDO MONTEIRO;"/>
    <n v="0"/>
    <s v="ok"/>
    <x v="16"/>
    <m/>
    <x v="2"/>
  </r>
  <r>
    <s v="id95"/>
    <s v="Sim"/>
    <n v="100"/>
    <n v="2"/>
    <n v="4"/>
    <s v="100.4"/>
    <s v="Protheus"/>
    <s v="Contabilidade"/>
    <s v="Controladoria"/>
    <s v=" Compra de medicamento S/ Cotação C/ Lote e C/ Qualidade (Reprovado e Descarte)"/>
    <n v="1129"/>
    <m/>
    <m/>
    <m/>
    <s v="id94"/>
    <n v="0"/>
    <s v="Aguardando"/>
    <s v="Ronaldo"/>
    <m/>
    <m/>
    <s v="00101MG0001 - AXIAL BERNARDO MONTEIRO;"/>
    <n v="0"/>
    <s v="ok"/>
    <x v="16"/>
    <m/>
    <x v="2"/>
  </r>
  <r>
    <s v="id96"/>
    <s v="Não"/>
    <n v="100"/>
    <n v="2"/>
    <n v="5"/>
    <s v="100.5"/>
    <s v="Protheus"/>
    <s v="Contabilidade"/>
    <s v="Controladoria"/>
    <s v=" Compra de medicamento S/ Cotação C/ Lote e C/ Qualidade (Reprovado e Descarte)"/>
    <n v="1130"/>
    <m/>
    <m/>
    <m/>
    <s v="id95"/>
    <n v="0"/>
    <s v="Aguardando"/>
    <s v="Ronaldo"/>
    <m/>
    <m/>
    <s v="00101MG0001 - AXIAL BERNARDO MONTEIRO;"/>
    <n v="0"/>
    <s v="ok"/>
    <x v="16"/>
    <m/>
    <x v="2"/>
  </r>
  <r>
    <s v="id97"/>
    <s v="Sim"/>
    <n v="102"/>
    <n v="2"/>
    <n v="1"/>
    <s v="102.1"/>
    <s v="FLUIG"/>
    <s v="Compras"/>
    <s v="Suprimentos"/>
    <s v=" Compra de medicamento S/ Cotação C/ Lote e C/ Qualidade (Reprovado e Descarte)"/>
    <n v="1639"/>
    <m/>
    <m/>
    <m/>
    <s v="Não"/>
    <n v="0"/>
    <s v="Liberada"/>
    <s v="Poliana Pereira"/>
    <m/>
    <m/>
    <s v="00101MG0001 - AXIAL BERNARDO MONTEIRO;"/>
    <n v="0"/>
    <s v="ok"/>
    <x v="17"/>
    <m/>
    <x v="1"/>
  </r>
  <r>
    <s v="id98"/>
    <s v="Sim"/>
    <n v="102"/>
    <n v="2"/>
    <n v="2"/>
    <s v="102.2"/>
    <s v="Protheus"/>
    <s v="Contas a Receber"/>
    <s v="Finanças"/>
    <s v=" Compra de medicamento S/ Cotação C/ Lote e C/ Qualidade (Reprovado e Descarte)"/>
    <n v="1640"/>
    <m/>
    <m/>
    <m/>
    <s v="id97"/>
    <n v="0"/>
    <s v="Aguardando"/>
    <s v="Poliana Pereira"/>
    <m/>
    <m/>
    <s v="00101MG0001 - AXIAL BERNARDO MONTEIRO;"/>
    <n v="0"/>
    <s v="ok"/>
    <x v="17"/>
    <m/>
    <x v="2"/>
  </r>
  <r>
    <s v="id99"/>
    <s v="Sim"/>
    <n v="102"/>
    <n v="2"/>
    <n v="3"/>
    <s v="102.3"/>
    <s v="Protheus"/>
    <s v="Contas a Receber"/>
    <s v="Finanças"/>
    <s v=" Compra de medicamento S/ Cotação C/ Lote e C/ Qualidade (Reprovado e Descarte)"/>
    <n v="1650"/>
    <m/>
    <m/>
    <m/>
    <s v="id98"/>
    <n v="0"/>
    <s v="Aguardando"/>
    <s v="Poliana Pereira"/>
    <m/>
    <m/>
    <s v="00101MG0001 - AXIAL BERNARDO MONTEIRO;"/>
    <n v="0"/>
    <s v="ok"/>
    <x v="17"/>
    <m/>
    <x v="2"/>
  </r>
  <r>
    <s v="id100"/>
    <s v="Não"/>
    <n v="102"/>
    <n v="2"/>
    <n v="4"/>
    <s v="102.4"/>
    <s v="FLUIG"/>
    <s v="Contabilidade"/>
    <s v="Controladoria"/>
    <s v=" Compra de medicamento S/ Cotação C/ Lote e C/ Qualidade (Reprovado e Descarte)"/>
    <n v="1670"/>
    <m/>
    <m/>
    <m/>
    <s v="id99"/>
    <n v="0"/>
    <s v="Aguardando"/>
    <s v="Poliana Pereira"/>
    <m/>
    <m/>
    <s v="00101MG0001 - AXIAL BERNARDO MONTEIRO;"/>
    <n v="0"/>
    <s v="ok"/>
    <x v="17"/>
    <m/>
    <x v="2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">
  <r>
    <x v="0"/>
    <s v="C2-027"/>
    <n v="40"/>
    <s v="40.1"/>
    <s v="Protheus"/>
    <s v="Central de Notas "/>
    <s v="Arquivo TXT"/>
    <s v="Específico TOTVS"/>
    <m/>
    <m/>
    <s v="Impeditivo"/>
    <s v="TOTVS"/>
    <m/>
    <d v="2016-09-19T00:00:00"/>
    <m/>
    <m/>
    <x v="0"/>
  </r>
  <r>
    <x v="1"/>
    <s v="C2-028"/>
    <n v="70"/>
    <s v="70.3"/>
    <s v="Protheus"/>
    <s v="Processo de descarte - Estoque (FLUIG)"/>
    <s v="Caixa Texto"/>
    <s v="Produto Padrão"/>
    <s v="TZO2881"/>
    <s v="Não"/>
    <s v="Impeditivo"/>
    <s v="TOTVS"/>
    <m/>
    <d v="2016-09-19T00:00:00"/>
    <m/>
    <m/>
    <x v="1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J10" firstHeaderRow="1" firstDataRow="2" firstDataCol="1"/>
  <pivotFields count="17">
    <pivotField axis="axisRow" multipleItemSelectionAllowed="1" showAll="0">
      <items count="7">
        <item m="1" x="5"/>
        <item h="1" sd="0" x="2"/>
        <item m="1" x="4"/>
        <item m="1"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3">
        <item x="2"/>
        <item x="1"/>
        <item x="0"/>
      </items>
    </pivotField>
  </pivotFields>
  <rowFields count="1">
    <field x="0"/>
  </rowFields>
  <rowItems count="3">
    <i>
      <x v="4"/>
    </i>
    <i>
      <x v="5"/>
    </i>
    <i t="grand">
      <x/>
    </i>
  </rowItems>
  <colFields count="1">
    <field x="16"/>
  </colFields>
  <colItems count="3">
    <i>
      <x v="1"/>
    </i>
    <i>
      <x v="2"/>
    </i>
    <i t="grand">
      <x/>
    </i>
  </colItems>
  <dataFields count="1">
    <dataField name="Contagem de Nº Ocorrência" fld="1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6" count="2">
            <x v="1"/>
            <x v="2"/>
          </reference>
        </references>
      </pivotArea>
    </format>
    <format dxfId="6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:C10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h="1" x="4"/>
        <item x="2"/>
        <item x="0"/>
        <item x="1"/>
        <item m="1" x="5"/>
        <item h="1" x="3"/>
        <item t="default"/>
      </items>
    </pivotField>
  </pivotFields>
  <rowFields count="1">
    <field x="2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ntagem de ID." fld="0" subtotal="count" baseField="25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5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5" count="0"/>
        </references>
      </pivotArea>
    </format>
    <format dxfId="12">
      <pivotArea dataOnly="0" labelOnly="1" grandRow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B17:C69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h="1" x="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7">
        <item x="4"/>
        <item x="2"/>
        <item x="0"/>
        <item x="1"/>
        <item m="1" x="5"/>
        <item x="3"/>
        <item t="default"/>
      </items>
    </pivotField>
  </pivotFields>
  <rowFields count="2">
    <field x="23"/>
    <field x="25"/>
  </rowFields>
  <rowItems count="52">
    <i>
      <x/>
    </i>
    <i r="1">
      <x v="2"/>
    </i>
    <i>
      <x v="1"/>
    </i>
    <i r="1">
      <x v="2"/>
    </i>
    <i>
      <x v="3"/>
    </i>
    <i r="1">
      <x v="2"/>
    </i>
    <i>
      <x v="4"/>
    </i>
    <i r="1">
      <x v="1"/>
    </i>
    <i r="1">
      <x v="3"/>
    </i>
    <i>
      <x v="5"/>
    </i>
    <i r="1">
      <x v="1"/>
    </i>
    <i>
      <x v="6"/>
    </i>
    <i r="1">
      <x v="1"/>
    </i>
    <i r="1">
      <x v="3"/>
    </i>
    <i>
      <x v="7"/>
    </i>
    <i r="1">
      <x v="1"/>
    </i>
    <i>
      <x v="8"/>
    </i>
    <i r="1">
      <x v="1"/>
    </i>
    <i r="1">
      <x v="3"/>
    </i>
    <i>
      <x v="9"/>
    </i>
    <i r="1">
      <x v="1"/>
    </i>
    <i r="1">
      <x v="3"/>
    </i>
    <i>
      <x v="10"/>
    </i>
    <i r="1">
      <x v="1"/>
    </i>
    <i r="1">
      <x v="3"/>
    </i>
    <i>
      <x v="11"/>
    </i>
    <i r="1">
      <x v="1"/>
    </i>
    <i r="1">
      <x v="3"/>
    </i>
    <i>
      <x v="12"/>
    </i>
    <i r="1">
      <x v="1"/>
    </i>
    <i r="1">
      <x v="3"/>
    </i>
    <i r="1">
      <x v="5"/>
    </i>
    <i>
      <x v="13"/>
    </i>
    <i r="1">
      <x v="1"/>
    </i>
    <i r="1">
      <x v="3"/>
    </i>
    <i>
      <x v="14"/>
    </i>
    <i r="1">
      <x v="1"/>
    </i>
    <i r="1">
      <x v="3"/>
    </i>
    <i r="1">
      <x v="5"/>
    </i>
    <i>
      <x v="15"/>
    </i>
    <i r="1">
      <x v="1"/>
    </i>
    <i r="1">
      <x v="3"/>
    </i>
    <i>
      <x v="16"/>
    </i>
    <i r="1">
      <x v="1"/>
    </i>
    <i r="1">
      <x v="3"/>
    </i>
    <i>
      <x v="17"/>
    </i>
    <i r="1">
      <x v="1"/>
    </i>
    <i r="1">
      <x v="3"/>
    </i>
    <i>
      <x v="18"/>
    </i>
    <i r="1">
      <x v="1"/>
    </i>
    <i r="1">
      <x v="3"/>
    </i>
    <i t="grand">
      <x/>
    </i>
  </rowItems>
  <colItems count="1">
    <i/>
  </colItems>
  <dataFields count="1">
    <dataField name="Contagem de ID." fld="0" subtotal="count" baseField="0" baseItem="0"/>
  </dataFields>
  <formats count="7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3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3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23" count="1" selected="0">
            <x v="0"/>
          </reference>
          <reference field="25" count="4">
            <x v="1"/>
            <x v="2"/>
            <x v="3"/>
            <x v="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32"/>
  <sheetViews>
    <sheetView showGridLines="0" tabSelected="1" topLeftCell="N52" zoomScale="85" zoomScaleNormal="85" workbookViewId="0">
      <selection activeCell="N80" sqref="A80:XFD80"/>
    </sheetView>
  </sheetViews>
  <sheetFormatPr defaultColWidth="9.140625" defaultRowHeight="16.5" x14ac:dyDescent="0.3"/>
  <cols>
    <col min="1" max="1" width="9.140625" style="1"/>
    <col min="2" max="3" width="0" style="1" hidden="1" customWidth="1"/>
    <col min="4" max="4" width="9.140625" style="1"/>
    <col min="5" max="5" width="0" style="1" hidden="1" customWidth="1"/>
    <col min="6" max="6" width="10.28515625" style="1" customWidth="1"/>
    <col min="7" max="7" width="9.140625" style="1"/>
    <col min="8" max="8" width="14.7109375" style="1" bestFit="1" customWidth="1"/>
    <col min="9" max="9" width="9.140625" style="1"/>
    <col min="10" max="10" width="10.5703125" style="1" bestFit="1" customWidth="1"/>
    <col min="11" max="11" width="10.28515625" style="1" customWidth="1"/>
    <col min="12" max="12" width="12.28515625" style="1" customWidth="1"/>
    <col min="13" max="13" width="51" style="1" bestFit="1" customWidth="1"/>
    <col min="14" max="14" width="13.140625" style="1" customWidth="1"/>
    <col min="15" max="15" width="29.7109375" style="1" customWidth="1"/>
    <col min="16" max="16" width="54.140625" style="1" bestFit="1" customWidth="1"/>
    <col min="17" max="17" width="30.85546875" style="1" customWidth="1"/>
    <col min="18" max="18" width="14.7109375" style="1" customWidth="1"/>
    <col min="19" max="19" width="17.85546875" style="1" customWidth="1"/>
    <col min="20" max="20" width="17.140625" style="1" customWidth="1"/>
    <col min="21" max="21" width="16.5703125" style="1" customWidth="1"/>
    <col min="22" max="22" width="17.28515625" style="1" customWidth="1"/>
    <col min="23" max="23" width="16.5703125" style="1" customWidth="1"/>
    <col min="24" max="24" width="19.42578125" style="1" customWidth="1"/>
    <col min="25" max="25" width="13.85546875" style="1" customWidth="1"/>
    <col min="26" max="27" width="12.140625" style="1" customWidth="1"/>
    <col min="28" max="28" width="10.7109375" style="1" bestFit="1" customWidth="1"/>
    <col min="29" max="29" width="11.85546875" style="1" customWidth="1"/>
    <col min="30" max="30" width="14.7109375" style="1" customWidth="1"/>
    <col min="31" max="31" width="46.5703125" style="1" customWidth="1"/>
    <col min="32" max="16384" width="9.140625" style="1"/>
  </cols>
  <sheetData>
    <row r="2" spans="1:37" x14ac:dyDescent="0.3">
      <c r="G2" s="2" t="s">
        <v>54</v>
      </c>
      <c r="O2" s="183" t="s">
        <v>81</v>
      </c>
    </row>
    <row r="3" spans="1:37" x14ac:dyDescent="0.3">
      <c r="O3" s="184" t="s">
        <v>82</v>
      </c>
      <c r="Q3" s="2" t="s">
        <v>59</v>
      </c>
    </row>
    <row r="4" spans="1:37" ht="16.5" customHeight="1" x14ac:dyDescent="0.3">
      <c r="D4" s="265" t="s">
        <v>111</v>
      </c>
      <c r="E4" s="266"/>
      <c r="F4" s="267"/>
      <c r="G4" s="268"/>
      <c r="H4" s="269"/>
      <c r="I4" s="270"/>
      <c r="J4" s="271" t="s">
        <v>112</v>
      </c>
      <c r="K4" s="272"/>
      <c r="L4" s="273"/>
      <c r="M4" s="182"/>
      <c r="O4" s="185" t="s">
        <v>79</v>
      </c>
      <c r="Q4" s="189" t="s">
        <v>56</v>
      </c>
    </row>
    <row r="5" spans="1:37" ht="16.5" customHeight="1" x14ac:dyDescent="0.3">
      <c r="D5" s="274" t="s">
        <v>115</v>
      </c>
      <c r="E5" s="275"/>
      <c r="F5" s="275"/>
      <c r="G5" s="262"/>
      <c r="H5" s="262"/>
      <c r="I5" s="262"/>
      <c r="J5" s="274" t="s">
        <v>126</v>
      </c>
      <c r="K5" s="275"/>
      <c r="L5" s="275"/>
      <c r="M5" s="182"/>
      <c r="O5" s="186" t="s">
        <v>67</v>
      </c>
      <c r="Q5" s="3" t="s">
        <v>57</v>
      </c>
    </row>
    <row r="6" spans="1:37" ht="16.5" customHeight="1" x14ac:dyDescent="0.3">
      <c r="D6" s="276" t="s">
        <v>116</v>
      </c>
      <c r="E6" s="275"/>
      <c r="F6" s="275"/>
      <c r="G6" s="262"/>
      <c r="H6" s="262"/>
      <c r="I6" s="262"/>
      <c r="J6" s="276" t="s">
        <v>127</v>
      </c>
      <c r="K6" s="275"/>
      <c r="L6" s="275"/>
      <c r="M6" s="182"/>
      <c r="O6" s="187" t="s">
        <v>25</v>
      </c>
      <c r="Q6" s="6" t="s">
        <v>58</v>
      </c>
    </row>
    <row r="7" spans="1:37" ht="16.5" customHeight="1" x14ac:dyDescent="0.3">
      <c r="D7" s="261" t="s">
        <v>113</v>
      </c>
      <c r="E7" s="261"/>
      <c r="F7" s="261"/>
      <c r="G7" s="262"/>
      <c r="H7" s="262"/>
      <c r="I7" s="262"/>
      <c r="J7" s="263" t="s">
        <v>114</v>
      </c>
      <c r="K7" s="264"/>
      <c r="L7" s="264"/>
      <c r="M7" s="182"/>
      <c r="N7" s="188"/>
      <c r="O7" s="68"/>
    </row>
    <row r="8" spans="1:37" x14ac:dyDescent="0.3">
      <c r="B8" s="4"/>
      <c r="C8" s="4"/>
      <c r="D8" s="4"/>
      <c r="E8" s="4"/>
      <c r="F8" s="7" t="s">
        <v>122</v>
      </c>
      <c r="H8" s="4"/>
      <c r="I8" s="4"/>
      <c r="R8" s="4"/>
      <c r="S8" s="4"/>
      <c r="T8" s="4"/>
      <c r="Y8" s="4"/>
      <c r="Z8" s="4"/>
      <c r="AA8" s="4"/>
      <c r="AB8" s="7" t="s">
        <v>84</v>
      </c>
      <c r="AD8" s="4"/>
    </row>
    <row r="9" spans="1:37" s="10" customFormat="1" ht="30" customHeight="1" x14ac:dyDescent="0.3">
      <c r="B9" s="8" t="s">
        <v>44</v>
      </c>
      <c r="C9" s="9" t="s">
        <v>45</v>
      </c>
      <c r="D9" s="158" t="s">
        <v>19</v>
      </c>
      <c r="E9" s="159" t="s">
        <v>47</v>
      </c>
      <c r="F9" s="160" t="s">
        <v>1</v>
      </c>
      <c r="G9" s="161" t="s">
        <v>8</v>
      </c>
      <c r="H9" s="162" t="s">
        <v>2</v>
      </c>
      <c r="I9" s="163" t="s">
        <v>0</v>
      </c>
      <c r="J9" s="190" t="s">
        <v>9</v>
      </c>
      <c r="K9" s="164" t="s">
        <v>10</v>
      </c>
      <c r="L9" s="190" t="s">
        <v>3</v>
      </c>
      <c r="M9" s="190" t="s">
        <v>11</v>
      </c>
      <c r="N9" s="191" t="s">
        <v>12</v>
      </c>
      <c r="O9" s="190" t="s">
        <v>13</v>
      </c>
      <c r="P9" s="165" t="s">
        <v>14</v>
      </c>
      <c r="Q9" s="190" t="s">
        <v>15</v>
      </c>
      <c r="R9" s="162" t="s">
        <v>21</v>
      </c>
      <c r="S9" s="166" t="s">
        <v>55</v>
      </c>
      <c r="T9" s="167" t="s">
        <v>20</v>
      </c>
      <c r="U9" s="168" t="s">
        <v>4</v>
      </c>
      <c r="V9" s="190" t="s">
        <v>23</v>
      </c>
      <c r="W9" s="190" t="s">
        <v>22</v>
      </c>
      <c r="X9" s="190" t="s">
        <v>16</v>
      </c>
      <c r="Y9" s="169" t="s">
        <v>49</v>
      </c>
      <c r="Z9" s="170" t="s">
        <v>5</v>
      </c>
      <c r="AA9" s="168" t="s">
        <v>119</v>
      </c>
      <c r="AB9" s="168" t="s">
        <v>83</v>
      </c>
      <c r="AC9" s="171" t="s">
        <v>6</v>
      </c>
      <c r="AD9" s="172" t="s">
        <v>7</v>
      </c>
      <c r="AE9" s="173" t="s">
        <v>17</v>
      </c>
      <c r="AG9" s="1"/>
      <c r="AH9" s="1"/>
      <c r="AI9" s="1"/>
      <c r="AJ9" s="1"/>
      <c r="AK9" s="1"/>
    </row>
    <row r="10" spans="1:37" x14ac:dyDescent="0.3">
      <c r="A10" s="92" t="str">
        <f t="shared" ref="A10:A74" si="0">IF(D10="","",IF(AD10=$O$5,"!",IF(AD10=$O$6,4,IF(AD10=$O$3,3,IF(AD10=$O$4,2,IF(AD10=$O$2,1,""))))))</f>
        <v/>
      </c>
      <c r="B10" s="11" t="s">
        <v>42</v>
      </c>
      <c r="C10" s="12">
        <v>1</v>
      </c>
      <c r="D10" s="13" t="str">
        <f>IF(F10="","",B10&amp;1)</f>
        <v>id1</v>
      </c>
      <c r="E10" s="14" t="str">
        <f>IF(D10="","",IF(AND(F10=F11,H10+1=H11),"Sim","Não"))</f>
        <v>Não</v>
      </c>
      <c r="F10" s="15">
        <v>1</v>
      </c>
      <c r="G10" s="16">
        <v>1</v>
      </c>
      <c r="H10" s="17">
        <f>IF(F10="","",IF(F10=F9,H9+1,1))</f>
        <v>1</v>
      </c>
      <c r="I10" s="18" t="str">
        <f>IF(F10="","",CONCATENATE($F10,".",$H10))</f>
        <v>1.1</v>
      </c>
      <c r="J10" s="19" t="s">
        <v>117</v>
      </c>
      <c r="K10" s="20" t="s">
        <v>179</v>
      </c>
      <c r="L10" s="20" t="s">
        <v>118</v>
      </c>
      <c r="M10" s="38" t="s">
        <v>135</v>
      </c>
      <c r="N10" s="20"/>
      <c r="O10" s="21"/>
      <c r="P10" s="39" t="s">
        <v>128</v>
      </c>
      <c r="Q10" s="12" t="s">
        <v>24</v>
      </c>
      <c r="R10" s="22" t="s">
        <v>24</v>
      </c>
      <c r="S10" s="41" t="b">
        <f ca="1">IF(R10="","",IF(_xlfn.DAYS(TODAY(),AB10)&lt;=0,0,IF(AND(R10="Não",AB10&lt;&gt;"",T10="Liberada"),_xlfn.DAYS(TODAY(),AB10),IF(AND(R10&lt;&gt;"Não",R10&lt;&gt;"",T10="Aguardando",AB10&lt;&gt;""),"0",IF(AND(R10&lt;&gt;"Não",R10&lt;&gt;"",T10="Liberada",AB10&lt;&gt;""),_xlfn.DAYS(TODAY(),AB10))))))</f>
        <v>0</v>
      </c>
      <c r="T10" s="23" t="s">
        <v>46</v>
      </c>
      <c r="U10" s="24"/>
      <c r="V10" s="21"/>
      <c r="W10" s="21"/>
      <c r="X10" s="192"/>
      <c r="Y10" s="22">
        <f>IF('Atividades Teste'!D10&lt;&gt;"",COUNTIFS(Ocorrências!$B$6:$B11,'Atividades Teste'!$D10,Ocorrências!$R$6:$R11,"pendente")+COUNTIFS(Ocorrências!$B$6:$B11,'Atividades Teste'!$D10,Ocorrências!$R$6:$R11,"Agd Chamado"),"")</f>
        <v>0</v>
      </c>
      <c r="Z10" s="23" t="str">
        <f>IF(D10="","",IF(Y10&gt;0,"Pendente","ok"))</f>
        <v>ok</v>
      </c>
      <c r="AA10" s="25"/>
      <c r="AB10" s="25"/>
      <c r="AC10" s="26"/>
      <c r="AD10" s="27" t="str">
        <f>IF(D10="","",IF(AND(AA10&lt;&gt;"",AB10=""),"Não Iniciada",IF(AND(AA10="",AC10=""),"",IF(AND(AB10&lt;&gt;"",AC10&lt;&gt;""),"Concluído",IF(AND(R10="Não",Z10="ok",AC10&lt;&gt;"",AB10&lt;&gt;""),"Concluído",IF(AND(R10="Não",Z10="Pendente",AC10&lt;&gt;"",AB10&lt;&gt;""),"Aguard. Ocorr.",IF(AND(R10&lt;&gt;"",R10&lt;&gt;"Não",T10&lt;&gt;"Liberada",Z10="ok",AB10&lt;&gt;""),"Aguard. Pred.",IF(AND(R10&lt;&gt;"",R10&lt;&gt;"Não",T10="Liberada",Z10="ok",AB10&lt;&gt;""),"Em Execução",IF(AND(R10&lt;&gt;"",T10="Liberada",Z10="ok",AB10&lt;&gt;"",AC10=""),"Em Execução",IF(AND(R10&lt;&gt;"",T10&lt;&gt;"Liberada",Z10="Pendente",AB10&lt;&gt;"",AC10=""),"Aguard. Ocorr.",IF(AND(R10&lt;&gt;"",R10&lt;&gt;"Não",Z10="Pendente",AB10&lt;&gt;""),"Aguard. Ocorr.","Pendente")))))))))))</f>
        <v/>
      </c>
      <c r="AE10" s="28"/>
    </row>
    <row r="11" spans="1:37" x14ac:dyDescent="0.3">
      <c r="A11" s="92" t="str">
        <f t="shared" si="0"/>
        <v/>
      </c>
      <c r="B11" s="29" t="s">
        <v>42</v>
      </c>
      <c r="C11" s="30">
        <v>1</v>
      </c>
      <c r="D11" s="31" t="str">
        <f>IF(F11="","",B11&amp;1+SUM($C$11:C11))</f>
        <v/>
      </c>
      <c r="E11" s="32" t="str">
        <f t="shared" ref="E11:E12" si="1">IF(D11="","",IF(AND(F11=F12,H11+1=H12),"Sim","Não"))</f>
        <v/>
      </c>
      <c r="F11" s="33"/>
      <c r="G11" s="34"/>
      <c r="H11" s="35" t="str">
        <f t="shared" ref="H11" si="2">IF(F11="","",IF(F11=F10,H10+1,1))</f>
        <v/>
      </c>
      <c r="I11" s="36" t="str">
        <f t="shared" ref="I11:I75" si="3">IF(F11="","",CONCATENATE($F11,".",$H11))</f>
        <v/>
      </c>
      <c r="J11" s="19" t="s">
        <v>117</v>
      </c>
      <c r="K11" s="20" t="s">
        <v>179</v>
      </c>
      <c r="L11" s="20" t="s">
        <v>118</v>
      </c>
      <c r="M11" s="38" t="s">
        <v>135</v>
      </c>
      <c r="N11" s="38"/>
      <c r="O11" s="39"/>
      <c r="P11" s="39" t="s">
        <v>129</v>
      </c>
      <c r="Q11" s="30"/>
      <c r="R11" s="40" t="str">
        <f>IF(D11="","",IF(AND(F11=F10,H10+1=H11),D10,"Não"))</f>
        <v/>
      </c>
      <c r="S11" s="41" t="str">
        <f ca="1">IF(R11="","",IF(_xlfn.DAYS(TODAY(),AB11)&lt;=0,0,IF(AND(R11="Não",AB11&lt;&gt;"",T11="Liberada"),_xlfn.DAYS(TODAY(),AB11),IF(AND(R11&lt;&gt;"Não",R11&lt;&gt;"",T11="Aguardando",AB11&lt;&gt;""),"0",IF(AND(R11&lt;&gt;"Não",R11&lt;&gt;"",T11="Liberada",AB11&lt;&gt;""),_xlfn.DAYS(TODAY(),AB11))))))</f>
        <v/>
      </c>
      <c r="T11" s="42" t="str">
        <f>IF(R11="","",IF(R11="Não","Liberada",IF(AND(R11&lt;&gt;"Não",R11&lt;&gt;"",VLOOKUP(R11,$D$9:$AD12,26,FALSE)&lt;&gt;"Concluído"),"Aguardando",IF(AND(R11&lt;&gt;"Não",R11&lt;&gt;"",VLOOKUP(R11,$D$9:$AD12,26,FALSE)="Concluído"),"Liberada","Aguardando"))))</f>
        <v/>
      </c>
      <c r="U11" s="43"/>
      <c r="V11" s="39"/>
      <c r="W11" s="39"/>
      <c r="X11" s="193"/>
      <c r="Y11" s="40" t="str">
        <f>IF('Atividades Teste'!D11&lt;&gt;"",COUNTIFS(Ocorrências!$B$6:$B12,'Atividades Teste'!$D11,Ocorrências!$R$6:$R12,"pendente")+COUNTIFS(Ocorrências!$B$6:$B12,'Atividades Teste'!$D11,Ocorrências!$R$6:$R12,"Agd Chamado"),"")</f>
        <v/>
      </c>
      <c r="Z11" s="42" t="str">
        <f>IF(D11="","",IF(Y11&gt;0,"Pendente","ok"))</f>
        <v/>
      </c>
      <c r="AA11" s="44"/>
      <c r="AB11" s="44"/>
      <c r="AC11" s="45"/>
      <c r="AD11" s="46" t="str">
        <f t="shared" ref="AD11:AD75" si="4">IF(D11="","",IF(AND(AB11&lt;&gt;"",AC11&lt;&gt;""),"Concluído",IF(AB11="","Não Iniciada",IF(AND(R11="Não",Z11="ok",AC11&lt;&gt;"",AB11&lt;&gt;""),"Concluído",IF(AND(R11="Não",Z11="Pendente",AC11&lt;&gt;"",AB11&lt;&gt;""),"Aguard. Ocorr.",IF(AND(R11&lt;&gt;"",R11&lt;&gt;"Não",T11&lt;&gt;"Liberada",Z11="ok",AB11&lt;&gt;""),"Aguard. Pred.",IF(AND(R11&lt;&gt;"",R11&lt;&gt;"Não",T11="Liberada",Z11="ok",AB11&lt;&gt;""),"Em Execução",IF(AND(R11&lt;&gt;"",R11&lt;&gt;"Liberada",Z11="ok",AB11&lt;&gt;"",AC11=""),"Em Execução",IF(AND(R11&lt;&gt;"",R11&lt;&gt;"Liberada",Z11="Pendente",AB11&lt;&gt;"",AC11=""),"Aguard. Ocorr.",IF(AND(R11&lt;&gt;"",R11&lt;&gt;"Não",Z11="Pendente",AB11&lt;&gt;""),"Aguard. Ocorr.","Pendente"))))))))))</f>
        <v/>
      </c>
      <c r="AE11" s="47"/>
    </row>
    <row r="12" spans="1:37" x14ac:dyDescent="0.3">
      <c r="A12" s="92" t="str">
        <f t="shared" si="0"/>
        <v/>
      </c>
      <c r="B12" s="29" t="s">
        <v>42</v>
      </c>
      <c r="C12" s="30">
        <v>1</v>
      </c>
      <c r="D12" s="31" t="str">
        <f>IF(F12="","",B12&amp;1+SUM($C$11:C12))</f>
        <v/>
      </c>
      <c r="E12" s="32" t="str">
        <f t="shared" si="1"/>
        <v/>
      </c>
      <c r="F12" s="33"/>
      <c r="G12" s="34"/>
      <c r="H12" s="35" t="str">
        <f>IF(F12="","",IF(F12=F11,H11+1,1))</f>
        <v/>
      </c>
      <c r="I12" s="36" t="str">
        <f t="shared" si="3"/>
        <v/>
      </c>
      <c r="J12" s="19" t="s">
        <v>117</v>
      </c>
      <c r="K12" s="20" t="s">
        <v>179</v>
      </c>
      <c r="L12" s="20" t="s">
        <v>118</v>
      </c>
      <c r="M12" s="38" t="s">
        <v>135</v>
      </c>
      <c r="N12" s="38"/>
      <c r="O12" s="39"/>
      <c r="P12" s="39" t="s">
        <v>130</v>
      </c>
      <c r="Q12" s="30"/>
      <c r="R12" s="40" t="str">
        <f t="shared" ref="R12:R76" si="5">IF(D12="","",IF(AND(F12=F11,H11+1=H12),D11,"Não"))</f>
        <v/>
      </c>
      <c r="S12" s="41" t="str">
        <f t="shared" ref="S12:S76" ca="1" si="6">IF(R12="","",IF(_xlfn.DAYS(TODAY(),AB12)&lt;=0,0,IF(AND(R12="Não",AB12&lt;&gt;"",T12="Liberada"),_xlfn.DAYS(TODAY(),AB12),IF(AND(R12&lt;&gt;"Não",R12&lt;&gt;"",T12="Aguardando",AB12&lt;&gt;""),"-",IF(AND(R12&lt;&gt;"Não",R12&lt;&gt;"",T12="Liberada",AB12&lt;&gt;""),_xlfn.DAYS(TODAY(),AB12))))))</f>
        <v/>
      </c>
      <c r="T12" s="42" t="str">
        <f>IF(R12="","",IF(R12="Não","Liberada",IF(AND(R12&lt;&gt;"Não",R12&lt;&gt;"",VLOOKUP(R12,$D$9:$AD13,26,FALSE)&lt;&gt;"Concluído"),"Aguardando",IF(AND(R12&lt;&gt;"Não",R12&lt;&gt;"",VLOOKUP(R12,$D$9:$AD13,26,FALSE)="Concluído"),"Liberada","Aguardando"))))</f>
        <v/>
      </c>
      <c r="U12" s="43"/>
      <c r="V12" s="39"/>
      <c r="W12" s="39"/>
      <c r="X12" s="30"/>
      <c r="Y12" s="40" t="str">
        <f>IF('Atividades Teste'!D12&lt;&gt;"",COUNTIFS(Ocorrências!$B$6:$B13,'Atividades Teste'!$D12,Ocorrências!$R$6:$R13,"pendente")+COUNTIFS(Ocorrências!$B$6:$B13,'Atividades Teste'!$D12,Ocorrências!$R$6:$R13,"Agd Chamado"),"")</f>
        <v/>
      </c>
      <c r="Z12" s="42" t="str">
        <f>IF(D12="","",IF(Y12&gt;0,"Pendente","ok"))</f>
        <v/>
      </c>
      <c r="AA12" s="44"/>
      <c r="AB12" s="44"/>
      <c r="AC12" s="45"/>
      <c r="AD12" s="46" t="str">
        <f t="shared" si="4"/>
        <v/>
      </c>
      <c r="AE12" s="47"/>
    </row>
    <row r="13" spans="1:37" x14ac:dyDescent="0.3">
      <c r="A13" s="92" t="str">
        <f t="shared" si="0"/>
        <v/>
      </c>
      <c r="B13" s="29" t="s">
        <v>42</v>
      </c>
      <c r="C13" s="30">
        <v>1</v>
      </c>
      <c r="D13" s="31" t="str">
        <f>IF(F13="","",B13&amp;1+SUM($C$11:C13))</f>
        <v/>
      </c>
      <c r="E13" s="32" t="str">
        <f t="shared" ref="E13:E77" si="7">IF(D13="","",IF(AND(F13=F14,H13+1=H14),"Sim","Não"))</f>
        <v/>
      </c>
      <c r="F13" s="33"/>
      <c r="G13" s="34"/>
      <c r="H13" s="35" t="str">
        <f t="shared" ref="H13:H77" si="8">IF(F13="","",IF(F13=F12,H12+1,1))</f>
        <v/>
      </c>
      <c r="I13" s="36" t="str">
        <f t="shared" si="3"/>
        <v/>
      </c>
      <c r="J13" s="19" t="s">
        <v>117</v>
      </c>
      <c r="K13" s="20" t="s">
        <v>179</v>
      </c>
      <c r="L13" s="20" t="s">
        <v>118</v>
      </c>
      <c r="M13" s="38" t="s">
        <v>135</v>
      </c>
      <c r="N13" s="38"/>
      <c r="O13" s="39"/>
      <c r="P13" s="39" t="s">
        <v>131</v>
      </c>
      <c r="Q13" s="30"/>
      <c r="R13" s="40" t="str">
        <f t="shared" si="5"/>
        <v/>
      </c>
      <c r="S13" s="41" t="str">
        <f t="shared" ca="1" si="6"/>
        <v/>
      </c>
      <c r="T13" s="42" t="str">
        <f>IF(R13="","",IF(R13="Não","Liberada",IF(AND(R13&lt;&gt;"Não",R13&lt;&gt;"",VLOOKUP(R13,$D$9:$AD14,26,FALSE)&lt;&gt;"Concluído"),"Aguardando",IF(AND(R13&lt;&gt;"Não",R13&lt;&gt;"",VLOOKUP(R13,$D$9:$AD14,26,FALSE)="Concluído"),"Liberada","Aguardando"))))</f>
        <v/>
      </c>
      <c r="U13" s="43"/>
      <c r="V13" s="39"/>
      <c r="W13" s="39"/>
      <c r="X13" s="30"/>
      <c r="Y13" s="40" t="str">
        <f>IF('Atividades Teste'!D13&lt;&gt;"",COUNTIFS(Ocorrências!$B$6:$B14,'Atividades Teste'!$D13,Ocorrências!$R$6:$R14,"pendente")+COUNTIFS(Ocorrências!$B$6:$B14,'Atividades Teste'!$D13,Ocorrências!$R$6:$R14,"Agd Chamado"),"")</f>
        <v/>
      </c>
      <c r="Z13" s="42" t="str">
        <f t="shared" ref="Z13:Z77" si="9">IF(D13="","",IF(Y13&gt;0,"Pendente","ok"))</f>
        <v/>
      </c>
      <c r="AA13" s="44"/>
      <c r="AB13" s="44"/>
      <c r="AC13" s="45"/>
      <c r="AD13" s="46" t="str">
        <f t="shared" si="4"/>
        <v/>
      </c>
      <c r="AE13" s="47"/>
    </row>
    <row r="14" spans="1:37" x14ac:dyDescent="0.3">
      <c r="A14" s="92" t="str">
        <f t="shared" si="0"/>
        <v/>
      </c>
      <c r="B14" s="29" t="s">
        <v>42</v>
      </c>
      <c r="C14" s="30">
        <v>1</v>
      </c>
      <c r="D14" s="31" t="str">
        <f>IF(F14="","",B14&amp;1+SUM($C$11:C14))</f>
        <v/>
      </c>
      <c r="E14" s="32" t="str">
        <f t="shared" si="7"/>
        <v/>
      </c>
      <c r="F14" s="33"/>
      <c r="G14" s="34"/>
      <c r="H14" s="35" t="str">
        <f t="shared" si="8"/>
        <v/>
      </c>
      <c r="I14" s="36" t="str">
        <f t="shared" si="3"/>
        <v/>
      </c>
      <c r="J14" s="19" t="s">
        <v>117</v>
      </c>
      <c r="K14" s="20" t="s">
        <v>179</v>
      </c>
      <c r="L14" s="20" t="s">
        <v>118</v>
      </c>
      <c r="M14" s="38" t="s">
        <v>135</v>
      </c>
      <c r="N14" s="38"/>
      <c r="O14" s="39"/>
      <c r="P14" s="39" t="s">
        <v>132</v>
      </c>
      <c r="Q14" s="30"/>
      <c r="R14" s="40" t="str">
        <f t="shared" si="5"/>
        <v/>
      </c>
      <c r="S14" s="41" t="str">
        <f t="shared" ca="1" si="6"/>
        <v/>
      </c>
      <c r="T14" s="42" t="str">
        <f>IF(R14="","",IF(R14="Não","Liberada",IF(AND(R14&lt;&gt;"Não",R14&lt;&gt;"",VLOOKUP(R14,$D$9:$AD15,26,FALSE)&lt;&gt;"Concluído"),"Aguardando",IF(AND(R14&lt;&gt;"Não",R14&lt;&gt;"",VLOOKUP(R14,$D$9:$AD15,26,FALSE)="Concluído"),"Liberada","Aguardando"))))</f>
        <v/>
      </c>
      <c r="U14" s="43"/>
      <c r="V14" s="39"/>
      <c r="W14" s="39"/>
      <c r="X14" s="30"/>
      <c r="Y14" s="40" t="str">
        <f>IF('Atividades Teste'!D14&lt;&gt;"",COUNTIFS(Ocorrências!$B$6:$B15,'Atividades Teste'!$D14,Ocorrências!$R$6:$R15,"pendente")+COUNTIFS(Ocorrências!$B$6:$B15,'Atividades Teste'!$D14,Ocorrências!$R$6:$R15,"Agd Chamado"),"")</f>
        <v/>
      </c>
      <c r="Z14" s="42" t="str">
        <f t="shared" si="9"/>
        <v/>
      </c>
      <c r="AA14" s="44"/>
      <c r="AB14" s="44"/>
      <c r="AC14" s="45"/>
      <c r="AD14" s="46" t="str">
        <f t="shared" si="4"/>
        <v/>
      </c>
      <c r="AE14" s="47"/>
    </row>
    <row r="15" spans="1:37" x14ac:dyDescent="0.3">
      <c r="A15" s="92" t="str">
        <f t="shared" si="0"/>
        <v/>
      </c>
      <c r="B15" s="29" t="s">
        <v>42</v>
      </c>
      <c r="C15" s="30">
        <v>1</v>
      </c>
      <c r="D15" s="31" t="str">
        <f>IF(F15="","",B15&amp;1+SUM($C$11:C15))</f>
        <v/>
      </c>
      <c r="E15" s="32" t="str">
        <f t="shared" si="7"/>
        <v/>
      </c>
      <c r="F15" s="33"/>
      <c r="G15" s="34"/>
      <c r="H15" s="35" t="str">
        <f t="shared" si="8"/>
        <v/>
      </c>
      <c r="I15" s="36" t="str">
        <f t="shared" si="3"/>
        <v/>
      </c>
      <c r="J15" s="19" t="s">
        <v>117</v>
      </c>
      <c r="K15" s="20" t="s">
        <v>179</v>
      </c>
      <c r="L15" s="20" t="s">
        <v>118</v>
      </c>
      <c r="M15" s="38" t="s">
        <v>135</v>
      </c>
      <c r="N15" s="38"/>
      <c r="O15" s="39"/>
      <c r="P15" s="39" t="s">
        <v>133</v>
      </c>
      <c r="Q15" s="30"/>
      <c r="R15" s="40" t="str">
        <f t="shared" si="5"/>
        <v/>
      </c>
      <c r="S15" s="41" t="str">
        <f t="shared" ca="1" si="6"/>
        <v/>
      </c>
      <c r="T15" s="42" t="str">
        <f>IF(R15="","",IF(R15="Não","Liberada",IF(AND(R15&lt;&gt;"Não",R15&lt;&gt;"",VLOOKUP(R15,$D$9:$AD16,26,FALSE)&lt;&gt;"Concluído"),"Aguardando",IF(AND(R15&lt;&gt;"Não",R15&lt;&gt;"",VLOOKUP(R15,$D$9:$AD16,26,FALSE)="Concluído"),"Liberada","Aguardando"))))</f>
        <v/>
      </c>
      <c r="U15" s="43"/>
      <c r="V15" s="39"/>
      <c r="W15" s="39"/>
      <c r="X15" s="30"/>
      <c r="Y15" s="40" t="str">
        <f>IF('Atividades Teste'!D15&lt;&gt;"",COUNTIFS(Ocorrências!$B$6:$B16,'Atividades Teste'!$D15,Ocorrências!$R$6:$R16,"pendente")+COUNTIFS(Ocorrências!$B$6:$B16,'Atividades Teste'!$D15,Ocorrências!$R$6:$R16,"Agd Chamado"),"")</f>
        <v/>
      </c>
      <c r="Z15" s="42" t="str">
        <f t="shared" si="9"/>
        <v/>
      </c>
      <c r="AA15" s="44"/>
      <c r="AB15" s="44"/>
      <c r="AC15" s="45"/>
      <c r="AD15" s="46" t="str">
        <f t="shared" si="4"/>
        <v/>
      </c>
      <c r="AE15" s="47"/>
    </row>
    <row r="16" spans="1:37" x14ac:dyDescent="0.3">
      <c r="A16" s="92" t="str">
        <f t="shared" si="0"/>
        <v/>
      </c>
      <c r="B16" s="29" t="s">
        <v>42</v>
      </c>
      <c r="C16" s="30">
        <v>1</v>
      </c>
      <c r="D16" s="31" t="str">
        <f>IF(F16="","",B16&amp;1+SUM($C$11:C16))</f>
        <v/>
      </c>
      <c r="E16" s="32" t="str">
        <f t="shared" si="7"/>
        <v/>
      </c>
      <c r="F16" s="48"/>
      <c r="G16" s="34"/>
      <c r="H16" s="35" t="str">
        <f t="shared" si="8"/>
        <v/>
      </c>
      <c r="I16" s="36" t="str">
        <f t="shared" si="3"/>
        <v/>
      </c>
      <c r="J16" s="19" t="s">
        <v>117</v>
      </c>
      <c r="K16" s="20" t="s">
        <v>179</v>
      </c>
      <c r="L16" s="20" t="s">
        <v>118</v>
      </c>
      <c r="M16" s="38" t="s">
        <v>135</v>
      </c>
      <c r="N16" s="38"/>
      <c r="O16" s="39"/>
      <c r="P16" s="39" t="s">
        <v>134</v>
      </c>
      <c r="Q16" s="30"/>
      <c r="R16" s="40" t="str">
        <f t="shared" si="5"/>
        <v/>
      </c>
      <c r="S16" s="41" t="str">
        <f t="shared" ca="1" si="6"/>
        <v/>
      </c>
      <c r="T16" s="42" t="str">
        <f>IF(R16="","",IF(R16="Não","Liberada",IF(AND(R16&lt;&gt;"Não",R16&lt;&gt;"",VLOOKUP(R16,$D$9:$AD17,26,FALSE)&lt;&gt;"Concluído"),"Aguardando",IF(AND(R16&lt;&gt;"Não",R16&lt;&gt;"",VLOOKUP(R16,$D$9:$AD17,26,FALSE)="Concluído"),"Liberada","Aguardando"))))</f>
        <v/>
      </c>
      <c r="U16" s="43"/>
      <c r="V16" s="39"/>
      <c r="W16" s="39"/>
      <c r="X16" s="30"/>
      <c r="Y16" s="40" t="str">
        <f>IF('Atividades Teste'!D16&lt;&gt;"",COUNTIFS(Ocorrências!$B$6:$B17,'Atividades Teste'!$D16,Ocorrências!$R$6:$R17,"pendente")+COUNTIFS(Ocorrências!$B$6:$B17,'Atividades Teste'!$D16,Ocorrências!$R$6:$R17,"Agd Chamado"),"")</f>
        <v/>
      </c>
      <c r="Z16" s="42" t="str">
        <f t="shared" si="9"/>
        <v/>
      </c>
      <c r="AA16" s="44"/>
      <c r="AB16" s="44"/>
      <c r="AC16" s="45"/>
      <c r="AD16" s="46" t="str">
        <f t="shared" si="4"/>
        <v/>
      </c>
      <c r="AE16" s="47"/>
    </row>
    <row r="17" spans="1:31" x14ac:dyDescent="0.3">
      <c r="A17" s="92" t="str">
        <f t="shared" si="0"/>
        <v/>
      </c>
      <c r="B17" s="29" t="s">
        <v>42</v>
      </c>
      <c r="C17" s="30">
        <v>1</v>
      </c>
      <c r="D17" s="31" t="str">
        <f>IF(F17="","",B17&amp;1+SUM($C$11:C17))</f>
        <v/>
      </c>
      <c r="E17" s="32" t="str">
        <f t="shared" si="7"/>
        <v/>
      </c>
      <c r="F17" s="48"/>
      <c r="G17" s="34"/>
      <c r="H17" s="35" t="str">
        <f t="shared" si="8"/>
        <v/>
      </c>
      <c r="I17" s="36" t="str">
        <f t="shared" si="3"/>
        <v/>
      </c>
      <c r="J17" s="19" t="s">
        <v>117</v>
      </c>
      <c r="K17" s="20" t="s">
        <v>179</v>
      </c>
      <c r="L17" s="20" t="s">
        <v>118</v>
      </c>
      <c r="M17" s="38" t="s">
        <v>149</v>
      </c>
      <c r="N17" s="38"/>
      <c r="O17" s="39"/>
      <c r="P17" s="39" t="s">
        <v>136</v>
      </c>
      <c r="Q17" s="30"/>
      <c r="R17" s="40" t="str">
        <f t="shared" si="5"/>
        <v/>
      </c>
      <c r="S17" s="41" t="str">
        <f t="shared" ca="1" si="6"/>
        <v/>
      </c>
      <c r="T17" s="42" t="str">
        <f>IF(R17="","",IF(R17="Não","Liberada",IF(AND(R17&lt;&gt;"Não",R17&lt;&gt;"",VLOOKUP(R17,$D$9:$AD18,26,FALSE)&lt;&gt;"Concluído"),"Aguardando",IF(AND(R17&lt;&gt;"Não",R17&lt;&gt;"",VLOOKUP(R17,$D$9:$AD18,26,FALSE)="Concluído"),"Liberada","Aguardando"))))</f>
        <v/>
      </c>
      <c r="U17" s="43"/>
      <c r="V17" s="39"/>
      <c r="W17" s="39"/>
      <c r="X17" s="30"/>
      <c r="Y17" s="40" t="str">
        <f>IF('Atividades Teste'!D17&lt;&gt;"",COUNTIFS(Ocorrências!$B$6:$B18,'Atividades Teste'!$D17,Ocorrências!$R$6:$R18,"pendente")+COUNTIFS(Ocorrências!$B$6:$B18,'Atividades Teste'!$D17,Ocorrências!$R$6:$R18,"Agd Chamado"),"")</f>
        <v/>
      </c>
      <c r="Z17" s="42" t="str">
        <f t="shared" si="9"/>
        <v/>
      </c>
      <c r="AA17" s="44"/>
      <c r="AB17" s="44"/>
      <c r="AC17" s="45"/>
      <c r="AD17" s="46" t="str">
        <f t="shared" si="4"/>
        <v/>
      </c>
      <c r="AE17" s="47"/>
    </row>
    <row r="18" spans="1:31" x14ac:dyDescent="0.3">
      <c r="A18" s="92" t="str">
        <f t="shared" si="0"/>
        <v/>
      </c>
      <c r="B18" s="29" t="s">
        <v>42</v>
      </c>
      <c r="C18" s="30">
        <v>1</v>
      </c>
      <c r="D18" s="31" t="str">
        <f>IF(F18="","",B18&amp;1+SUM($C$11:C18))</f>
        <v/>
      </c>
      <c r="E18" s="32" t="str">
        <f t="shared" si="7"/>
        <v/>
      </c>
      <c r="F18" s="48"/>
      <c r="G18" s="34"/>
      <c r="H18" s="35" t="str">
        <f t="shared" si="8"/>
        <v/>
      </c>
      <c r="I18" s="36" t="str">
        <f t="shared" si="3"/>
        <v/>
      </c>
      <c r="J18" s="19" t="s">
        <v>117</v>
      </c>
      <c r="K18" s="20" t="s">
        <v>179</v>
      </c>
      <c r="L18" s="20" t="s">
        <v>118</v>
      </c>
      <c r="M18" s="38" t="s">
        <v>150</v>
      </c>
      <c r="N18" s="38"/>
      <c r="O18" s="39"/>
      <c r="P18" s="39" t="s">
        <v>137</v>
      </c>
      <c r="Q18" s="30"/>
      <c r="R18" s="40" t="str">
        <f t="shared" si="5"/>
        <v/>
      </c>
      <c r="S18" s="41" t="str">
        <f t="shared" ca="1" si="6"/>
        <v/>
      </c>
      <c r="T18" s="42" t="str">
        <f>IF(R18="","",IF(R18="Não","Liberada",IF(AND(R18&lt;&gt;"Não",R18&lt;&gt;"",VLOOKUP(R18,$D$9:$AD19,26,FALSE)&lt;&gt;"Concluído"),"Aguardando",IF(AND(R18&lt;&gt;"Não",R18&lt;&gt;"",VLOOKUP(R18,$D$9:$AD19,26,FALSE)="Concluído"),"Liberada","Aguardando"))))</f>
        <v/>
      </c>
      <c r="U18" s="43"/>
      <c r="V18" s="39"/>
      <c r="W18" s="39"/>
      <c r="X18" s="30"/>
      <c r="Y18" s="40" t="str">
        <f>IF('Atividades Teste'!D18&lt;&gt;"",COUNTIFS(Ocorrências!$B$6:$B19,'Atividades Teste'!$D18,Ocorrências!$R$6:$R19,"pendente")+COUNTIFS(Ocorrências!$B$6:$B19,'Atividades Teste'!$D18,Ocorrências!$R$6:$R19,"Agd Chamado"),"")</f>
        <v/>
      </c>
      <c r="Z18" s="42" t="str">
        <f t="shared" si="9"/>
        <v/>
      </c>
      <c r="AA18" s="44"/>
      <c r="AB18" s="44"/>
      <c r="AC18" s="45"/>
      <c r="AD18" s="46" t="str">
        <f t="shared" si="4"/>
        <v/>
      </c>
      <c r="AE18" s="47"/>
    </row>
    <row r="19" spans="1:31" x14ac:dyDescent="0.3">
      <c r="A19" s="92" t="str">
        <f t="shared" si="0"/>
        <v/>
      </c>
      <c r="B19" s="29" t="s">
        <v>42</v>
      </c>
      <c r="C19" s="30">
        <v>1</v>
      </c>
      <c r="D19" s="31" t="str">
        <f>IF(F19="","",B19&amp;1+SUM($C$11:C19))</f>
        <v/>
      </c>
      <c r="E19" s="32" t="str">
        <f t="shared" si="7"/>
        <v/>
      </c>
      <c r="F19" s="48"/>
      <c r="G19" s="34"/>
      <c r="H19" s="35" t="str">
        <f t="shared" si="8"/>
        <v/>
      </c>
      <c r="I19" s="36" t="str">
        <f t="shared" si="3"/>
        <v/>
      </c>
      <c r="J19" s="19" t="s">
        <v>117</v>
      </c>
      <c r="K19" s="20" t="s">
        <v>179</v>
      </c>
      <c r="L19" s="20" t="s">
        <v>118</v>
      </c>
      <c r="M19" s="38" t="s">
        <v>151</v>
      </c>
      <c r="N19" s="38"/>
      <c r="O19" s="39"/>
      <c r="P19" s="39" t="s">
        <v>138</v>
      </c>
      <c r="Q19" s="30"/>
      <c r="R19" s="40" t="str">
        <f t="shared" si="5"/>
        <v/>
      </c>
      <c r="S19" s="41" t="str">
        <f t="shared" ca="1" si="6"/>
        <v/>
      </c>
      <c r="T19" s="42" t="str">
        <f>IF(R19="","",IF(R19="Não","Liberada",IF(AND(R19&lt;&gt;"Não",R19&lt;&gt;"",VLOOKUP(R19,$D$9:$AD20,26,FALSE)&lt;&gt;"Concluído"),"Aguardando",IF(AND(R19&lt;&gt;"Não",R19&lt;&gt;"",VLOOKUP(R19,$D$9:$AD20,26,FALSE)="Concluído"),"Liberada","Aguardando"))))</f>
        <v/>
      </c>
      <c r="U19" s="43"/>
      <c r="V19" s="39"/>
      <c r="W19" s="39"/>
      <c r="X19" s="30"/>
      <c r="Y19" s="40" t="str">
        <f>IF('Atividades Teste'!D19&lt;&gt;"",COUNTIFS(Ocorrências!$B$6:$B20,'Atividades Teste'!$D19,Ocorrências!$R$6:$R20,"pendente")+COUNTIFS(Ocorrências!$B$6:$B20,'Atividades Teste'!$D19,Ocorrências!$R$6:$R20,"Agd Chamado"),"")</f>
        <v/>
      </c>
      <c r="Z19" s="42" t="str">
        <f t="shared" si="9"/>
        <v/>
      </c>
      <c r="AA19" s="44"/>
      <c r="AB19" s="44"/>
      <c r="AC19" s="45"/>
      <c r="AD19" s="46" t="str">
        <f t="shared" si="4"/>
        <v/>
      </c>
      <c r="AE19" s="47"/>
    </row>
    <row r="20" spans="1:31" x14ac:dyDescent="0.3">
      <c r="A20" s="92" t="str">
        <f t="shared" si="0"/>
        <v/>
      </c>
      <c r="B20" s="29" t="s">
        <v>42</v>
      </c>
      <c r="C20" s="30">
        <v>1</v>
      </c>
      <c r="D20" s="31" t="str">
        <f>IF(F20="","",B20&amp;1+SUM($C$11:C20))</f>
        <v/>
      </c>
      <c r="E20" s="32" t="str">
        <f t="shared" si="7"/>
        <v/>
      </c>
      <c r="F20" s="48"/>
      <c r="G20" s="34"/>
      <c r="H20" s="35" t="str">
        <f t="shared" si="8"/>
        <v/>
      </c>
      <c r="I20" s="36" t="str">
        <f t="shared" si="3"/>
        <v/>
      </c>
      <c r="J20" s="19" t="s">
        <v>117</v>
      </c>
      <c r="K20" s="20" t="s">
        <v>179</v>
      </c>
      <c r="L20" s="20" t="s">
        <v>118</v>
      </c>
      <c r="M20" s="38" t="s">
        <v>152</v>
      </c>
      <c r="N20" s="38"/>
      <c r="O20" s="39"/>
      <c r="P20" s="39" t="s">
        <v>139</v>
      </c>
      <c r="Q20" s="30"/>
      <c r="R20" s="40" t="str">
        <f t="shared" si="5"/>
        <v/>
      </c>
      <c r="S20" s="41" t="str">
        <f t="shared" ca="1" si="6"/>
        <v/>
      </c>
      <c r="T20" s="42" t="str">
        <f>IF(R20="","",IF(R20="Não","Liberada",IF(AND(R20&lt;&gt;"Não",R20&lt;&gt;"",VLOOKUP(R20,$D$9:$AD21,26,FALSE)&lt;&gt;"Concluído"),"Aguardando",IF(AND(R20&lt;&gt;"Não",R20&lt;&gt;"",VLOOKUP(R20,$D$9:$AD21,26,FALSE)="Concluído"),"Liberada","Aguardando"))))</f>
        <v/>
      </c>
      <c r="U20" s="43"/>
      <c r="V20" s="39"/>
      <c r="W20" s="39"/>
      <c r="X20" s="30"/>
      <c r="Y20" s="40" t="str">
        <f>IF('Atividades Teste'!D20&lt;&gt;"",COUNTIFS(Ocorrências!$B$6:$B21,'Atividades Teste'!$D20,Ocorrências!$R$6:$R21,"pendente")+COUNTIFS(Ocorrências!$B$6:$B21,'Atividades Teste'!$D20,Ocorrências!$R$6:$R21,"Agd Chamado"),"")</f>
        <v/>
      </c>
      <c r="Z20" s="42" t="str">
        <f t="shared" si="9"/>
        <v/>
      </c>
      <c r="AA20" s="44"/>
      <c r="AB20" s="44"/>
      <c r="AC20" s="45"/>
      <c r="AD20" s="46" t="str">
        <f t="shared" si="4"/>
        <v/>
      </c>
      <c r="AE20" s="47"/>
    </row>
    <row r="21" spans="1:31" x14ac:dyDescent="0.3">
      <c r="A21" s="92" t="str">
        <f t="shared" si="0"/>
        <v/>
      </c>
      <c r="B21" s="29" t="s">
        <v>42</v>
      </c>
      <c r="C21" s="30">
        <v>1</v>
      </c>
      <c r="D21" s="31" t="str">
        <f>IF(F21="","",B21&amp;1+SUM($C$11:C21))</f>
        <v/>
      </c>
      <c r="E21" s="32" t="str">
        <f t="shared" si="7"/>
        <v/>
      </c>
      <c r="F21" s="48"/>
      <c r="G21" s="34"/>
      <c r="H21" s="35" t="str">
        <f t="shared" si="8"/>
        <v/>
      </c>
      <c r="I21" s="36" t="str">
        <f t="shared" si="3"/>
        <v/>
      </c>
      <c r="J21" s="19" t="s">
        <v>117</v>
      </c>
      <c r="K21" s="20" t="s">
        <v>179</v>
      </c>
      <c r="L21" s="20" t="s">
        <v>118</v>
      </c>
      <c r="M21" s="38" t="s">
        <v>153</v>
      </c>
      <c r="N21" s="38"/>
      <c r="O21" s="39"/>
      <c r="P21" s="39" t="s">
        <v>140</v>
      </c>
      <c r="Q21" s="30"/>
      <c r="R21" s="40" t="str">
        <f t="shared" si="5"/>
        <v/>
      </c>
      <c r="S21" s="41" t="str">
        <f t="shared" ca="1" si="6"/>
        <v/>
      </c>
      <c r="T21" s="42" t="str">
        <f>IF(R21="","",IF(R21="Não","Liberada",IF(AND(R21&lt;&gt;"Não",R21&lt;&gt;"",VLOOKUP(R21,$D$9:$AD22,26,FALSE)&lt;&gt;"Concluído"),"Aguardando",IF(AND(R21&lt;&gt;"Não",R21&lt;&gt;"",VLOOKUP(R21,$D$9:$AD22,26,FALSE)="Concluído"),"Liberada","Aguardando"))))</f>
        <v/>
      </c>
      <c r="U21" s="43"/>
      <c r="V21" s="39"/>
      <c r="W21" s="39"/>
      <c r="X21" s="30"/>
      <c r="Y21" s="40" t="str">
        <f>IF('Atividades Teste'!D21&lt;&gt;"",COUNTIFS(Ocorrências!$B$6:$B22,'Atividades Teste'!$D21,Ocorrências!$R$6:$R22,"pendente")+COUNTIFS(Ocorrências!$B$6:$B22,'Atividades Teste'!$D21,Ocorrências!$R$6:$R22,"Agd Chamado"),"")</f>
        <v/>
      </c>
      <c r="Z21" s="42" t="str">
        <f t="shared" si="9"/>
        <v/>
      </c>
      <c r="AA21" s="44"/>
      <c r="AB21" s="44"/>
      <c r="AC21" s="45"/>
      <c r="AD21" s="46" t="str">
        <f t="shared" si="4"/>
        <v/>
      </c>
      <c r="AE21" s="47"/>
    </row>
    <row r="22" spans="1:31" x14ac:dyDescent="0.3">
      <c r="A22" s="92" t="str">
        <f t="shared" si="0"/>
        <v/>
      </c>
      <c r="B22" s="29" t="s">
        <v>42</v>
      </c>
      <c r="C22" s="30">
        <v>1</v>
      </c>
      <c r="D22" s="31" t="str">
        <f>IF(F22="","",B22&amp;1+SUM($C$11:C22))</f>
        <v/>
      </c>
      <c r="E22" s="32" t="str">
        <f t="shared" si="7"/>
        <v/>
      </c>
      <c r="F22" s="48"/>
      <c r="G22" s="34"/>
      <c r="H22" s="35" t="str">
        <f t="shared" si="8"/>
        <v/>
      </c>
      <c r="I22" s="36" t="str">
        <f t="shared" si="3"/>
        <v/>
      </c>
      <c r="J22" s="19" t="s">
        <v>117</v>
      </c>
      <c r="K22" s="20" t="s">
        <v>179</v>
      </c>
      <c r="L22" s="20" t="s">
        <v>118</v>
      </c>
      <c r="M22" s="38" t="s">
        <v>154</v>
      </c>
      <c r="N22" s="38"/>
      <c r="O22" s="39"/>
      <c r="P22" s="39" t="s">
        <v>141</v>
      </c>
      <c r="Q22" s="30"/>
      <c r="R22" s="40" t="str">
        <f t="shared" si="5"/>
        <v/>
      </c>
      <c r="S22" s="41" t="str">
        <f t="shared" ca="1" si="6"/>
        <v/>
      </c>
      <c r="T22" s="42" t="str">
        <f>IF(R22="","",IF(R22="Não","Liberada",IF(AND(R22&lt;&gt;"Não",R22&lt;&gt;"",VLOOKUP(R22,$D$9:$AD23,26,FALSE)&lt;&gt;"Concluído"),"Aguardando",IF(AND(R22&lt;&gt;"Não",R22&lt;&gt;"",VLOOKUP(R22,$D$9:$AD23,26,FALSE)="Concluído"),"Liberada","Aguardando"))))</f>
        <v/>
      </c>
      <c r="U22" s="43"/>
      <c r="V22" s="39"/>
      <c r="W22" s="39"/>
      <c r="X22" s="30"/>
      <c r="Y22" s="40" t="str">
        <f>IF('Atividades Teste'!D22&lt;&gt;"",COUNTIFS(Ocorrências!$B$6:$B23,'Atividades Teste'!$D22,Ocorrências!$R$6:$R23,"pendente")+COUNTIFS(Ocorrências!$B$6:$B23,'Atividades Teste'!$D22,Ocorrências!$R$6:$R23,"Agd Chamado"),"")</f>
        <v/>
      </c>
      <c r="Z22" s="42" t="str">
        <f t="shared" si="9"/>
        <v/>
      </c>
      <c r="AA22" s="44"/>
      <c r="AB22" s="44"/>
      <c r="AC22" s="45"/>
      <c r="AD22" s="46" t="str">
        <f t="shared" si="4"/>
        <v/>
      </c>
      <c r="AE22" s="47"/>
    </row>
    <row r="23" spans="1:31" x14ac:dyDescent="0.3">
      <c r="A23" s="92" t="str">
        <f t="shared" si="0"/>
        <v/>
      </c>
      <c r="B23" s="29" t="s">
        <v>42</v>
      </c>
      <c r="C23" s="30">
        <v>1</v>
      </c>
      <c r="D23" s="31" t="str">
        <f>IF(F23="","",B23&amp;1+SUM($C$11:C23))</f>
        <v/>
      </c>
      <c r="E23" s="32" t="str">
        <f t="shared" si="7"/>
        <v/>
      </c>
      <c r="F23" s="48"/>
      <c r="G23" s="34"/>
      <c r="H23" s="35" t="str">
        <f t="shared" si="8"/>
        <v/>
      </c>
      <c r="I23" s="36" t="str">
        <f t="shared" si="3"/>
        <v/>
      </c>
      <c r="J23" s="19" t="s">
        <v>117</v>
      </c>
      <c r="K23" s="20" t="s">
        <v>179</v>
      </c>
      <c r="L23" s="20" t="s">
        <v>118</v>
      </c>
      <c r="M23" s="38" t="s">
        <v>150</v>
      </c>
      <c r="N23" s="38"/>
      <c r="O23" s="39"/>
      <c r="P23" s="39" t="s">
        <v>142</v>
      </c>
      <c r="Q23" s="30"/>
      <c r="R23" s="40" t="str">
        <f t="shared" si="5"/>
        <v/>
      </c>
      <c r="S23" s="41" t="str">
        <f t="shared" ca="1" si="6"/>
        <v/>
      </c>
      <c r="T23" s="42" t="str">
        <f>IF(R23="","",IF(R23="Não","Liberada",IF(AND(R23&lt;&gt;"Não",R23&lt;&gt;"",VLOOKUP(R23,$D$9:$AD24,26,FALSE)&lt;&gt;"Concluído"),"Aguardando",IF(AND(R23&lt;&gt;"Não",R23&lt;&gt;"",VLOOKUP(R23,$D$9:$AD24,26,FALSE)="Concluído"),"Liberada","Aguardando"))))</f>
        <v/>
      </c>
      <c r="U23" s="43"/>
      <c r="V23" s="39"/>
      <c r="W23" s="39"/>
      <c r="X23" s="30"/>
      <c r="Y23" s="40" t="str">
        <f>IF('Atividades Teste'!D23&lt;&gt;"",COUNTIFS(Ocorrências!$B$6:$B24,'Atividades Teste'!$D23,Ocorrências!$R$6:$R24,"pendente")+COUNTIFS(Ocorrências!$B$6:$B24,'Atividades Teste'!$D23,Ocorrências!$R$6:$R24,"Agd Chamado"),"")</f>
        <v/>
      </c>
      <c r="Z23" s="42" t="str">
        <f t="shared" si="9"/>
        <v/>
      </c>
      <c r="AA23" s="44"/>
      <c r="AB23" s="44"/>
      <c r="AC23" s="49"/>
      <c r="AD23" s="46" t="str">
        <f t="shared" si="4"/>
        <v/>
      </c>
      <c r="AE23" s="47"/>
    </row>
    <row r="24" spans="1:31" x14ac:dyDescent="0.3">
      <c r="A24" s="92" t="str">
        <f t="shared" si="0"/>
        <v/>
      </c>
      <c r="B24" s="29" t="s">
        <v>42</v>
      </c>
      <c r="C24" s="30">
        <v>1</v>
      </c>
      <c r="D24" s="31" t="str">
        <f>IF(F24="","",B24&amp;1+SUM($C$11:C24))</f>
        <v/>
      </c>
      <c r="E24" s="32" t="str">
        <f t="shared" si="7"/>
        <v/>
      </c>
      <c r="F24" s="48"/>
      <c r="G24" s="34"/>
      <c r="H24" s="35" t="str">
        <f t="shared" si="8"/>
        <v/>
      </c>
      <c r="I24" s="36" t="str">
        <f t="shared" si="3"/>
        <v/>
      </c>
      <c r="J24" s="19" t="s">
        <v>117</v>
      </c>
      <c r="K24" s="20" t="s">
        <v>179</v>
      </c>
      <c r="L24" s="20" t="s">
        <v>118</v>
      </c>
      <c r="M24" s="38" t="s">
        <v>155</v>
      </c>
      <c r="N24" s="38"/>
      <c r="O24" s="39"/>
      <c r="P24" s="39" t="s">
        <v>143</v>
      </c>
      <c r="Q24" s="30"/>
      <c r="R24" s="40" t="str">
        <f t="shared" si="5"/>
        <v/>
      </c>
      <c r="S24" s="41" t="str">
        <f t="shared" ca="1" si="6"/>
        <v/>
      </c>
      <c r="T24" s="42" t="str">
        <f>IF(R24="","",IF(R24="Não","Liberada",IF(AND(R24&lt;&gt;"Não",R24&lt;&gt;"",VLOOKUP(R24,$D$9:$AD25,26,FALSE)&lt;&gt;"Concluído"),"Aguardando",IF(AND(R24&lt;&gt;"Não",R24&lt;&gt;"",VLOOKUP(R24,$D$9:$AD25,26,FALSE)="Concluído"),"Liberada","Aguardando"))))</f>
        <v/>
      </c>
      <c r="U24" s="43"/>
      <c r="V24" s="39"/>
      <c r="W24" s="39"/>
      <c r="X24" s="30"/>
      <c r="Y24" s="40" t="str">
        <f>IF('Atividades Teste'!D24&lt;&gt;"",COUNTIFS(Ocorrências!$B$6:$B25,'Atividades Teste'!$D24,Ocorrências!$R$6:$R25,"pendente")+COUNTIFS(Ocorrências!$B$6:$B25,'Atividades Teste'!$D24,Ocorrências!$R$6:$R25,"Agd Chamado"),"")</f>
        <v/>
      </c>
      <c r="Z24" s="42" t="str">
        <f t="shared" si="9"/>
        <v/>
      </c>
      <c r="AA24" s="44"/>
      <c r="AB24" s="44"/>
      <c r="AC24" s="49"/>
      <c r="AD24" s="46" t="str">
        <f t="shared" si="4"/>
        <v/>
      </c>
      <c r="AE24" s="47"/>
    </row>
    <row r="25" spans="1:31" x14ac:dyDescent="0.3">
      <c r="A25" s="92" t="str">
        <f t="shared" si="0"/>
        <v/>
      </c>
      <c r="B25" s="29" t="s">
        <v>42</v>
      </c>
      <c r="C25" s="30">
        <v>1</v>
      </c>
      <c r="D25" s="31" t="str">
        <f>IF(F25="","",B25&amp;1+SUM($C$11:C25))</f>
        <v/>
      </c>
      <c r="E25" s="32" t="str">
        <f t="shared" si="7"/>
        <v/>
      </c>
      <c r="F25" s="48"/>
      <c r="G25" s="34"/>
      <c r="H25" s="35" t="str">
        <f t="shared" si="8"/>
        <v/>
      </c>
      <c r="I25" s="36" t="str">
        <f t="shared" si="3"/>
        <v/>
      </c>
      <c r="J25" s="19" t="s">
        <v>117</v>
      </c>
      <c r="K25" s="20" t="s">
        <v>179</v>
      </c>
      <c r="L25" s="20" t="s">
        <v>118</v>
      </c>
      <c r="M25" s="38" t="s">
        <v>151</v>
      </c>
      <c r="N25" s="38"/>
      <c r="O25" s="39"/>
      <c r="P25" s="39" t="s">
        <v>144</v>
      </c>
      <c r="Q25" s="30"/>
      <c r="R25" s="40" t="str">
        <f t="shared" si="5"/>
        <v/>
      </c>
      <c r="S25" s="41" t="str">
        <f t="shared" ca="1" si="6"/>
        <v/>
      </c>
      <c r="T25" s="42" t="str">
        <f>IF(R25="","",IF(R25="Não","Liberada",IF(AND(R25&lt;&gt;"Não",R25&lt;&gt;"",VLOOKUP(R25,$D$9:$AD26,26,FALSE)&lt;&gt;"Concluído"),"Aguardando",IF(AND(R25&lt;&gt;"Não",R25&lt;&gt;"",VLOOKUP(R25,$D$9:$AD26,26,FALSE)="Concluído"),"Liberada","Aguardando"))))</f>
        <v/>
      </c>
      <c r="U25" s="43"/>
      <c r="V25" s="39"/>
      <c r="W25" s="39"/>
      <c r="X25" s="30"/>
      <c r="Y25" s="40" t="str">
        <f>IF('Atividades Teste'!D25&lt;&gt;"",COUNTIFS(Ocorrências!$B$6:$B26,'Atividades Teste'!$D25,Ocorrências!$R$6:$R26,"pendente")+COUNTIFS(Ocorrências!$B$6:$B26,'Atividades Teste'!$D25,Ocorrências!$R$6:$R26,"Agd Chamado"),"")</f>
        <v/>
      </c>
      <c r="Z25" s="42" t="str">
        <f t="shared" si="9"/>
        <v/>
      </c>
      <c r="AA25" s="44"/>
      <c r="AB25" s="44"/>
      <c r="AC25" s="49"/>
      <c r="AD25" s="46" t="str">
        <f t="shared" si="4"/>
        <v/>
      </c>
      <c r="AE25" s="47"/>
    </row>
    <row r="26" spans="1:31" x14ac:dyDescent="0.3">
      <c r="A26" s="92" t="str">
        <f t="shared" si="0"/>
        <v/>
      </c>
      <c r="B26" s="29" t="s">
        <v>42</v>
      </c>
      <c r="C26" s="30">
        <v>1</v>
      </c>
      <c r="D26" s="31" t="str">
        <f>IF(F26="","",B26&amp;1+SUM($C$11:C26))</f>
        <v/>
      </c>
      <c r="E26" s="32" t="str">
        <f t="shared" si="7"/>
        <v/>
      </c>
      <c r="F26" s="48"/>
      <c r="G26" s="34"/>
      <c r="H26" s="35" t="str">
        <f t="shared" si="8"/>
        <v/>
      </c>
      <c r="I26" s="36" t="str">
        <f t="shared" si="3"/>
        <v/>
      </c>
      <c r="J26" s="19" t="s">
        <v>117</v>
      </c>
      <c r="K26" s="20" t="s">
        <v>179</v>
      </c>
      <c r="L26" s="20" t="s">
        <v>118</v>
      </c>
      <c r="M26" s="38" t="s">
        <v>152</v>
      </c>
      <c r="N26" s="38"/>
      <c r="O26" s="39"/>
      <c r="P26" s="39" t="s">
        <v>145</v>
      </c>
      <c r="Q26" s="30"/>
      <c r="R26" s="40" t="str">
        <f t="shared" si="5"/>
        <v/>
      </c>
      <c r="S26" s="41" t="str">
        <f t="shared" ca="1" si="6"/>
        <v/>
      </c>
      <c r="T26" s="42" t="str">
        <f>IF(R26="","",IF(R26="Não","Liberada",IF(AND(R26&lt;&gt;"Não",R26&lt;&gt;"",VLOOKUP(R26,$D$9:$AD27,26,FALSE)&lt;&gt;"Concluído"),"Aguardando",IF(AND(R26&lt;&gt;"Não",R26&lt;&gt;"",VLOOKUP(R26,$D$9:$AD27,26,FALSE)="Concluído"),"Liberada","Aguardando"))))</f>
        <v/>
      </c>
      <c r="U26" s="43"/>
      <c r="V26" s="39"/>
      <c r="W26" s="39"/>
      <c r="X26" s="30"/>
      <c r="Y26" s="40" t="str">
        <f>IF('Atividades Teste'!D26&lt;&gt;"",COUNTIFS(Ocorrências!$B$6:$B27,'Atividades Teste'!$D26,Ocorrências!$R$6:$R27,"pendente")+COUNTIFS(Ocorrências!$B$6:$B27,'Atividades Teste'!$D26,Ocorrências!$R$6:$R27,"Agd Chamado"),"")</f>
        <v/>
      </c>
      <c r="Z26" s="42" t="str">
        <f t="shared" si="9"/>
        <v/>
      </c>
      <c r="AA26" s="44"/>
      <c r="AB26" s="44"/>
      <c r="AC26" s="49"/>
      <c r="AD26" s="46" t="str">
        <f t="shared" si="4"/>
        <v/>
      </c>
      <c r="AE26" s="47"/>
    </row>
    <row r="27" spans="1:31" x14ac:dyDescent="0.3">
      <c r="A27" s="92" t="str">
        <f t="shared" si="0"/>
        <v/>
      </c>
      <c r="B27" s="29" t="s">
        <v>42</v>
      </c>
      <c r="C27" s="30">
        <v>1</v>
      </c>
      <c r="D27" s="31" t="str">
        <f>IF(F27="","",B27&amp;1+SUM($C$11:C27))</f>
        <v/>
      </c>
      <c r="E27" s="32" t="str">
        <f t="shared" si="7"/>
        <v/>
      </c>
      <c r="F27" s="48"/>
      <c r="G27" s="34"/>
      <c r="H27" s="35" t="str">
        <f t="shared" si="8"/>
        <v/>
      </c>
      <c r="I27" s="36" t="str">
        <f t="shared" si="3"/>
        <v/>
      </c>
      <c r="J27" s="19" t="s">
        <v>117</v>
      </c>
      <c r="K27" s="20" t="s">
        <v>179</v>
      </c>
      <c r="L27" s="20" t="s">
        <v>118</v>
      </c>
      <c r="M27" s="38" t="s">
        <v>155</v>
      </c>
      <c r="N27" s="38"/>
      <c r="O27" s="39"/>
      <c r="P27" s="39" t="s">
        <v>146</v>
      </c>
      <c r="Q27" s="30"/>
      <c r="R27" s="40" t="str">
        <f t="shared" si="5"/>
        <v/>
      </c>
      <c r="S27" s="41" t="str">
        <f t="shared" ca="1" si="6"/>
        <v/>
      </c>
      <c r="T27" s="42" t="str">
        <f>IF(R27="","",IF(R27="Não","Liberada",IF(AND(R27&lt;&gt;"Não",R27&lt;&gt;"",VLOOKUP(R27,$D$9:$AD28,26,FALSE)&lt;&gt;"Concluído"),"Aguardando",IF(AND(R27&lt;&gt;"Não",R27&lt;&gt;"",VLOOKUP(R27,$D$9:$AD28,26,FALSE)="Concluído"),"Liberada","Aguardando"))))</f>
        <v/>
      </c>
      <c r="U27" s="43"/>
      <c r="V27" s="39"/>
      <c r="W27" s="39"/>
      <c r="X27" s="30"/>
      <c r="Y27" s="40" t="str">
        <f>IF('Atividades Teste'!D27&lt;&gt;"",COUNTIFS(Ocorrências!$B$6:$B28,'Atividades Teste'!$D27,Ocorrências!$R$6:$R28,"pendente")+COUNTIFS(Ocorrências!$B$6:$B28,'Atividades Teste'!$D27,Ocorrências!$R$6:$R28,"Agd Chamado"),"")</f>
        <v/>
      </c>
      <c r="Z27" s="42" t="str">
        <f t="shared" si="9"/>
        <v/>
      </c>
      <c r="AA27" s="44"/>
      <c r="AB27" s="44"/>
      <c r="AC27" s="49"/>
      <c r="AD27" s="46" t="str">
        <f t="shared" si="4"/>
        <v/>
      </c>
      <c r="AE27" s="47"/>
    </row>
    <row r="28" spans="1:31" x14ac:dyDescent="0.3">
      <c r="A28" s="92" t="str">
        <f t="shared" si="0"/>
        <v/>
      </c>
      <c r="B28" s="29" t="s">
        <v>42</v>
      </c>
      <c r="C28" s="30">
        <v>1</v>
      </c>
      <c r="D28" s="31" t="str">
        <f>IF(F28="","",B28&amp;1+SUM($C$11:C28))</f>
        <v/>
      </c>
      <c r="E28" s="32" t="str">
        <f t="shared" si="7"/>
        <v/>
      </c>
      <c r="F28" s="48"/>
      <c r="G28" s="34"/>
      <c r="H28" s="35" t="str">
        <f t="shared" si="8"/>
        <v/>
      </c>
      <c r="I28" s="36" t="str">
        <f t="shared" si="3"/>
        <v/>
      </c>
      <c r="J28" s="19" t="s">
        <v>117</v>
      </c>
      <c r="K28" s="20" t="s">
        <v>179</v>
      </c>
      <c r="L28" s="20" t="s">
        <v>118</v>
      </c>
      <c r="M28" s="38" t="s">
        <v>151</v>
      </c>
      <c r="N28" s="38"/>
      <c r="O28" s="39"/>
      <c r="P28" s="39" t="s">
        <v>147</v>
      </c>
      <c r="Q28" s="30"/>
      <c r="R28" s="40" t="str">
        <f t="shared" si="5"/>
        <v/>
      </c>
      <c r="S28" s="41" t="str">
        <f t="shared" ca="1" si="6"/>
        <v/>
      </c>
      <c r="T28" s="42" t="str">
        <f>IF(R28="","",IF(R28="Não","Liberada",IF(AND(R28&lt;&gt;"Não",R28&lt;&gt;"",VLOOKUP(R28,$D$9:$AD29,26,FALSE)&lt;&gt;"Concluído"),"Aguardando",IF(AND(R28&lt;&gt;"Não",R28&lt;&gt;"",VLOOKUP(R28,$D$9:$AD29,26,FALSE)="Concluído"),"Liberada","Aguardando"))))</f>
        <v/>
      </c>
      <c r="U28" s="43"/>
      <c r="V28" s="39"/>
      <c r="W28" s="39"/>
      <c r="X28" s="30"/>
      <c r="Y28" s="40" t="str">
        <f>IF('Atividades Teste'!D28&lt;&gt;"",COUNTIFS(Ocorrências!$B$6:$B29,'Atividades Teste'!$D28,Ocorrências!$R$6:$R29,"pendente")+COUNTIFS(Ocorrências!$B$6:$B29,'Atividades Teste'!$D28,Ocorrências!$R$6:$R29,"Agd Chamado"),"")</f>
        <v/>
      </c>
      <c r="Z28" s="42" t="str">
        <f t="shared" si="9"/>
        <v/>
      </c>
      <c r="AA28" s="44"/>
      <c r="AB28" s="44"/>
      <c r="AC28" s="49"/>
      <c r="AD28" s="46" t="str">
        <f t="shared" si="4"/>
        <v/>
      </c>
      <c r="AE28" s="47"/>
    </row>
    <row r="29" spans="1:31" x14ac:dyDescent="0.3">
      <c r="A29" s="92" t="str">
        <f t="shared" si="0"/>
        <v/>
      </c>
      <c r="B29" s="29" t="s">
        <v>42</v>
      </c>
      <c r="C29" s="30">
        <v>1</v>
      </c>
      <c r="D29" s="31" t="str">
        <f>IF(F29="","",B29&amp;1+SUM($C$11:C29))</f>
        <v/>
      </c>
      <c r="E29" s="32" t="str">
        <f t="shared" si="7"/>
        <v/>
      </c>
      <c r="F29" s="48"/>
      <c r="G29" s="34"/>
      <c r="H29" s="35" t="str">
        <f t="shared" si="8"/>
        <v/>
      </c>
      <c r="I29" s="36" t="str">
        <f t="shared" si="3"/>
        <v/>
      </c>
      <c r="J29" s="19" t="s">
        <v>117</v>
      </c>
      <c r="K29" s="20" t="s">
        <v>179</v>
      </c>
      <c r="L29" s="20" t="s">
        <v>118</v>
      </c>
      <c r="M29" s="38" t="s">
        <v>156</v>
      </c>
      <c r="N29" s="38"/>
      <c r="O29" s="39"/>
      <c r="P29" s="39" t="s">
        <v>148</v>
      </c>
      <c r="Q29" s="30"/>
      <c r="R29" s="40" t="str">
        <f t="shared" si="5"/>
        <v/>
      </c>
      <c r="S29" s="41" t="str">
        <f t="shared" ca="1" si="6"/>
        <v/>
      </c>
      <c r="T29" s="42" t="str">
        <f>IF(R29="","",IF(R29="Não","Liberada",IF(AND(R29&lt;&gt;"Não",R29&lt;&gt;"",VLOOKUP(R29,$D$9:$AD30,26,FALSE)&lt;&gt;"Concluído"),"Aguardando",IF(AND(R29&lt;&gt;"Não",R29&lt;&gt;"",VLOOKUP(R29,$D$9:$AD30,26,FALSE)="Concluído"),"Liberada","Aguardando"))))</f>
        <v/>
      </c>
      <c r="U29" s="43"/>
      <c r="V29" s="39"/>
      <c r="W29" s="39"/>
      <c r="X29" s="30"/>
      <c r="Y29" s="40" t="str">
        <f>IF('Atividades Teste'!D29&lt;&gt;"",COUNTIFS(Ocorrências!$B$6:$B30,'Atividades Teste'!$D29,Ocorrências!$R$6:$R30,"pendente")+COUNTIFS(Ocorrências!$B$6:$B30,'Atividades Teste'!$D29,Ocorrências!$R$6:$R30,"Agd Chamado"),"")</f>
        <v/>
      </c>
      <c r="Z29" s="42" t="str">
        <f t="shared" si="9"/>
        <v/>
      </c>
      <c r="AA29" s="44"/>
      <c r="AB29" s="44"/>
      <c r="AC29" s="49"/>
      <c r="AD29" s="46" t="str">
        <f t="shared" si="4"/>
        <v/>
      </c>
      <c r="AE29" s="47"/>
    </row>
    <row r="30" spans="1:31" x14ac:dyDescent="0.3">
      <c r="A30" s="92" t="str">
        <f t="shared" si="0"/>
        <v/>
      </c>
      <c r="B30" s="29" t="s">
        <v>42</v>
      </c>
      <c r="C30" s="30">
        <v>1</v>
      </c>
      <c r="D30" s="31" t="str">
        <f>IF(F30="","",B30&amp;1+SUM($C$11:C30))</f>
        <v/>
      </c>
      <c r="E30" s="32" t="str">
        <f t="shared" si="7"/>
        <v/>
      </c>
      <c r="F30" s="48"/>
      <c r="G30" s="34"/>
      <c r="H30" s="35" t="str">
        <f t="shared" si="8"/>
        <v/>
      </c>
      <c r="I30" s="36" t="str">
        <f t="shared" si="3"/>
        <v/>
      </c>
      <c r="J30" s="19" t="s">
        <v>117</v>
      </c>
      <c r="K30" s="20" t="s">
        <v>181</v>
      </c>
      <c r="L30" s="20" t="s">
        <v>118</v>
      </c>
      <c r="M30" s="38" t="s">
        <v>183</v>
      </c>
      <c r="N30" s="38"/>
      <c r="O30" s="39"/>
      <c r="P30" s="39" t="s">
        <v>157</v>
      </c>
      <c r="Q30" s="30"/>
      <c r="R30" s="40" t="str">
        <f t="shared" si="5"/>
        <v/>
      </c>
      <c r="S30" s="41" t="str">
        <f t="shared" ca="1" si="6"/>
        <v/>
      </c>
      <c r="T30" s="42" t="str">
        <f>IF(R30="","",IF(R30="Não","Liberada",IF(AND(R30&lt;&gt;"Não",R30&lt;&gt;"",VLOOKUP(R30,$D$9:$AD31,26,FALSE)&lt;&gt;"Concluído"),"Aguardando",IF(AND(R30&lt;&gt;"Não",R30&lt;&gt;"",VLOOKUP(R30,$D$9:$AD31,26,FALSE)="Concluído"),"Liberada","Aguardando"))))</f>
        <v/>
      </c>
      <c r="U30" s="43"/>
      <c r="V30" s="39"/>
      <c r="W30" s="39"/>
      <c r="X30" s="30"/>
      <c r="Y30" s="40" t="str">
        <f>IF('Atividades Teste'!D30&lt;&gt;"",COUNTIFS(Ocorrências!$B$6:$B31,'Atividades Teste'!$D30,Ocorrências!$R$6:$R31,"pendente")+COUNTIFS(Ocorrências!$B$6:$B31,'Atividades Teste'!$D30,Ocorrências!$R$6:$R31,"Agd Chamado"),"")</f>
        <v/>
      </c>
      <c r="Z30" s="42" t="str">
        <f t="shared" si="9"/>
        <v/>
      </c>
      <c r="AA30" s="44"/>
      <c r="AB30" s="44"/>
      <c r="AC30" s="49"/>
      <c r="AD30" s="46" t="str">
        <f t="shared" si="4"/>
        <v/>
      </c>
      <c r="AE30" s="47"/>
    </row>
    <row r="31" spans="1:31" x14ac:dyDescent="0.3">
      <c r="A31" s="92" t="str">
        <f t="shared" si="0"/>
        <v/>
      </c>
      <c r="B31" s="29" t="s">
        <v>42</v>
      </c>
      <c r="C31" s="30">
        <v>1</v>
      </c>
      <c r="D31" s="31" t="str">
        <f>IF(F31="","",B31&amp;1+SUM($C$11:C31))</f>
        <v/>
      </c>
      <c r="E31" s="32" t="str">
        <f t="shared" si="7"/>
        <v/>
      </c>
      <c r="F31" s="48"/>
      <c r="G31" s="34"/>
      <c r="H31" s="35" t="str">
        <f t="shared" si="8"/>
        <v/>
      </c>
      <c r="I31" s="36" t="str">
        <f t="shared" si="3"/>
        <v/>
      </c>
      <c r="J31" s="19" t="s">
        <v>117</v>
      </c>
      <c r="K31" s="20" t="s">
        <v>181</v>
      </c>
      <c r="L31" s="20" t="s">
        <v>118</v>
      </c>
      <c r="M31" s="38" t="s">
        <v>183</v>
      </c>
      <c r="N31" s="38"/>
      <c r="O31" s="39"/>
      <c r="P31" s="39" t="s">
        <v>158</v>
      </c>
      <c r="Q31" s="30"/>
      <c r="R31" s="40" t="str">
        <f t="shared" si="5"/>
        <v/>
      </c>
      <c r="S31" s="41" t="str">
        <f t="shared" ca="1" si="6"/>
        <v/>
      </c>
      <c r="T31" s="42" t="str">
        <f>IF(R31="","",IF(R31="Não","Liberada",IF(AND(R31&lt;&gt;"Não",R31&lt;&gt;"",VLOOKUP(R31,$D$9:$AD32,26,FALSE)&lt;&gt;"Concluído"),"Aguardando",IF(AND(R31&lt;&gt;"Não",R31&lt;&gt;"",VLOOKUP(R31,$D$9:$AD32,26,FALSE)="Concluído"),"Liberada","Aguardando"))))</f>
        <v/>
      </c>
      <c r="U31" s="43"/>
      <c r="V31" s="39"/>
      <c r="W31" s="39"/>
      <c r="X31" s="30"/>
      <c r="Y31" s="40" t="str">
        <f>IF('Atividades Teste'!D31&lt;&gt;"",COUNTIFS(Ocorrências!$B$6:$B32,'Atividades Teste'!$D31,Ocorrências!$R$6:$R32,"pendente")+COUNTIFS(Ocorrências!$B$6:$B32,'Atividades Teste'!$D31,Ocorrências!$R$6:$R32,"Agd Chamado"),"")</f>
        <v/>
      </c>
      <c r="Z31" s="42" t="str">
        <f t="shared" si="9"/>
        <v/>
      </c>
      <c r="AA31" s="44"/>
      <c r="AB31" s="44"/>
      <c r="AC31" s="49"/>
      <c r="AD31" s="46" t="str">
        <f t="shared" si="4"/>
        <v/>
      </c>
      <c r="AE31" s="47"/>
    </row>
    <row r="32" spans="1:31" x14ac:dyDescent="0.3">
      <c r="A32" s="92" t="str">
        <f t="shared" si="0"/>
        <v/>
      </c>
      <c r="B32" s="29" t="s">
        <v>42</v>
      </c>
      <c r="C32" s="30">
        <v>1</v>
      </c>
      <c r="D32" s="31" t="str">
        <f>IF(F32="","",B32&amp;1+SUM($C$11:C32))</f>
        <v/>
      </c>
      <c r="E32" s="32" t="str">
        <f t="shared" si="7"/>
        <v/>
      </c>
      <c r="F32" s="48"/>
      <c r="G32" s="34"/>
      <c r="H32" s="35" t="str">
        <f t="shared" si="8"/>
        <v/>
      </c>
      <c r="I32" s="36" t="str">
        <f t="shared" si="3"/>
        <v/>
      </c>
      <c r="J32" s="19" t="s">
        <v>117</v>
      </c>
      <c r="K32" s="20" t="s">
        <v>181</v>
      </c>
      <c r="L32" s="20" t="s">
        <v>118</v>
      </c>
      <c r="M32" s="38" t="s">
        <v>183</v>
      </c>
      <c r="N32" s="38"/>
      <c r="O32" s="39"/>
      <c r="P32" s="39" t="s">
        <v>159</v>
      </c>
      <c r="Q32" s="30"/>
      <c r="R32" s="40" t="str">
        <f t="shared" si="5"/>
        <v/>
      </c>
      <c r="S32" s="41" t="str">
        <f t="shared" ca="1" si="6"/>
        <v/>
      </c>
      <c r="T32" s="42" t="str">
        <f>IF(R32="","",IF(R32="Não","Liberada",IF(AND(R32&lt;&gt;"Não",R32&lt;&gt;"",VLOOKUP(R32,$D$9:$AD33,26,FALSE)&lt;&gt;"Concluído"),"Aguardando",IF(AND(R32&lt;&gt;"Não",R32&lt;&gt;"",VLOOKUP(R32,$D$9:$AD33,26,FALSE)="Concluído"),"Liberada","Aguardando"))))</f>
        <v/>
      </c>
      <c r="U32" s="43"/>
      <c r="V32" s="39"/>
      <c r="W32" s="39"/>
      <c r="X32" s="30"/>
      <c r="Y32" s="40" t="str">
        <f>IF('Atividades Teste'!D32&lt;&gt;"",COUNTIFS(Ocorrências!$B$6:$B33,'Atividades Teste'!$D32,Ocorrências!$R$6:$R33,"pendente")+COUNTIFS(Ocorrências!$B$6:$B33,'Atividades Teste'!$D32,Ocorrências!$R$6:$R33,"Agd Chamado"),"")</f>
        <v/>
      </c>
      <c r="Z32" s="42" t="str">
        <f t="shared" si="9"/>
        <v/>
      </c>
      <c r="AA32" s="44"/>
      <c r="AB32" s="44"/>
      <c r="AC32" s="49"/>
      <c r="AD32" s="46" t="str">
        <f t="shared" si="4"/>
        <v/>
      </c>
      <c r="AE32" s="47"/>
    </row>
    <row r="33" spans="1:31" x14ac:dyDescent="0.3">
      <c r="A33" s="92" t="str">
        <f t="shared" si="0"/>
        <v/>
      </c>
      <c r="B33" s="29" t="s">
        <v>42</v>
      </c>
      <c r="C33" s="30">
        <v>1</v>
      </c>
      <c r="D33" s="31" t="str">
        <f>IF(F33="","",B33&amp;1+SUM($C$11:C33))</f>
        <v/>
      </c>
      <c r="E33" s="32" t="str">
        <f t="shared" si="7"/>
        <v/>
      </c>
      <c r="F33" s="48"/>
      <c r="G33" s="34"/>
      <c r="H33" s="35" t="str">
        <f t="shared" si="8"/>
        <v/>
      </c>
      <c r="I33" s="36" t="str">
        <f t="shared" si="3"/>
        <v/>
      </c>
      <c r="J33" s="19" t="s">
        <v>117</v>
      </c>
      <c r="K33" s="20" t="s">
        <v>181</v>
      </c>
      <c r="L33" s="20" t="s">
        <v>118</v>
      </c>
      <c r="M33" s="38" t="s">
        <v>183</v>
      </c>
      <c r="N33" s="38"/>
      <c r="O33" s="39"/>
      <c r="P33" s="39" t="s">
        <v>160</v>
      </c>
      <c r="Q33" s="30"/>
      <c r="R33" s="40" t="str">
        <f t="shared" si="5"/>
        <v/>
      </c>
      <c r="S33" s="41" t="str">
        <f t="shared" ca="1" si="6"/>
        <v/>
      </c>
      <c r="T33" s="42" t="str">
        <f>IF(R33="","",IF(R33="Não","Liberada",IF(AND(R33&lt;&gt;"Não",R33&lt;&gt;"",VLOOKUP(R33,$D$9:$AD34,26,FALSE)&lt;&gt;"Concluído"),"Aguardando",IF(AND(R33&lt;&gt;"Não",R33&lt;&gt;"",VLOOKUP(R33,$D$9:$AD34,26,FALSE)="Concluído"),"Liberada","Aguardando"))))</f>
        <v/>
      </c>
      <c r="U33" s="43"/>
      <c r="V33" s="39"/>
      <c r="W33" s="39"/>
      <c r="X33" s="30"/>
      <c r="Y33" s="40" t="str">
        <f>IF('Atividades Teste'!D33&lt;&gt;"",COUNTIFS(Ocorrências!$B$6:$B34,'Atividades Teste'!$D33,Ocorrências!$R$6:$R34,"pendente")+COUNTIFS(Ocorrências!$B$6:$B34,'Atividades Teste'!$D33,Ocorrências!$R$6:$R34,"Agd Chamado"),"")</f>
        <v/>
      </c>
      <c r="Z33" s="42" t="str">
        <f t="shared" si="9"/>
        <v/>
      </c>
      <c r="AA33" s="44"/>
      <c r="AB33" s="44"/>
      <c r="AC33" s="49"/>
      <c r="AD33" s="46" t="str">
        <f t="shared" si="4"/>
        <v/>
      </c>
      <c r="AE33" s="47"/>
    </row>
    <row r="34" spans="1:31" x14ac:dyDescent="0.3">
      <c r="A34" s="92" t="str">
        <f t="shared" si="0"/>
        <v/>
      </c>
      <c r="B34" s="29" t="s">
        <v>42</v>
      </c>
      <c r="C34" s="30">
        <v>1</v>
      </c>
      <c r="D34" s="31" t="str">
        <f>IF(F34="","",B34&amp;1+SUM($C$11:C34))</f>
        <v/>
      </c>
      <c r="E34" s="32" t="str">
        <f t="shared" si="7"/>
        <v/>
      </c>
      <c r="F34" s="48"/>
      <c r="G34" s="34"/>
      <c r="H34" s="35" t="str">
        <f t="shared" si="8"/>
        <v/>
      </c>
      <c r="I34" s="36" t="str">
        <f t="shared" si="3"/>
        <v/>
      </c>
      <c r="J34" s="19" t="s">
        <v>117</v>
      </c>
      <c r="K34" s="20" t="s">
        <v>181</v>
      </c>
      <c r="L34" s="20" t="s">
        <v>118</v>
      </c>
      <c r="M34" s="38" t="s">
        <v>183</v>
      </c>
      <c r="N34" s="38"/>
      <c r="O34" s="39"/>
      <c r="P34" s="39" t="s">
        <v>161</v>
      </c>
      <c r="Q34" s="30"/>
      <c r="R34" s="40" t="str">
        <f t="shared" si="5"/>
        <v/>
      </c>
      <c r="S34" s="41" t="str">
        <f t="shared" ca="1" si="6"/>
        <v/>
      </c>
      <c r="T34" s="42" t="str">
        <f>IF(R34="","",IF(R34="Não","Liberada",IF(AND(R34&lt;&gt;"Não",R34&lt;&gt;"",VLOOKUP(R34,$D$9:$AD35,26,FALSE)&lt;&gt;"Concluído"),"Aguardando",IF(AND(R34&lt;&gt;"Não",R34&lt;&gt;"",VLOOKUP(R34,$D$9:$AD35,26,FALSE)="Concluído"),"Liberada","Aguardando"))))</f>
        <v/>
      </c>
      <c r="U34" s="43"/>
      <c r="V34" s="39"/>
      <c r="W34" s="39"/>
      <c r="X34" s="30"/>
      <c r="Y34" s="40" t="str">
        <f>IF('Atividades Teste'!D34&lt;&gt;"",COUNTIFS(Ocorrências!$B$6:$B35,'Atividades Teste'!$D34,Ocorrências!$R$6:$R35,"pendente")+COUNTIFS(Ocorrências!$B$6:$B35,'Atividades Teste'!$D34,Ocorrências!$R$6:$R35,"Agd Chamado"),"")</f>
        <v/>
      </c>
      <c r="Z34" s="42" t="str">
        <f t="shared" si="9"/>
        <v/>
      </c>
      <c r="AA34" s="44"/>
      <c r="AB34" s="44"/>
      <c r="AC34" s="49"/>
      <c r="AD34" s="46" t="str">
        <f t="shared" si="4"/>
        <v/>
      </c>
      <c r="AE34" s="47"/>
    </row>
    <row r="35" spans="1:31" x14ac:dyDescent="0.3">
      <c r="A35" s="92" t="str">
        <f t="shared" si="0"/>
        <v/>
      </c>
      <c r="B35" s="29" t="s">
        <v>42</v>
      </c>
      <c r="C35" s="30">
        <v>1</v>
      </c>
      <c r="D35" s="31" t="str">
        <f>IF(F35="","",B35&amp;1+SUM($C$11:C35))</f>
        <v/>
      </c>
      <c r="E35" s="32" t="str">
        <f t="shared" si="7"/>
        <v/>
      </c>
      <c r="F35" s="48"/>
      <c r="G35" s="34"/>
      <c r="H35" s="35" t="str">
        <f t="shared" si="8"/>
        <v/>
      </c>
      <c r="I35" s="36" t="str">
        <f t="shared" si="3"/>
        <v/>
      </c>
      <c r="J35" s="19" t="s">
        <v>117</v>
      </c>
      <c r="K35" s="20" t="s">
        <v>181</v>
      </c>
      <c r="L35" s="20" t="s">
        <v>118</v>
      </c>
      <c r="M35" s="38" t="s">
        <v>183</v>
      </c>
      <c r="N35" s="38"/>
      <c r="O35" s="39"/>
      <c r="P35" s="39" t="s">
        <v>162</v>
      </c>
      <c r="Q35" s="30"/>
      <c r="R35" s="40" t="str">
        <f t="shared" si="5"/>
        <v/>
      </c>
      <c r="S35" s="41" t="str">
        <f t="shared" ca="1" si="6"/>
        <v/>
      </c>
      <c r="T35" s="42" t="str">
        <f>IF(R35="","",IF(R35="Não","Liberada",IF(AND(R35&lt;&gt;"Não",R35&lt;&gt;"",VLOOKUP(R35,$D$9:$AD36,26,FALSE)&lt;&gt;"Concluído"),"Aguardando",IF(AND(R35&lt;&gt;"Não",R35&lt;&gt;"",VLOOKUP(R35,$D$9:$AD36,26,FALSE)="Concluído"),"Liberada","Aguardando"))))</f>
        <v/>
      </c>
      <c r="U35" s="43"/>
      <c r="V35" s="39"/>
      <c r="W35" s="39"/>
      <c r="X35" s="30"/>
      <c r="Y35" s="40" t="str">
        <f>IF('Atividades Teste'!D35&lt;&gt;"",COUNTIFS(Ocorrências!$B$6:$B36,'Atividades Teste'!$D35,Ocorrências!$R$6:$R36,"pendente")+COUNTIFS(Ocorrências!$B$6:$B36,'Atividades Teste'!$D35,Ocorrências!$R$6:$R36,"Agd Chamado"),"")</f>
        <v/>
      </c>
      <c r="Z35" s="42" t="str">
        <f t="shared" si="9"/>
        <v/>
      </c>
      <c r="AA35" s="44"/>
      <c r="AB35" s="44"/>
      <c r="AC35" s="49"/>
      <c r="AD35" s="46" t="str">
        <f t="shared" si="4"/>
        <v/>
      </c>
      <c r="AE35" s="47"/>
    </row>
    <row r="36" spans="1:31" x14ac:dyDescent="0.3">
      <c r="A36" s="92" t="str">
        <f t="shared" si="0"/>
        <v/>
      </c>
      <c r="B36" s="29" t="s">
        <v>42</v>
      </c>
      <c r="C36" s="30">
        <v>1</v>
      </c>
      <c r="D36" s="31" t="str">
        <f>IF(F36="","",B36&amp;1+SUM($C$11:C36))</f>
        <v/>
      </c>
      <c r="E36" s="32" t="str">
        <f t="shared" si="7"/>
        <v/>
      </c>
      <c r="F36" s="48"/>
      <c r="G36" s="34"/>
      <c r="H36" s="35" t="str">
        <f t="shared" si="8"/>
        <v/>
      </c>
      <c r="I36" s="36" t="str">
        <f t="shared" si="3"/>
        <v/>
      </c>
      <c r="J36" s="19" t="s">
        <v>117</v>
      </c>
      <c r="K36" s="20" t="s">
        <v>181</v>
      </c>
      <c r="L36" s="20" t="s">
        <v>118</v>
      </c>
      <c r="M36" s="38" t="s">
        <v>184</v>
      </c>
      <c r="N36" s="38"/>
      <c r="O36" s="39"/>
      <c r="P36" s="39" t="s">
        <v>163</v>
      </c>
      <c r="Q36" s="30"/>
      <c r="R36" s="40" t="str">
        <f t="shared" si="5"/>
        <v/>
      </c>
      <c r="S36" s="41" t="str">
        <f t="shared" ca="1" si="6"/>
        <v/>
      </c>
      <c r="T36" s="42" t="str">
        <f>IF(R36="","",IF(R36="Não","Liberada",IF(AND(R36&lt;&gt;"Não",R36&lt;&gt;"",VLOOKUP(R36,$D$9:$AD37,26,FALSE)&lt;&gt;"Concluído"),"Aguardando",IF(AND(R36&lt;&gt;"Não",R36&lt;&gt;"",VLOOKUP(R36,$D$9:$AD37,26,FALSE)="Concluído"),"Liberada","Aguardando"))))</f>
        <v/>
      </c>
      <c r="U36" s="43"/>
      <c r="V36" s="39"/>
      <c r="W36" s="39"/>
      <c r="X36" s="30"/>
      <c r="Y36" s="40" t="str">
        <f>IF('Atividades Teste'!D36&lt;&gt;"",COUNTIFS(Ocorrências!$B$6:$B37,'Atividades Teste'!$D36,Ocorrências!$R$6:$R37,"pendente")+COUNTIFS(Ocorrências!$B$6:$B37,'Atividades Teste'!$D36,Ocorrências!$R$6:$R37,"Agd Chamado"),"")</f>
        <v/>
      </c>
      <c r="Z36" s="42" t="str">
        <f t="shared" si="9"/>
        <v/>
      </c>
      <c r="AA36" s="44"/>
      <c r="AB36" s="44"/>
      <c r="AC36" s="49"/>
      <c r="AD36" s="46" t="str">
        <f t="shared" si="4"/>
        <v/>
      </c>
      <c r="AE36" s="47"/>
    </row>
    <row r="37" spans="1:31" x14ac:dyDescent="0.3">
      <c r="A37" s="92" t="str">
        <f t="shared" si="0"/>
        <v/>
      </c>
      <c r="B37" s="29" t="s">
        <v>42</v>
      </c>
      <c r="C37" s="30">
        <v>1</v>
      </c>
      <c r="D37" s="31" t="str">
        <f>IF(F37="","",B37&amp;1+SUM($C$11:C37))</f>
        <v/>
      </c>
      <c r="E37" s="32" t="str">
        <f t="shared" si="7"/>
        <v/>
      </c>
      <c r="F37" s="48"/>
      <c r="G37" s="34"/>
      <c r="H37" s="35" t="str">
        <f t="shared" si="8"/>
        <v/>
      </c>
      <c r="I37" s="36" t="str">
        <f t="shared" si="3"/>
        <v/>
      </c>
      <c r="J37" s="19" t="s">
        <v>117</v>
      </c>
      <c r="K37" s="20" t="s">
        <v>181</v>
      </c>
      <c r="L37" s="20" t="s">
        <v>118</v>
      </c>
      <c r="M37" s="38" t="s">
        <v>184</v>
      </c>
      <c r="N37" s="38"/>
      <c r="O37" s="39"/>
      <c r="P37" s="39" t="s">
        <v>164</v>
      </c>
      <c r="Q37" s="30"/>
      <c r="R37" s="40" t="str">
        <f t="shared" si="5"/>
        <v/>
      </c>
      <c r="S37" s="41" t="str">
        <f t="shared" ca="1" si="6"/>
        <v/>
      </c>
      <c r="T37" s="42" t="str">
        <f>IF(R37="","",IF(R37="Não","Liberada",IF(AND(R37&lt;&gt;"Não",R37&lt;&gt;"",VLOOKUP(R37,$D$9:$AD38,26,FALSE)&lt;&gt;"Concluído"),"Aguardando",IF(AND(R37&lt;&gt;"Não",R37&lt;&gt;"",VLOOKUP(R37,$D$9:$AD38,26,FALSE)="Concluído"),"Liberada","Aguardando"))))</f>
        <v/>
      </c>
      <c r="U37" s="43"/>
      <c r="V37" s="39"/>
      <c r="W37" s="39"/>
      <c r="X37" s="30"/>
      <c r="Y37" s="40" t="str">
        <f>IF('Atividades Teste'!D37&lt;&gt;"",COUNTIFS(Ocorrências!$B$6:$B38,'Atividades Teste'!$D37,Ocorrências!$R$6:$R38,"pendente")+COUNTIFS(Ocorrências!$B$6:$B38,'Atividades Teste'!$D37,Ocorrências!$R$6:$R38,"Agd Chamado"),"")</f>
        <v/>
      </c>
      <c r="Z37" s="42" t="str">
        <f t="shared" si="9"/>
        <v/>
      </c>
      <c r="AA37" s="44"/>
      <c r="AB37" s="44"/>
      <c r="AC37" s="49"/>
      <c r="AD37" s="46" t="str">
        <f t="shared" si="4"/>
        <v/>
      </c>
      <c r="AE37" s="47"/>
    </row>
    <row r="38" spans="1:31" x14ac:dyDescent="0.3">
      <c r="A38" s="92" t="str">
        <f t="shared" si="0"/>
        <v/>
      </c>
      <c r="B38" s="29" t="s">
        <v>42</v>
      </c>
      <c r="C38" s="30">
        <v>1</v>
      </c>
      <c r="D38" s="31" t="str">
        <f>IF(F38="","",B38&amp;1+SUM($C$11:C38))</f>
        <v/>
      </c>
      <c r="E38" s="32" t="str">
        <f t="shared" si="7"/>
        <v/>
      </c>
      <c r="F38" s="48"/>
      <c r="G38" s="34"/>
      <c r="H38" s="35" t="str">
        <f t="shared" si="8"/>
        <v/>
      </c>
      <c r="I38" s="36" t="str">
        <f t="shared" si="3"/>
        <v/>
      </c>
      <c r="J38" s="19" t="s">
        <v>117</v>
      </c>
      <c r="K38" s="20" t="s">
        <v>181</v>
      </c>
      <c r="L38" s="20" t="s">
        <v>118</v>
      </c>
      <c r="M38" s="38" t="s">
        <v>185</v>
      </c>
      <c r="N38" s="38"/>
      <c r="O38" s="39"/>
      <c r="P38" s="39" t="s">
        <v>165</v>
      </c>
      <c r="Q38" s="30"/>
      <c r="R38" s="40" t="str">
        <f t="shared" si="5"/>
        <v/>
      </c>
      <c r="S38" s="41" t="str">
        <f t="shared" ca="1" si="6"/>
        <v/>
      </c>
      <c r="T38" s="42" t="str">
        <f>IF(R38="","",IF(R38="Não","Liberada",IF(AND(R38&lt;&gt;"Não",R38&lt;&gt;"",VLOOKUP(R38,$D$9:$AD39,26,FALSE)&lt;&gt;"Concluído"),"Aguardando",IF(AND(R38&lt;&gt;"Não",R38&lt;&gt;"",VLOOKUP(R38,$D$9:$AD39,26,FALSE)="Concluído"),"Liberada","Aguardando"))))</f>
        <v/>
      </c>
      <c r="U38" s="43"/>
      <c r="V38" s="39"/>
      <c r="W38" s="39"/>
      <c r="X38" s="30"/>
      <c r="Y38" s="40" t="str">
        <f>IF('Atividades Teste'!D38&lt;&gt;"",COUNTIFS(Ocorrências!$B$6:$B39,'Atividades Teste'!$D38,Ocorrências!$R$6:$R39,"pendente")+COUNTIFS(Ocorrências!$B$6:$B39,'Atividades Teste'!$D38,Ocorrências!$R$6:$R39,"Agd Chamado"),"")</f>
        <v/>
      </c>
      <c r="Z38" s="42" t="str">
        <f t="shared" si="9"/>
        <v/>
      </c>
      <c r="AA38" s="44"/>
      <c r="AB38" s="44"/>
      <c r="AC38" s="49"/>
      <c r="AD38" s="46" t="str">
        <f t="shared" si="4"/>
        <v/>
      </c>
      <c r="AE38" s="47"/>
    </row>
    <row r="39" spans="1:31" x14ac:dyDescent="0.3">
      <c r="A39" s="92" t="str">
        <f t="shared" si="0"/>
        <v/>
      </c>
      <c r="B39" s="29" t="s">
        <v>42</v>
      </c>
      <c r="C39" s="30">
        <v>1</v>
      </c>
      <c r="D39" s="31" t="str">
        <f>IF(F39="","",B39&amp;1+SUM($C$11:C39))</f>
        <v/>
      </c>
      <c r="E39" s="32" t="str">
        <f t="shared" si="7"/>
        <v/>
      </c>
      <c r="F39" s="48"/>
      <c r="G39" s="34"/>
      <c r="H39" s="35" t="str">
        <f t="shared" si="8"/>
        <v/>
      </c>
      <c r="I39" s="36" t="str">
        <f t="shared" si="3"/>
        <v/>
      </c>
      <c r="J39" s="19" t="s">
        <v>117</v>
      </c>
      <c r="K39" s="20" t="s">
        <v>181</v>
      </c>
      <c r="L39" s="20" t="s">
        <v>118</v>
      </c>
      <c r="M39" s="38" t="s">
        <v>186</v>
      </c>
      <c r="N39" s="38"/>
      <c r="O39" s="39"/>
      <c r="P39" s="39" t="s">
        <v>166</v>
      </c>
      <c r="Q39" s="30"/>
      <c r="R39" s="40" t="str">
        <f t="shared" si="5"/>
        <v/>
      </c>
      <c r="S39" s="41" t="str">
        <f t="shared" ca="1" si="6"/>
        <v/>
      </c>
      <c r="T39" s="42" t="str">
        <f>IF(R39="","",IF(R39="Não","Liberada",IF(AND(R39&lt;&gt;"Não",R39&lt;&gt;"",VLOOKUP(R39,$D$9:$AD40,26,FALSE)&lt;&gt;"Concluído"),"Aguardando",IF(AND(R39&lt;&gt;"Não",R39&lt;&gt;"",VLOOKUP(R39,$D$9:$AD40,26,FALSE)="Concluído"),"Liberada","Aguardando"))))</f>
        <v/>
      </c>
      <c r="U39" s="43"/>
      <c r="V39" s="39"/>
      <c r="W39" s="39"/>
      <c r="X39" s="30"/>
      <c r="Y39" s="40" t="str">
        <f>IF('Atividades Teste'!D39&lt;&gt;"",COUNTIFS(Ocorrências!$B$6:$B40,'Atividades Teste'!$D39,Ocorrências!$R$6:$R40,"pendente")+COUNTIFS(Ocorrências!$B$6:$B40,'Atividades Teste'!$D39,Ocorrências!$R$6:$R40,"Agd Chamado"),"")</f>
        <v/>
      </c>
      <c r="Z39" s="42" t="str">
        <f t="shared" si="9"/>
        <v/>
      </c>
      <c r="AA39" s="44"/>
      <c r="AB39" s="44"/>
      <c r="AC39" s="49"/>
      <c r="AD39" s="46" t="str">
        <f t="shared" si="4"/>
        <v/>
      </c>
      <c r="AE39" s="47"/>
    </row>
    <row r="40" spans="1:31" x14ac:dyDescent="0.3">
      <c r="A40" s="92" t="str">
        <f t="shared" si="0"/>
        <v/>
      </c>
      <c r="B40" s="29" t="s">
        <v>42</v>
      </c>
      <c r="C40" s="30">
        <v>1</v>
      </c>
      <c r="D40" s="31" t="str">
        <f>IF(F40="","",B40&amp;1+SUM($C$11:C40))</f>
        <v/>
      </c>
      <c r="E40" s="32" t="str">
        <f t="shared" si="7"/>
        <v/>
      </c>
      <c r="F40" s="48"/>
      <c r="G40" s="34"/>
      <c r="H40" s="35" t="str">
        <f t="shared" si="8"/>
        <v/>
      </c>
      <c r="I40" s="36" t="str">
        <f t="shared" si="3"/>
        <v/>
      </c>
      <c r="J40" s="19" t="s">
        <v>117</v>
      </c>
      <c r="K40" s="20" t="s">
        <v>181</v>
      </c>
      <c r="L40" s="20" t="s">
        <v>118</v>
      </c>
      <c r="M40" s="38" t="s">
        <v>186</v>
      </c>
      <c r="N40" s="38"/>
      <c r="O40" s="39"/>
      <c r="P40" s="39" t="s">
        <v>167</v>
      </c>
      <c r="Q40" s="30"/>
      <c r="R40" s="40" t="str">
        <f t="shared" si="5"/>
        <v/>
      </c>
      <c r="S40" s="41" t="str">
        <f t="shared" ca="1" si="6"/>
        <v/>
      </c>
      <c r="T40" s="42" t="str">
        <f>IF(R40="","",IF(R40="Não","Liberada",IF(AND(R40&lt;&gt;"Não",R40&lt;&gt;"",VLOOKUP(R40,$D$9:$AD41,26,FALSE)&lt;&gt;"Concluído"),"Aguardando",IF(AND(R40&lt;&gt;"Não",R40&lt;&gt;"",VLOOKUP(R40,$D$9:$AD41,26,FALSE)="Concluído"),"Liberada","Aguardando"))))</f>
        <v/>
      </c>
      <c r="U40" s="43"/>
      <c r="V40" s="39"/>
      <c r="W40" s="39"/>
      <c r="X40" s="30"/>
      <c r="Y40" s="40" t="str">
        <f>IF('Atividades Teste'!D40&lt;&gt;"",COUNTIFS(Ocorrências!$B$6:$B41,'Atividades Teste'!$D40,Ocorrências!$R$6:$R41,"pendente")+COUNTIFS(Ocorrências!$B$6:$B41,'Atividades Teste'!$D40,Ocorrências!$R$6:$R41,"Agd Chamado"),"")</f>
        <v/>
      </c>
      <c r="Z40" s="42" t="str">
        <f t="shared" si="9"/>
        <v/>
      </c>
      <c r="AA40" s="44"/>
      <c r="AB40" s="44"/>
      <c r="AC40" s="49"/>
      <c r="AD40" s="46" t="str">
        <f t="shared" si="4"/>
        <v/>
      </c>
      <c r="AE40" s="47"/>
    </row>
    <row r="41" spans="1:31" x14ac:dyDescent="0.3">
      <c r="A41" s="92" t="str">
        <f t="shared" si="0"/>
        <v/>
      </c>
      <c r="B41" s="29" t="s">
        <v>42</v>
      </c>
      <c r="C41" s="30">
        <v>1</v>
      </c>
      <c r="D41" s="31" t="str">
        <f>IF(F41="","",B41&amp;1+SUM($C$11:C41))</f>
        <v/>
      </c>
      <c r="E41" s="32" t="str">
        <f t="shared" si="7"/>
        <v/>
      </c>
      <c r="F41" s="48"/>
      <c r="G41" s="34"/>
      <c r="H41" s="35" t="str">
        <f t="shared" si="8"/>
        <v/>
      </c>
      <c r="I41" s="36" t="str">
        <f t="shared" si="3"/>
        <v/>
      </c>
      <c r="J41" s="19" t="s">
        <v>117</v>
      </c>
      <c r="K41" s="20" t="s">
        <v>181</v>
      </c>
      <c r="L41" s="20" t="s">
        <v>118</v>
      </c>
      <c r="M41" s="38" t="s">
        <v>186</v>
      </c>
      <c r="N41" s="38"/>
      <c r="O41" s="39"/>
      <c r="P41" s="39" t="s">
        <v>168</v>
      </c>
      <c r="Q41" s="30"/>
      <c r="R41" s="40" t="str">
        <f t="shared" si="5"/>
        <v/>
      </c>
      <c r="S41" s="41" t="str">
        <f t="shared" ca="1" si="6"/>
        <v/>
      </c>
      <c r="T41" s="42" t="str">
        <f>IF(R41="","",IF(R41="Não","Liberada",IF(AND(R41&lt;&gt;"Não",R41&lt;&gt;"",VLOOKUP(R41,$D$9:$AD42,26,FALSE)&lt;&gt;"Concluído"),"Aguardando",IF(AND(R41&lt;&gt;"Não",R41&lt;&gt;"",VLOOKUP(R41,$D$9:$AD42,26,FALSE)="Concluído"),"Liberada","Aguardando"))))</f>
        <v/>
      </c>
      <c r="U41" s="43"/>
      <c r="V41" s="39"/>
      <c r="W41" s="39"/>
      <c r="X41" s="30"/>
      <c r="Y41" s="40" t="str">
        <f>IF('Atividades Teste'!D41&lt;&gt;"",COUNTIFS(Ocorrências!$B$6:$B42,'Atividades Teste'!$D41,Ocorrências!$R$6:$R42,"pendente")+COUNTIFS(Ocorrências!$B$6:$B42,'Atividades Teste'!$D41,Ocorrências!$R$6:$R42,"Agd Chamado"),"")</f>
        <v/>
      </c>
      <c r="Z41" s="42" t="str">
        <f t="shared" si="9"/>
        <v/>
      </c>
      <c r="AA41" s="44"/>
      <c r="AB41" s="44"/>
      <c r="AC41" s="49"/>
      <c r="AD41" s="46" t="str">
        <f t="shared" si="4"/>
        <v/>
      </c>
      <c r="AE41" s="47"/>
    </row>
    <row r="42" spans="1:31" x14ac:dyDescent="0.3">
      <c r="A42" s="92" t="str">
        <f t="shared" si="0"/>
        <v/>
      </c>
      <c r="B42" s="29" t="s">
        <v>42</v>
      </c>
      <c r="C42" s="30">
        <v>1</v>
      </c>
      <c r="D42" s="31" t="str">
        <f>IF(F42="","",B42&amp;1+SUM($C$11:C42))</f>
        <v/>
      </c>
      <c r="E42" s="32" t="str">
        <f t="shared" si="7"/>
        <v/>
      </c>
      <c r="F42" s="48"/>
      <c r="G42" s="34"/>
      <c r="H42" s="35" t="str">
        <f t="shared" si="8"/>
        <v/>
      </c>
      <c r="I42" s="36" t="str">
        <f t="shared" si="3"/>
        <v/>
      </c>
      <c r="J42" s="19" t="s">
        <v>117</v>
      </c>
      <c r="K42" s="20" t="s">
        <v>181</v>
      </c>
      <c r="L42" s="20" t="s">
        <v>118</v>
      </c>
      <c r="M42" s="38" t="s">
        <v>186</v>
      </c>
      <c r="N42" s="38"/>
      <c r="O42" s="39"/>
      <c r="P42" s="39" t="s">
        <v>169</v>
      </c>
      <c r="Q42" s="30"/>
      <c r="R42" s="40" t="str">
        <f t="shared" si="5"/>
        <v/>
      </c>
      <c r="S42" s="41" t="str">
        <f t="shared" ca="1" si="6"/>
        <v/>
      </c>
      <c r="T42" s="42" t="str">
        <f>IF(R42="","",IF(R42="Não","Liberada",IF(AND(R42&lt;&gt;"Não",R42&lt;&gt;"",VLOOKUP(R42,$D$9:$AD43,26,FALSE)&lt;&gt;"Concluído"),"Aguardando",IF(AND(R42&lt;&gt;"Não",R42&lt;&gt;"",VLOOKUP(R42,$D$9:$AD43,26,FALSE)="Concluído"),"Liberada","Aguardando"))))</f>
        <v/>
      </c>
      <c r="U42" s="43"/>
      <c r="V42" s="39"/>
      <c r="W42" s="39"/>
      <c r="X42" s="30"/>
      <c r="Y42" s="40" t="str">
        <f>IF('Atividades Teste'!D42&lt;&gt;"",COUNTIFS(Ocorrências!$B$6:$B43,'Atividades Teste'!$D42,Ocorrências!$R$6:$R43,"pendente")+COUNTIFS(Ocorrências!$B$6:$B43,'Atividades Teste'!$D42,Ocorrências!$R$6:$R43,"Agd Chamado"),"")</f>
        <v/>
      </c>
      <c r="Z42" s="42" t="str">
        <f t="shared" si="9"/>
        <v/>
      </c>
      <c r="AA42" s="44"/>
      <c r="AB42" s="44"/>
      <c r="AC42" s="49"/>
      <c r="AD42" s="46" t="str">
        <f t="shared" si="4"/>
        <v/>
      </c>
      <c r="AE42" s="47"/>
    </row>
    <row r="43" spans="1:31" x14ac:dyDescent="0.3">
      <c r="A43" s="92" t="str">
        <f t="shared" si="0"/>
        <v/>
      </c>
      <c r="B43" s="29" t="s">
        <v>42</v>
      </c>
      <c r="C43" s="30">
        <v>1</v>
      </c>
      <c r="D43" s="31" t="str">
        <f>IF(F43="","",B43&amp;1+SUM($C$11:C43))</f>
        <v/>
      </c>
      <c r="E43" s="32" t="str">
        <f t="shared" si="7"/>
        <v/>
      </c>
      <c r="F43" s="48"/>
      <c r="G43" s="34"/>
      <c r="H43" s="35" t="str">
        <f t="shared" si="8"/>
        <v/>
      </c>
      <c r="I43" s="36" t="str">
        <f t="shared" si="3"/>
        <v/>
      </c>
      <c r="J43" s="19" t="s">
        <v>117</v>
      </c>
      <c r="K43" s="20" t="s">
        <v>181</v>
      </c>
      <c r="L43" s="20" t="s">
        <v>118</v>
      </c>
      <c r="M43" s="38" t="s">
        <v>186</v>
      </c>
      <c r="N43" s="38"/>
      <c r="O43" s="39"/>
      <c r="P43" s="39" t="s">
        <v>170</v>
      </c>
      <c r="Q43" s="30"/>
      <c r="R43" s="40" t="str">
        <f t="shared" si="5"/>
        <v/>
      </c>
      <c r="S43" s="41" t="str">
        <f t="shared" ca="1" si="6"/>
        <v/>
      </c>
      <c r="T43" s="42" t="str">
        <f>IF(R43="","",IF(R43="Não","Liberada",IF(AND(R43&lt;&gt;"Não",R43&lt;&gt;"",VLOOKUP(R43,$D$9:$AD44,26,FALSE)&lt;&gt;"Concluído"),"Aguardando",IF(AND(R43&lt;&gt;"Não",R43&lt;&gt;"",VLOOKUP(R43,$D$9:$AD44,26,FALSE)="Concluído"),"Liberada","Aguardando"))))</f>
        <v/>
      </c>
      <c r="U43" s="43"/>
      <c r="V43" s="39"/>
      <c r="W43" s="39"/>
      <c r="X43" s="30"/>
      <c r="Y43" s="40" t="str">
        <f>IF('Atividades Teste'!D43&lt;&gt;"",COUNTIFS(Ocorrências!$B$6:$B44,'Atividades Teste'!$D43,Ocorrências!$R$6:$R44,"pendente")+COUNTIFS(Ocorrências!$B$6:$B44,'Atividades Teste'!$D43,Ocorrências!$R$6:$R44,"Agd Chamado"),"")</f>
        <v/>
      </c>
      <c r="Z43" s="42" t="str">
        <f t="shared" si="9"/>
        <v/>
      </c>
      <c r="AA43" s="44"/>
      <c r="AB43" s="44"/>
      <c r="AC43" s="49"/>
      <c r="AD43" s="46" t="str">
        <f t="shared" si="4"/>
        <v/>
      </c>
      <c r="AE43" s="47"/>
    </row>
    <row r="44" spans="1:31" x14ac:dyDescent="0.3">
      <c r="A44" s="92" t="str">
        <f t="shared" si="0"/>
        <v/>
      </c>
      <c r="B44" s="29" t="s">
        <v>42</v>
      </c>
      <c r="C44" s="30">
        <v>1</v>
      </c>
      <c r="D44" s="31" t="str">
        <f>IF(F44="","",B44&amp;1+SUM($C$11:C44))</f>
        <v/>
      </c>
      <c r="E44" s="32" t="str">
        <f t="shared" si="7"/>
        <v/>
      </c>
      <c r="F44" s="48"/>
      <c r="G44" s="34"/>
      <c r="H44" s="35" t="str">
        <f t="shared" si="8"/>
        <v/>
      </c>
      <c r="I44" s="36" t="str">
        <f t="shared" si="3"/>
        <v/>
      </c>
      <c r="J44" s="19" t="s">
        <v>117</v>
      </c>
      <c r="K44" s="20" t="s">
        <v>181</v>
      </c>
      <c r="L44" s="20" t="s">
        <v>118</v>
      </c>
      <c r="M44" s="38" t="s">
        <v>187</v>
      </c>
      <c r="N44" s="38"/>
      <c r="O44" s="39"/>
      <c r="P44" s="39" t="s">
        <v>171</v>
      </c>
      <c r="Q44" s="30"/>
      <c r="R44" s="40" t="str">
        <f t="shared" si="5"/>
        <v/>
      </c>
      <c r="S44" s="41" t="str">
        <f t="shared" ca="1" si="6"/>
        <v/>
      </c>
      <c r="T44" s="42" t="str">
        <f>IF(R44="","",IF(R44="Não","Liberada",IF(AND(R44&lt;&gt;"Não",R44&lt;&gt;"",VLOOKUP(R44,$D$9:$AD45,26,FALSE)&lt;&gt;"Concluído"),"Aguardando",IF(AND(R44&lt;&gt;"Não",R44&lt;&gt;"",VLOOKUP(R44,$D$9:$AD45,26,FALSE)="Concluído"),"Liberada","Aguardando"))))</f>
        <v/>
      </c>
      <c r="U44" s="43"/>
      <c r="V44" s="39"/>
      <c r="W44" s="39"/>
      <c r="X44" s="30"/>
      <c r="Y44" s="40" t="str">
        <f>IF('Atividades Teste'!D44&lt;&gt;"",COUNTIFS(Ocorrências!$B$6:$B45,'Atividades Teste'!$D44,Ocorrências!$R$6:$R45,"pendente")+COUNTIFS(Ocorrências!$B$6:$B45,'Atividades Teste'!$D44,Ocorrências!$R$6:$R45,"Agd Chamado"),"")</f>
        <v/>
      </c>
      <c r="Z44" s="42" t="str">
        <f t="shared" si="9"/>
        <v/>
      </c>
      <c r="AA44" s="44"/>
      <c r="AB44" s="44"/>
      <c r="AC44" s="49"/>
      <c r="AD44" s="46" t="str">
        <f t="shared" si="4"/>
        <v/>
      </c>
      <c r="AE44" s="47"/>
    </row>
    <row r="45" spans="1:31" x14ac:dyDescent="0.3">
      <c r="A45" s="92" t="str">
        <f t="shared" si="0"/>
        <v/>
      </c>
      <c r="B45" s="29" t="s">
        <v>42</v>
      </c>
      <c r="C45" s="30">
        <v>1</v>
      </c>
      <c r="D45" s="31" t="str">
        <f>IF(F45="","",B45&amp;1+SUM($C$11:C45))</f>
        <v/>
      </c>
      <c r="E45" s="32" t="str">
        <f t="shared" si="7"/>
        <v/>
      </c>
      <c r="F45" s="48"/>
      <c r="G45" s="34"/>
      <c r="H45" s="35" t="str">
        <f t="shared" si="8"/>
        <v/>
      </c>
      <c r="I45" s="36" t="str">
        <f t="shared" si="3"/>
        <v/>
      </c>
      <c r="J45" s="19" t="s">
        <v>117</v>
      </c>
      <c r="K45" s="20" t="s">
        <v>181</v>
      </c>
      <c r="L45" s="20" t="s">
        <v>118</v>
      </c>
      <c r="M45" s="38" t="s">
        <v>188</v>
      </c>
      <c r="N45" s="38"/>
      <c r="O45" s="39"/>
      <c r="P45" s="39" t="s">
        <v>172</v>
      </c>
      <c r="Q45" s="30"/>
      <c r="R45" s="40" t="str">
        <f t="shared" si="5"/>
        <v/>
      </c>
      <c r="S45" s="41" t="str">
        <f t="shared" ca="1" si="6"/>
        <v/>
      </c>
      <c r="T45" s="42" t="str">
        <f>IF(R45="","",IF(R45="Não","Liberada",IF(AND(R45&lt;&gt;"Não",R45&lt;&gt;"",VLOOKUP(R45,$D$9:$AD46,26,FALSE)&lt;&gt;"Concluído"),"Aguardando",IF(AND(R45&lt;&gt;"Não",R45&lt;&gt;"",VLOOKUP(R45,$D$9:$AD46,26,FALSE)="Concluído"),"Liberada","Aguardando"))))</f>
        <v/>
      </c>
      <c r="U45" s="43"/>
      <c r="V45" s="39"/>
      <c r="W45" s="39"/>
      <c r="X45" s="30"/>
      <c r="Y45" s="40" t="str">
        <f>IF('Atividades Teste'!D45&lt;&gt;"",COUNTIFS(Ocorrências!$B$6:$B46,'Atividades Teste'!$D45,Ocorrências!$R$6:$R46,"pendente")+COUNTIFS(Ocorrências!$B$6:$B46,'Atividades Teste'!$D45,Ocorrências!$R$6:$R46,"Agd Chamado"),"")</f>
        <v/>
      </c>
      <c r="Z45" s="42" t="str">
        <f t="shared" si="9"/>
        <v/>
      </c>
      <c r="AA45" s="44"/>
      <c r="AB45" s="44"/>
      <c r="AC45" s="49"/>
      <c r="AD45" s="46" t="str">
        <f t="shared" si="4"/>
        <v/>
      </c>
      <c r="AE45" s="47"/>
    </row>
    <row r="46" spans="1:31" x14ac:dyDescent="0.3">
      <c r="A46" s="92" t="str">
        <f t="shared" si="0"/>
        <v/>
      </c>
      <c r="B46" s="29" t="s">
        <v>42</v>
      </c>
      <c r="C46" s="30">
        <v>1</v>
      </c>
      <c r="D46" s="31" t="str">
        <f>IF(F46="","",B46&amp;1+SUM($C$11:C46))</f>
        <v/>
      </c>
      <c r="E46" s="32" t="str">
        <f t="shared" si="7"/>
        <v/>
      </c>
      <c r="F46" s="48"/>
      <c r="G46" s="34"/>
      <c r="H46" s="35" t="str">
        <f t="shared" si="8"/>
        <v/>
      </c>
      <c r="I46" s="36" t="str">
        <f t="shared" si="3"/>
        <v/>
      </c>
      <c r="J46" s="19" t="s">
        <v>117</v>
      </c>
      <c r="K46" s="20" t="s">
        <v>181</v>
      </c>
      <c r="L46" s="20" t="s">
        <v>118</v>
      </c>
      <c r="M46" s="38" t="s">
        <v>189</v>
      </c>
      <c r="N46" s="38"/>
      <c r="O46" s="39"/>
      <c r="P46" s="39" t="s">
        <v>173</v>
      </c>
      <c r="Q46" s="30"/>
      <c r="R46" s="40" t="str">
        <f t="shared" si="5"/>
        <v/>
      </c>
      <c r="S46" s="41" t="str">
        <f t="shared" ca="1" si="6"/>
        <v/>
      </c>
      <c r="T46" s="42" t="str">
        <f>IF(R46="","",IF(R46="Não","Liberada",IF(AND(R46&lt;&gt;"Não",R46&lt;&gt;"",VLOOKUP(R46,$D$9:$AD47,26,FALSE)&lt;&gt;"Concluído"),"Aguardando",IF(AND(R46&lt;&gt;"Não",R46&lt;&gt;"",VLOOKUP(R46,$D$9:$AD47,26,FALSE)="Concluído"),"Liberada","Aguardando"))))</f>
        <v/>
      </c>
      <c r="U46" s="43"/>
      <c r="V46" s="39"/>
      <c r="W46" s="39"/>
      <c r="X46" s="30"/>
      <c r="Y46" s="40" t="str">
        <f>IF('Atividades Teste'!D46&lt;&gt;"",COUNTIFS(Ocorrências!$B$6:$B47,'Atividades Teste'!$D46,Ocorrências!$R$6:$R47,"pendente")+COUNTIFS(Ocorrências!$B$6:$B47,'Atividades Teste'!$D46,Ocorrências!$R$6:$R47,"Agd Chamado"),"")</f>
        <v/>
      </c>
      <c r="Z46" s="42" t="str">
        <f t="shared" si="9"/>
        <v/>
      </c>
      <c r="AA46" s="44"/>
      <c r="AB46" s="44"/>
      <c r="AC46" s="49"/>
      <c r="AD46" s="46" t="str">
        <f t="shared" si="4"/>
        <v/>
      </c>
      <c r="AE46" s="47"/>
    </row>
    <row r="47" spans="1:31" x14ac:dyDescent="0.3">
      <c r="A47" s="92" t="str">
        <f t="shared" si="0"/>
        <v/>
      </c>
      <c r="B47" s="29" t="s">
        <v>42</v>
      </c>
      <c r="C47" s="30">
        <v>1</v>
      </c>
      <c r="D47" s="31" t="str">
        <f>IF(F47="","",B47&amp;1+SUM($C$11:C47))</f>
        <v/>
      </c>
      <c r="E47" s="32" t="str">
        <f t="shared" si="7"/>
        <v/>
      </c>
      <c r="F47" s="48"/>
      <c r="G47" s="34"/>
      <c r="H47" s="35" t="str">
        <f t="shared" si="8"/>
        <v/>
      </c>
      <c r="I47" s="36" t="str">
        <f t="shared" si="3"/>
        <v/>
      </c>
      <c r="J47" s="19" t="s">
        <v>117</v>
      </c>
      <c r="K47" s="20" t="s">
        <v>181</v>
      </c>
      <c r="L47" s="20" t="s">
        <v>118</v>
      </c>
      <c r="M47" s="38" t="s">
        <v>190</v>
      </c>
      <c r="N47" s="38"/>
      <c r="O47" s="39"/>
      <c r="P47" s="39" t="s">
        <v>174</v>
      </c>
      <c r="Q47" s="30"/>
      <c r="R47" s="40" t="str">
        <f t="shared" si="5"/>
        <v/>
      </c>
      <c r="S47" s="41" t="str">
        <f t="shared" ca="1" si="6"/>
        <v/>
      </c>
      <c r="T47" s="42" t="str">
        <f>IF(R47="","",IF(R47="Não","Liberada",IF(AND(R47&lt;&gt;"Não",R47&lt;&gt;"",VLOOKUP(R47,$D$9:$AD48,26,FALSE)&lt;&gt;"Concluído"),"Aguardando",IF(AND(R47&lt;&gt;"Não",R47&lt;&gt;"",VLOOKUP(R47,$D$9:$AD48,26,FALSE)="Concluído"),"Liberada","Aguardando"))))</f>
        <v/>
      </c>
      <c r="U47" s="43"/>
      <c r="V47" s="39"/>
      <c r="W47" s="39"/>
      <c r="X47" s="30"/>
      <c r="Y47" s="40" t="str">
        <f>IF('Atividades Teste'!D47&lt;&gt;"",COUNTIFS(Ocorrências!$B$6:$B48,'Atividades Teste'!$D47,Ocorrências!$R$6:$R48,"pendente")+COUNTIFS(Ocorrências!$B$6:$B48,'Atividades Teste'!$D47,Ocorrências!$R$6:$R48,"Agd Chamado"),"")</f>
        <v/>
      </c>
      <c r="Z47" s="42" t="str">
        <f t="shared" si="9"/>
        <v/>
      </c>
      <c r="AA47" s="44"/>
      <c r="AB47" s="44"/>
      <c r="AC47" s="49"/>
      <c r="AD47" s="46" t="str">
        <f t="shared" si="4"/>
        <v/>
      </c>
      <c r="AE47" s="47"/>
    </row>
    <row r="48" spans="1:31" x14ac:dyDescent="0.3">
      <c r="A48" s="92" t="str">
        <f t="shared" si="0"/>
        <v/>
      </c>
      <c r="B48" s="29" t="s">
        <v>42</v>
      </c>
      <c r="C48" s="30">
        <v>1</v>
      </c>
      <c r="D48" s="31" t="str">
        <f>IF(F48="","",B48&amp;1+SUM($C$11:C48))</f>
        <v/>
      </c>
      <c r="E48" s="32" t="str">
        <f t="shared" si="7"/>
        <v/>
      </c>
      <c r="F48" s="48"/>
      <c r="G48" s="34"/>
      <c r="H48" s="35" t="str">
        <f t="shared" si="8"/>
        <v/>
      </c>
      <c r="I48" s="36" t="str">
        <f t="shared" si="3"/>
        <v/>
      </c>
      <c r="J48" s="19" t="s">
        <v>117</v>
      </c>
      <c r="K48" s="20" t="s">
        <v>181</v>
      </c>
      <c r="L48" s="20" t="s">
        <v>118</v>
      </c>
      <c r="M48" s="38" t="s">
        <v>186</v>
      </c>
      <c r="N48" s="38"/>
      <c r="O48" s="39"/>
      <c r="P48" s="39" t="s">
        <v>175</v>
      </c>
      <c r="Q48" s="30"/>
      <c r="R48" s="40" t="str">
        <f t="shared" si="5"/>
        <v/>
      </c>
      <c r="S48" s="41" t="str">
        <f t="shared" ca="1" si="6"/>
        <v/>
      </c>
      <c r="T48" s="42" t="str">
        <f>IF(R48="","",IF(R48="Não","Liberada",IF(AND(R48&lt;&gt;"Não",R48&lt;&gt;"",VLOOKUP(R48,$D$9:$AD49,26,FALSE)&lt;&gt;"Concluído"),"Aguardando",IF(AND(R48&lt;&gt;"Não",R48&lt;&gt;"",VLOOKUP(R48,$D$9:$AD49,26,FALSE)="Concluído"),"Liberada","Aguardando"))))</f>
        <v/>
      </c>
      <c r="U48" s="43"/>
      <c r="V48" s="39"/>
      <c r="W48" s="39"/>
      <c r="X48" s="30"/>
      <c r="Y48" s="40" t="str">
        <f>IF('Atividades Teste'!D48&lt;&gt;"",COUNTIFS(Ocorrências!$B$6:$B49,'Atividades Teste'!$D48,Ocorrências!$R$6:$R49,"pendente")+COUNTIFS(Ocorrências!$B$6:$B49,'Atividades Teste'!$D48,Ocorrências!$R$6:$R49,"Agd Chamado"),"")</f>
        <v/>
      </c>
      <c r="Z48" s="42" t="str">
        <f t="shared" si="9"/>
        <v/>
      </c>
      <c r="AA48" s="44"/>
      <c r="AB48" s="44"/>
      <c r="AC48" s="49"/>
      <c r="AD48" s="46" t="str">
        <f t="shared" si="4"/>
        <v/>
      </c>
      <c r="AE48" s="47"/>
    </row>
    <row r="49" spans="1:31" x14ac:dyDescent="0.3">
      <c r="A49" s="92" t="str">
        <f t="shared" si="0"/>
        <v/>
      </c>
      <c r="B49" s="29" t="s">
        <v>42</v>
      </c>
      <c r="C49" s="30">
        <v>1</v>
      </c>
      <c r="D49" s="31" t="str">
        <f>IF(F49="","",B49&amp;1+SUM($C$11:C49))</f>
        <v/>
      </c>
      <c r="E49" s="32" t="str">
        <f t="shared" si="7"/>
        <v/>
      </c>
      <c r="F49" s="48"/>
      <c r="G49" s="34"/>
      <c r="H49" s="35" t="str">
        <f t="shared" si="8"/>
        <v/>
      </c>
      <c r="I49" s="36" t="str">
        <f t="shared" si="3"/>
        <v/>
      </c>
      <c r="J49" s="19" t="s">
        <v>117</v>
      </c>
      <c r="K49" s="20" t="s">
        <v>181</v>
      </c>
      <c r="L49" s="20" t="s">
        <v>118</v>
      </c>
      <c r="M49" s="38" t="s">
        <v>184</v>
      </c>
      <c r="N49" s="38"/>
      <c r="O49" s="39"/>
      <c r="P49" s="39" t="s">
        <v>176</v>
      </c>
      <c r="Q49" s="30"/>
      <c r="R49" s="40" t="str">
        <f t="shared" si="5"/>
        <v/>
      </c>
      <c r="S49" s="41" t="str">
        <f t="shared" ca="1" si="6"/>
        <v/>
      </c>
      <c r="T49" s="42" t="str">
        <f>IF(R49="","",IF(R49="Não","Liberada",IF(AND(R49&lt;&gt;"Não",R49&lt;&gt;"",VLOOKUP(R49,$D$9:$AD50,26,FALSE)&lt;&gt;"Concluído"),"Aguardando",IF(AND(R49&lt;&gt;"Não",R49&lt;&gt;"",VLOOKUP(R49,$D$9:$AD50,26,FALSE)="Concluído"),"Liberada","Aguardando"))))</f>
        <v/>
      </c>
      <c r="U49" s="43"/>
      <c r="V49" s="39"/>
      <c r="W49" s="39"/>
      <c r="X49" s="30"/>
      <c r="Y49" s="40" t="str">
        <f>IF('Atividades Teste'!D49&lt;&gt;"",COUNTIFS(Ocorrências!$B$6:$B50,'Atividades Teste'!$D49,Ocorrências!$R$6:$R50,"pendente")+COUNTIFS(Ocorrências!$B$6:$B50,'Atividades Teste'!$D49,Ocorrências!$R$6:$R50,"Agd Chamado"),"")</f>
        <v/>
      </c>
      <c r="Z49" s="42" t="str">
        <f t="shared" si="9"/>
        <v/>
      </c>
      <c r="AA49" s="44"/>
      <c r="AB49" s="44"/>
      <c r="AC49" s="49"/>
      <c r="AD49" s="46" t="str">
        <f t="shared" si="4"/>
        <v/>
      </c>
      <c r="AE49" s="47"/>
    </row>
    <row r="50" spans="1:31" x14ac:dyDescent="0.3">
      <c r="A50" s="92" t="str">
        <f t="shared" si="0"/>
        <v/>
      </c>
      <c r="B50" s="29" t="s">
        <v>42</v>
      </c>
      <c r="C50" s="30">
        <v>1</v>
      </c>
      <c r="D50" s="31" t="str">
        <f>IF(F50="","",B50&amp;1+SUM($C$11:C50))</f>
        <v/>
      </c>
      <c r="E50" s="32" t="str">
        <f t="shared" si="7"/>
        <v/>
      </c>
      <c r="F50" s="48"/>
      <c r="G50" s="34"/>
      <c r="H50" s="35" t="str">
        <f t="shared" si="8"/>
        <v/>
      </c>
      <c r="I50" s="36" t="str">
        <f t="shared" si="3"/>
        <v/>
      </c>
      <c r="J50" s="19" t="s">
        <v>117</v>
      </c>
      <c r="K50" s="20" t="s">
        <v>181</v>
      </c>
      <c r="L50" s="20" t="s">
        <v>118</v>
      </c>
      <c r="M50" s="38" t="s">
        <v>187</v>
      </c>
      <c r="N50" s="38"/>
      <c r="O50" s="39"/>
      <c r="P50" s="39" t="s">
        <v>177</v>
      </c>
      <c r="Q50" s="30"/>
      <c r="R50" s="40" t="str">
        <f t="shared" si="5"/>
        <v/>
      </c>
      <c r="S50" s="41" t="str">
        <f t="shared" ca="1" si="6"/>
        <v/>
      </c>
      <c r="T50" s="42" t="str">
        <f>IF(R50="","",IF(R50="Não","Liberada",IF(AND(R50&lt;&gt;"Não",R50&lt;&gt;"",VLOOKUP(R50,$D$9:$AD51,26,FALSE)&lt;&gt;"Concluído"),"Aguardando",IF(AND(R50&lt;&gt;"Não",R50&lt;&gt;"",VLOOKUP(R50,$D$9:$AD51,26,FALSE)="Concluído"),"Liberada","Aguardando"))))</f>
        <v/>
      </c>
      <c r="U50" s="43"/>
      <c r="V50" s="39"/>
      <c r="W50" s="39"/>
      <c r="X50" s="30"/>
      <c r="Y50" s="40" t="str">
        <f>IF('Atividades Teste'!D50&lt;&gt;"",COUNTIFS(Ocorrências!$B$6:$B51,'Atividades Teste'!$D50,Ocorrências!$R$6:$R51,"pendente")+COUNTIFS(Ocorrências!$B$6:$B51,'Atividades Teste'!$D50,Ocorrências!$R$6:$R51,"Agd Chamado"),"")</f>
        <v/>
      </c>
      <c r="Z50" s="42" t="str">
        <f t="shared" si="9"/>
        <v/>
      </c>
      <c r="AA50" s="44"/>
      <c r="AB50" s="44"/>
      <c r="AC50" s="49"/>
      <c r="AD50" s="46" t="str">
        <f t="shared" si="4"/>
        <v/>
      </c>
      <c r="AE50" s="47"/>
    </row>
    <row r="51" spans="1:31" x14ac:dyDescent="0.3">
      <c r="A51" s="92" t="str">
        <f t="shared" si="0"/>
        <v/>
      </c>
      <c r="B51" s="29" t="s">
        <v>42</v>
      </c>
      <c r="C51" s="30">
        <v>1</v>
      </c>
      <c r="D51" s="31" t="str">
        <f>IF(F51="","",B51&amp;1+SUM($C$11:C51))</f>
        <v/>
      </c>
      <c r="E51" s="32" t="str">
        <f t="shared" si="7"/>
        <v/>
      </c>
      <c r="F51" s="48"/>
      <c r="G51" s="34"/>
      <c r="H51" s="35" t="str">
        <f t="shared" si="8"/>
        <v/>
      </c>
      <c r="I51" s="36" t="str">
        <f t="shared" si="3"/>
        <v/>
      </c>
      <c r="J51" s="19" t="s">
        <v>117</v>
      </c>
      <c r="K51" s="20" t="s">
        <v>181</v>
      </c>
      <c r="L51" s="20" t="s">
        <v>118</v>
      </c>
      <c r="M51" s="38" t="s">
        <v>191</v>
      </c>
      <c r="N51" s="38"/>
      <c r="O51" s="39"/>
      <c r="P51" s="39" t="s">
        <v>178</v>
      </c>
      <c r="Q51" s="30"/>
      <c r="R51" s="40" t="str">
        <f t="shared" si="5"/>
        <v/>
      </c>
      <c r="S51" s="41" t="str">
        <f t="shared" ca="1" si="6"/>
        <v/>
      </c>
      <c r="T51" s="42" t="str">
        <f>IF(R51="","",IF(R51="Não","Liberada",IF(AND(R51&lt;&gt;"Não",R51&lt;&gt;"",VLOOKUP(R51,$D$9:$AD52,26,FALSE)&lt;&gt;"Concluído"),"Aguardando",IF(AND(R51&lt;&gt;"Não",R51&lt;&gt;"",VLOOKUP(R51,$D$9:$AD52,26,FALSE)="Concluído"),"Liberada","Aguardando"))))</f>
        <v/>
      </c>
      <c r="U51" s="43"/>
      <c r="V51" s="39"/>
      <c r="W51" s="39"/>
      <c r="X51" s="30"/>
      <c r="Y51" s="40" t="str">
        <f>IF('Atividades Teste'!D51&lt;&gt;"",COUNTIFS(Ocorrências!$B$6:$B52,'Atividades Teste'!$D51,Ocorrências!$R$6:$R52,"pendente")+COUNTIFS(Ocorrências!$B$6:$B52,'Atividades Teste'!$D51,Ocorrências!$R$6:$R52,"Agd Chamado"),"")</f>
        <v/>
      </c>
      <c r="Z51" s="42" t="str">
        <f t="shared" si="9"/>
        <v/>
      </c>
      <c r="AA51" s="44"/>
      <c r="AB51" s="44"/>
      <c r="AC51" s="49"/>
      <c r="AD51" s="46" t="str">
        <f t="shared" si="4"/>
        <v/>
      </c>
      <c r="AE51" s="47"/>
    </row>
    <row r="52" spans="1:31" x14ac:dyDescent="0.3">
      <c r="A52" s="92" t="str">
        <f t="shared" si="0"/>
        <v/>
      </c>
      <c r="B52" s="29" t="s">
        <v>42</v>
      </c>
      <c r="C52" s="30">
        <v>1</v>
      </c>
      <c r="D52" s="31" t="str">
        <f>IF(F52="","",B52&amp;1+SUM($C$11:C52))</f>
        <v/>
      </c>
      <c r="E52" s="32" t="str">
        <f t="shared" si="7"/>
        <v/>
      </c>
      <c r="F52" s="48"/>
      <c r="G52" s="34"/>
      <c r="H52" s="35" t="str">
        <f t="shared" si="8"/>
        <v/>
      </c>
      <c r="I52" s="36" t="str">
        <f t="shared" si="3"/>
        <v/>
      </c>
      <c r="J52" s="19" t="s">
        <v>117</v>
      </c>
      <c r="K52" s="20" t="s">
        <v>180</v>
      </c>
      <c r="L52" s="20" t="s">
        <v>118</v>
      </c>
      <c r="M52" s="38" t="s">
        <v>206</v>
      </c>
      <c r="N52" s="38"/>
      <c r="O52" s="39"/>
      <c r="P52" s="39" t="s">
        <v>192</v>
      </c>
      <c r="Q52" s="30"/>
      <c r="R52" s="40" t="str">
        <f t="shared" si="5"/>
        <v/>
      </c>
      <c r="S52" s="41" t="str">
        <f t="shared" ca="1" si="6"/>
        <v/>
      </c>
      <c r="T52" s="42" t="str">
        <f>IF(R52="","",IF(R52="Não","Liberada",IF(AND(R52&lt;&gt;"Não",R52&lt;&gt;"",VLOOKUP(R52,$D$9:$AD53,26,FALSE)&lt;&gt;"Concluído"),"Aguardando",IF(AND(R52&lt;&gt;"Não",R52&lt;&gt;"",VLOOKUP(R52,$D$9:$AD53,26,FALSE)="Concluído"),"Liberada","Aguardando"))))</f>
        <v/>
      </c>
      <c r="U52" s="43"/>
      <c r="V52" s="39"/>
      <c r="W52" s="39"/>
      <c r="X52" s="30"/>
      <c r="Y52" s="40" t="str">
        <f>IF('Atividades Teste'!D52&lt;&gt;"",COUNTIFS(Ocorrências!$B$6:$B53,'Atividades Teste'!$D52,Ocorrências!$R$6:$R53,"pendente")+COUNTIFS(Ocorrências!$B$6:$B53,'Atividades Teste'!$D52,Ocorrências!$R$6:$R53,"Agd Chamado"),"")</f>
        <v/>
      </c>
      <c r="Z52" s="42" t="str">
        <f t="shared" si="9"/>
        <v/>
      </c>
      <c r="AA52" s="44"/>
      <c r="AB52" s="44"/>
      <c r="AC52" s="49"/>
      <c r="AD52" s="46" t="str">
        <f t="shared" si="4"/>
        <v/>
      </c>
      <c r="AE52" s="47"/>
    </row>
    <row r="53" spans="1:31" x14ac:dyDescent="0.3">
      <c r="A53" s="92" t="str">
        <f t="shared" si="0"/>
        <v/>
      </c>
      <c r="B53" s="29" t="s">
        <v>42</v>
      </c>
      <c r="C53" s="30">
        <v>1</v>
      </c>
      <c r="D53" s="31" t="str">
        <f>IF(F53="","",B53&amp;1+SUM($C$11:C53))</f>
        <v/>
      </c>
      <c r="E53" s="32" t="str">
        <f t="shared" si="7"/>
        <v/>
      </c>
      <c r="F53" s="48"/>
      <c r="G53" s="34"/>
      <c r="H53" s="35" t="str">
        <f t="shared" si="8"/>
        <v/>
      </c>
      <c r="I53" s="36" t="str">
        <f t="shared" si="3"/>
        <v/>
      </c>
      <c r="J53" s="19" t="s">
        <v>117</v>
      </c>
      <c r="K53" s="20" t="s">
        <v>180</v>
      </c>
      <c r="L53" s="20" t="s">
        <v>118</v>
      </c>
      <c r="M53" s="38" t="s">
        <v>206</v>
      </c>
      <c r="N53" s="38"/>
      <c r="O53" s="39"/>
      <c r="P53" s="39" t="s">
        <v>158</v>
      </c>
      <c r="Q53" s="30"/>
      <c r="R53" s="40" t="str">
        <f t="shared" si="5"/>
        <v/>
      </c>
      <c r="S53" s="41" t="str">
        <f t="shared" ca="1" si="6"/>
        <v/>
      </c>
      <c r="T53" s="42" t="str">
        <f>IF(R53="","",IF(R53="Não","Liberada",IF(AND(R53&lt;&gt;"Não",R53&lt;&gt;"",VLOOKUP(R53,$D$9:$AD54,26,FALSE)&lt;&gt;"Concluído"),"Aguardando",IF(AND(R53&lt;&gt;"Não",R53&lt;&gt;"",VLOOKUP(R53,$D$9:$AD54,26,FALSE)="Concluído"),"Liberada","Aguardando"))))</f>
        <v/>
      </c>
      <c r="U53" s="43"/>
      <c r="V53" s="39"/>
      <c r="W53" s="39"/>
      <c r="X53" s="30"/>
      <c r="Y53" s="40" t="str">
        <f>IF('Atividades Teste'!D53&lt;&gt;"",COUNTIFS(Ocorrências!$B$6:$B54,'Atividades Teste'!$D53,Ocorrências!$R$6:$R54,"pendente")+COUNTIFS(Ocorrências!$B$6:$B54,'Atividades Teste'!$D53,Ocorrências!$R$6:$R54,"Agd Chamado"),"")</f>
        <v/>
      </c>
      <c r="Z53" s="42" t="str">
        <f t="shared" si="9"/>
        <v/>
      </c>
      <c r="AA53" s="44"/>
      <c r="AB53" s="44"/>
      <c r="AC53" s="49"/>
      <c r="AD53" s="46" t="str">
        <f t="shared" si="4"/>
        <v/>
      </c>
      <c r="AE53" s="47"/>
    </row>
    <row r="54" spans="1:31" x14ac:dyDescent="0.3">
      <c r="A54" s="92" t="str">
        <f t="shared" si="0"/>
        <v/>
      </c>
      <c r="B54" s="29" t="s">
        <v>42</v>
      </c>
      <c r="C54" s="30">
        <v>1</v>
      </c>
      <c r="D54" s="31" t="str">
        <f>IF(F54="","",B54&amp;1+SUM($C$11:C54))</f>
        <v/>
      </c>
      <c r="E54" s="32" t="str">
        <f t="shared" si="7"/>
        <v/>
      </c>
      <c r="F54" s="48"/>
      <c r="G54" s="34"/>
      <c r="H54" s="35" t="str">
        <f t="shared" si="8"/>
        <v/>
      </c>
      <c r="I54" s="36" t="str">
        <f t="shared" si="3"/>
        <v/>
      </c>
      <c r="J54" s="19" t="s">
        <v>117</v>
      </c>
      <c r="K54" s="20" t="s">
        <v>180</v>
      </c>
      <c r="L54" s="20" t="s">
        <v>118</v>
      </c>
      <c r="M54" s="38" t="s">
        <v>206</v>
      </c>
      <c r="N54" s="38"/>
      <c r="O54" s="39"/>
      <c r="P54" s="39" t="s">
        <v>159</v>
      </c>
      <c r="Q54" s="30"/>
      <c r="R54" s="40" t="str">
        <f t="shared" si="5"/>
        <v/>
      </c>
      <c r="S54" s="41" t="str">
        <f t="shared" ca="1" si="6"/>
        <v/>
      </c>
      <c r="T54" s="42" t="str">
        <f>IF(R54="","",IF(R54="Não","Liberada",IF(AND(R54&lt;&gt;"Não",R54&lt;&gt;"",VLOOKUP(R54,$D$9:$AD55,26,FALSE)&lt;&gt;"Concluído"),"Aguardando",IF(AND(R54&lt;&gt;"Não",R54&lt;&gt;"",VLOOKUP(R54,$D$9:$AD55,26,FALSE)="Concluído"),"Liberada","Aguardando"))))</f>
        <v/>
      </c>
      <c r="U54" s="43"/>
      <c r="V54" s="39"/>
      <c r="W54" s="39"/>
      <c r="X54" s="30"/>
      <c r="Y54" s="40" t="str">
        <f>IF('Atividades Teste'!D54&lt;&gt;"",COUNTIFS(Ocorrências!$B$6:$B55,'Atividades Teste'!$D54,Ocorrências!$R$6:$R55,"pendente")+COUNTIFS(Ocorrências!$B$6:$B55,'Atividades Teste'!$D54,Ocorrências!$R$6:$R55,"Agd Chamado"),"")</f>
        <v/>
      </c>
      <c r="Z54" s="42" t="str">
        <f t="shared" si="9"/>
        <v/>
      </c>
      <c r="AA54" s="44"/>
      <c r="AB54" s="44"/>
      <c r="AC54" s="49"/>
      <c r="AD54" s="46" t="str">
        <f t="shared" si="4"/>
        <v/>
      </c>
      <c r="AE54" s="47"/>
    </row>
    <row r="55" spans="1:31" x14ac:dyDescent="0.3">
      <c r="A55" s="92" t="str">
        <f t="shared" si="0"/>
        <v/>
      </c>
      <c r="B55" s="29" t="s">
        <v>42</v>
      </c>
      <c r="C55" s="30">
        <v>1</v>
      </c>
      <c r="D55" s="31" t="str">
        <f>IF(F55="","",B55&amp;1+SUM($C$11:C55))</f>
        <v/>
      </c>
      <c r="E55" s="32" t="str">
        <f t="shared" si="7"/>
        <v/>
      </c>
      <c r="F55" s="48"/>
      <c r="G55" s="34"/>
      <c r="H55" s="35" t="str">
        <f t="shared" si="8"/>
        <v/>
      </c>
      <c r="I55" s="36" t="str">
        <f t="shared" si="3"/>
        <v/>
      </c>
      <c r="J55" s="19" t="s">
        <v>117</v>
      </c>
      <c r="K55" s="20" t="s">
        <v>180</v>
      </c>
      <c r="L55" s="20" t="s">
        <v>118</v>
      </c>
      <c r="M55" s="38" t="s">
        <v>206</v>
      </c>
      <c r="N55" s="38"/>
      <c r="O55" s="39"/>
      <c r="P55" s="39" t="s">
        <v>193</v>
      </c>
      <c r="Q55" s="30"/>
      <c r="R55" s="40" t="str">
        <f t="shared" si="5"/>
        <v/>
      </c>
      <c r="S55" s="41" t="str">
        <f t="shared" ca="1" si="6"/>
        <v/>
      </c>
      <c r="T55" s="42" t="str">
        <f>IF(R55="","",IF(R55="Não","Liberada",IF(AND(R55&lt;&gt;"Não",R55&lt;&gt;"",VLOOKUP(R55,$D$9:$AD56,26,FALSE)&lt;&gt;"Concluído"),"Aguardando",IF(AND(R55&lt;&gt;"Não",R55&lt;&gt;"",VLOOKUP(R55,$D$9:$AD56,26,FALSE)="Concluído"),"Liberada","Aguardando"))))</f>
        <v/>
      </c>
      <c r="U55" s="43"/>
      <c r="V55" s="39"/>
      <c r="W55" s="39"/>
      <c r="X55" s="30"/>
      <c r="Y55" s="40" t="str">
        <f>IF('Atividades Teste'!D55&lt;&gt;"",COUNTIFS(Ocorrências!$B$6:$B56,'Atividades Teste'!$D55,Ocorrências!$R$6:$R56,"pendente")+COUNTIFS(Ocorrências!$B$6:$B56,'Atividades Teste'!$D55,Ocorrências!$R$6:$R56,"Agd Chamado"),"")</f>
        <v/>
      </c>
      <c r="Z55" s="42" t="str">
        <f t="shared" si="9"/>
        <v/>
      </c>
      <c r="AA55" s="44"/>
      <c r="AB55" s="44"/>
      <c r="AC55" s="49"/>
      <c r="AD55" s="46" t="str">
        <f t="shared" si="4"/>
        <v/>
      </c>
      <c r="AE55" s="47"/>
    </row>
    <row r="56" spans="1:31" x14ac:dyDescent="0.3">
      <c r="A56" s="92" t="str">
        <f t="shared" si="0"/>
        <v/>
      </c>
      <c r="B56" s="29" t="s">
        <v>42</v>
      </c>
      <c r="C56" s="30">
        <v>1</v>
      </c>
      <c r="D56" s="31" t="str">
        <f>IF(F56="","",B56&amp;1+SUM($C$11:C56))</f>
        <v/>
      </c>
      <c r="E56" s="32" t="str">
        <f t="shared" si="7"/>
        <v/>
      </c>
      <c r="F56" s="48"/>
      <c r="G56" s="34"/>
      <c r="H56" s="35" t="str">
        <f t="shared" si="8"/>
        <v/>
      </c>
      <c r="I56" s="36" t="str">
        <f t="shared" si="3"/>
        <v/>
      </c>
      <c r="J56" s="19" t="s">
        <v>117</v>
      </c>
      <c r="K56" s="20" t="s">
        <v>180</v>
      </c>
      <c r="L56" s="20" t="s">
        <v>118</v>
      </c>
      <c r="M56" s="38" t="s">
        <v>206</v>
      </c>
      <c r="N56" s="38"/>
      <c r="O56" s="39"/>
      <c r="P56" s="39" t="s">
        <v>194</v>
      </c>
      <c r="Q56" s="30"/>
      <c r="R56" s="40" t="str">
        <f t="shared" si="5"/>
        <v/>
      </c>
      <c r="S56" s="41" t="str">
        <f t="shared" ca="1" si="6"/>
        <v/>
      </c>
      <c r="T56" s="42" t="str">
        <f>IF(R56="","",IF(R56="Não","Liberada",IF(AND(R56&lt;&gt;"Não",R56&lt;&gt;"",VLOOKUP(R56,$D$9:$AD57,26,FALSE)&lt;&gt;"Concluído"),"Aguardando",IF(AND(R56&lt;&gt;"Não",R56&lt;&gt;"",VLOOKUP(R56,$D$9:$AD57,26,FALSE)="Concluído"),"Liberada","Aguardando"))))</f>
        <v/>
      </c>
      <c r="U56" s="43"/>
      <c r="V56" s="39"/>
      <c r="W56" s="39"/>
      <c r="X56" s="30"/>
      <c r="Y56" s="40" t="str">
        <f>IF('Atividades Teste'!D56&lt;&gt;"",COUNTIFS(Ocorrências!$B$6:$B57,'Atividades Teste'!$D56,Ocorrências!$R$6:$R57,"pendente")+COUNTIFS(Ocorrências!$B$6:$B57,'Atividades Teste'!$D56,Ocorrências!$R$6:$R57,"Agd Chamado"),"")</f>
        <v/>
      </c>
      <c r="Z56" s="42" t="str">
        <f t="shared" si="9"/>
        <v/>
      </c>
      <c r="AA56" s="44"/>
      <c r="AB56" s="44"/>
      <c r="AC56" s="49"/>
      <c r="AD56" s="46" t="str">
        <f t="shared" si="4"/>
        <v/>
      </c>
      <c r="AE56" s="47"/>
    </row>
    <row r="57" spans="1:31" x14ac:dyDescent="0.3">
      <c r="A57" s="92" t="str">
        <f t="shared" si="0"/>
        <v/>
      </c>
      <c r="B57" s="29" t="s">
        <v>42</v>
      </c>
      <c r="C57" s="30">
        <v>1</v>
      </c>
      <c r="D57" s="31" t="str">
        <f>IF(F57="","",B57&amp;1+SUM($C$11:C57))</f>
        <v/>
      </c>
      <c r="E57" s="32" t="str">
        <f t="shared" si="7"/>
        <v/>
      </c>
      <c r="F57" s="48"/>
      <c r="G57" s="34"/>
      <c r="H57" s="35" t="str">
        <f t="shared" si="8"/>
        <v/>
      </c>
      <c r="I57" s="36" t="str">
        <f t="shared" si="3"/>
        <v/>
      </c>
      <c r="J57" s="19" t="s">
        <v>117</v>
      </c>
      <c r="K57" s="20" t="s">
        <v>180</v>
      </c>
      <c r="L57" s="20" t="s">
        <v>118</v>
      </c>
      <c r="M57" s="38" t="s">
        <v>207</v>
      </c>
      <c r="N57" s="38"/>
      <c r="O57" s="39"/>
      <c r="P57" s="39" t="s">
        <v>195</v>
      </c>
      <c r="Q57" s="30"/>
      <c r="R57" s="40" t="str">
        <f t="shared" si="5"/>
        <v/>
      </c>
      <c r="S57" s="41" t="str">
        <f t="shared" ca="1" si="6"/>
        <v/>
      </c>
      <c r="T57" s="42" t="str">
        <f>IF(R57="","",IF(R57="Não","Liberada",IF(AND(R57&lt;&gt;"Não",R57&lt;&gt;"",VLOOKUP(R57,$D$9:$AD58,26,FALSE)&lt;&gt;"Concluído"),"Aguardando",IF(AND(R57&lt;&gt;"Não",R57&lt;&gt;"",VLOOKUP(R57,$D$9:$AD58,26,FALSE)="Concluído"),"Liberada","Aguardando"))))</f>
        <v/>
      </c>
      <c r="U57" s="43"/>
      <c r="V57" s="39"/>
      <c r="W57" s="39"/>
      <c r="X57" s="30"/>
      <c r="Y57" s="40" t="str">
        <f>IF('Atividades Teste'!D57&lt;&gt;"",COUNTIFS(Ocorrências!$B$6:$B58,'Atividades Teste'!$D57,Ocorrências!$R$6:$R58,"pendente")+COUNTIFS(Ocorrências!$B$6:$B58,'Atividades Teste'!$D57,Ocorrências!$R$6:$R58,"Agd Chamado"),"")</f>
        <v/>
      </c>
      <c r="Z57" s="42" t="str">
        <f t="shared" si="9"/>
        <v/>
      </c>
      <c r="AA57" s="44"/>
      <c r="AB57" s="44"/>
      <c r="AC57" s="49"/>
      <c r="AD57" s="46" t="str">
        <f t="shared" si="4"/>
        <v/>
      </c>
      <c r="AE57" s="47"/>
    </row>
    <row r="58" spans="1:31" x14ac:dyDescent="0.3">
      <c r="A58" s="92" t="str">
        <f t="shared" si="0"/>
        <v/>
      </c>
      <c r="B58" s="29" t="s">
        <v>42</v>
      </c>
      <c r="C58" s="30">
        <v>1</v>
      </c>
      <c r="D58" s="31" t="str">
        <f>IF(F58="","",B58&amp;1+SUM($C$11:C58))</f>
        <v/>
      </c>
      <c r="E58" s="32" t="str">
        <f t="shared" si="7"/>
        <v/>
      </c>
      <c r="F58" s="48"/>
      <c r="G58" s="34"/>
      <c r="H58" s="35" t="str">
        <f t="shared" si="8"/>
        <v/>
      </c>
      <c r="I58" s="36" t="str">
        <f t="shared" si="3"/>
        <v/>
      </c>
      <c r="J58" s="19" t="s">
        <v>117</v>
      </c>
      <c r="K58" s="20" t="s">
        <v>180</v>
      </c>
      <c r="L58" s="20" t="s">
        <v>118</v>
      </c>
      <c r="M58" s="38" t="s">
        <v>208</v>
      </c>
      <c r="N58" s="38"/>
      <c r="O58" s="39"/>
      <c r="P58" s="39" t="s">
        <v>196</v>
      </c>
      <c r="Q58" s="30"/>
      <c r="R58" s="40" t="str">
        <f t="shared" si="5"/>
        <v/>
      </c>
      <c r="S58" s="41" t="str">
        <f t="shared" ca="1" si="6"/>
        <v/>
      </c>
      <c r="T58" s="42" t="str">
        <f>IF(R58="","",IF(R58="Não","Liberada",IF(AND(R58&lt;&gt;"Não",R58&lt;&gt;"",VLOOKUP(R58,$D$9:$AD59,26,FALSE)&lt;&gt;"Concluído"),"Aguardando",IF(AND(R58&lt;&gt;"Não",R58&lt;&gt;"",VLOOKUP(R58,$D$9:$AD59,26,FALSE)="Concluído"),"Liberada","Aguardando"))))</f>
        <v/>
      </c>
      <c r="U58" s="43"/>
      <c r="V58" s="39"/>
      <c r="W58" s="39"/>
      <c r="X58" s="30"/>
      <c r="Y58" s="40" t="str">
        <f>IF('Atividades Teste'!D58&lt;&gt;"",COUNTIFS(Ocorrências!$B$6:$B59,'Atividades Teste'!$D58,Ocorrências!$R$6:$R59,"pendente")+COUNTIFS(Ocorrências!$B$6:$B59,'Atividades Teste'!$D58,Ocorrências!$R$6:$R59,"Agd Chamado"),"")</f>
        <v/>
      </c>
      <c r="Z58" s="42" t="str">
        <f t="shared" si="9"/>
        <v/>
      </c>
      <c r="AA58" s="44"/>
      <c r="AB58" s="44"/>
      <c r="AC58" s="49"/>
      <c r="AD58" s="46" t="str">
        <f t="shared" si="4"/>
        <v/>
      </c>
      <c r="AE58" s="47"/>
    </row>
    <row r="59" spans="1:31" x14ac:dyDescent="0.3">
      <c r="A59" s="92" t="str">
        <f t="shared" si="0"/>
        <v/>
      </c>
      <c r="B59" s="29" t="s">
        <v>42</v>
      </c>
      <c r="C59" s="30">
        <v>1</v>
      </c>
      <c r="D59" s="31" t="str">
        <f>IF(F59="","",B59&amp;1+SUM($C$11:C59))</f>
        <v/>
      </c>
      <c r="E59" s="32" t="str">
        <f t="shared" si="7"/>
        <v/>
      </c>
      <c r="F59" s="48"/>
      <c r="G59" s="34"/>
      <c r="H59" s="35" t="str">
        <f t="shared" si="8"/>
        <v/>
      </c>
      <c r="I59" s="36" t="str">
        <f t="shared" si="3"/>
        <v/>
      </c>
      <c r="J59" s="19" t="s">
        <v>117</v>
      </c>
      <c r="K59" s="20" t="s">
        <v>180</v>
      </c>
      <c r="L59" s="20" t="s">
        <v>118</v>
      </c>
      <c r="M59" s="38" t="s">
        <v>208</v>
      </c>
      <c r="N59" s="38"/>
      <c r="O59" s="39"/>
      <c r="P59" s="39" t="s">
        <v>197</v>
      </c>
      <c r="Q59" s="30"/>
      <c r="R59" s="40" t="str">
        <f t="shared" si="5"/>
        <v/>
      </c>
      <c r="S59" s="41" t="str">
        <f t="shared" ca="1" si="6"/>
        <v/>
      </c>
      <c r="T59" s="42" t="str">
        <f>IF(R59="","",IF(R59="Não","Liberada",IF(AND(R59&lt;&gt;"Não",R59&lt;&gt;"",VLOOKUP(R59,$D$9:$AD60,26,FALSE)&lt;&gt;"Concluído"),"Aguardando",IF(AND(R59&lt;&gt;"Não",R59&lt;&gt;"",VLOOKUP(R59,$D$9:$AD60,26,FALSE)="Concluído"),"Liberada","Aguardando"))))</f>
        <v/>
      </c>
      <c r="U59" s="43"/>
      <c r="V59" s="39"/>
      <c r="W59" s="39"/>
      <c r="X59" s="30"/>
      <c r="Y59" s="40" t="str">
        <f>IF('Atividades Teste'!D59&lt;&gt;"",COUNTIFS(Ocorrências!$B$6:$B60,'Atividades Teste'!$D59,Ocorrências!$R$6:$R60,"pendente")+COUNTIFS(Ocorrências!$B$6:$B60,'Atividades Teste'!$D59,Ocorrências!$R$6:$R60,"Agd Chamado"),"")</f>
        <v/>
      </c>
      <c r="Z59" s="42" t="str">
        <f t="shared" si="9"/>
        <v/>
      </c>
      <c r="AA59" s="44"/>
      <c r="AB59" s="44"/>
      <c r="AC59" s="49"/>
      <c r="AD59" s="46" t="str">
        <f t="shared" si="4"/>
        <v/>
      </c>
      <c r="AE59" s="47"/>
    </row>
    <row r="60" spans="1:31" x14ac:dyDescent="0.3">
      <c r="A60" s="92" t="str">
        <f t="shared" si="0"/>
        <v/>
      </c>
      <c r="B60" s="29" t="s">
        <v>42</v>
      </c>
      <c r="C60" s="30">
        <v>1</v>
      </c>
      <c r="D60" s="31" t="str">
        <f>IF(F60="","",B60&amp;1+SUM($C$11:C60))</f>
        <v/>
      </c>
      <c r="E60" s="32" t="str">
        <f t="shared" si="7"/>
        <v/>
      </c>
      <c r="F60" s="48"/>
      <c r="G60" s="34"/>
      <c r="H60" s="35" t="str">
        <f t="shared" si="8"/>
        <v/>
      </c>
      <c r="I60" s="36" t="str">
        <f t="shared" si="3"/>
        <v/>
      </c>
      <c r="J60" s="19" t="s">
        <v>117</v>
      </c>
      <c r="K60" s="20" t="s">
        <v>180</v>
      </c>
      <c r="L60" s="20" t="s">
        <v>118</v>
      </c>
      <c r="M60" s="38" t="s">
        <v>209</v>
      </c>
      <c r="N60" s="38"/>
      <c r="O60" s="39"/>
      <c r="P60" s="39" t="s">
        <v>198</v>
      </c>
      <c r="Q60" s="30"/>
      <c r="R60" s="40" t="str">
        <f t="shared" si="5"/>
        <v/>
      </c>
      <c r="S60" s="41" t="str">
        <f t="shared" ca="1" si="6"/>
        <v/>
      </c>
      <c r="T60" s="42" t="str">
        <f>IF(R60="","",IF(R60="Não","Liberada",IF(AND(R60&lt;&gt;"Não",R60&lt;&gt;"",VLOOKUP(R60,$D$9:$AD61,26,FALSE)&lt;&gt;"Concluído"),"Aguardando",IF(AND(R60&lt;&gt;"Não",R60&lt;&gt;"",VLOOKUP(R60,$D$9:$AD61,26,FALSE)="Concluído"),"Liberada","Aguardando"))))</f>
        <v/>
      </c>
      <c r="U60" s="43"/>
      <c r="V60" s="39"/>
      <c r="W60" s="39"/>
      <c r="X60" s="30"/>
      <c r="Y60" s="40" t="str">
        <f>IF('Atividades Teste'!D60&lt;&gt;"",COUNTIFS(Ocorrências!$B$6:$B61,'Atividades Teste'!$D60,Ocorrências!$R$6:$R61,"pendente")+COUNTIFS(Ocorrências!$B$6:$B61,'Atividades Teste'!$D60,Ocorrências!$R$6:$R61,"Agd Chamado"),"")</f>
        <v/>
      </c>
      <c r="Z60" s="42" t="str">
        <f t="shared" si="9"/>
        <v/>
      </c>
      <c r="AA60" s="44"/>
      <c r="AB60" s="44"/>
      <c r="AC60" s="49"/>
      <c r="AD60" s="46" t="str">
        <f t="shared" si="4"/>
        <v/>
      </c>
      <c r="AE60" s="47"/>
    </row>
    <row r="61" spans="1:31" x14ac:dyDescent="0.3">
      <c r="A61" s="92" t="str">
        <f t="shared" si="0"/>
        <v/>
      </c>
      <c r="B61" s="29" t="s">
        <v>42</v>
      </c>
      <c r="C61" s="30">
        <v>1</v>
      </c>
      <c r="D61" s="31" t="str">
        <f>IF(F61="","",B61&amp;1+SUM($C$11:C61))</f>
        <v/>
      </c>
      <c r="E61" s="32" t="str">
        <f t="shared" si="7"/>
        <v/>
      </c>
      <c r="F61" s="48"/>
      <c r="G61" s="34"/>
      <c r="H61" s="35" t="str">
        <f t="shared" si="8"/>
        <v/>
      </c>
      <c r="I61" s="36" t="str">
        <f t="shared" si="3"/>
        <v/>
      </c>
      <c r="J61" s="19" t="s">
        <v>117</v>
      </c>
      <c r="K61" s="20" t="s">
        <v>180</v>
      </c>
      <c r="L61" s="20" t="s">
        <v>118</v>
      </c>
      <c r="M61" s="38" t="s">
        <v>184</v>
      </c>
      <c r="N61" s="38"/>
      <c r="O61" s="39"/>
      <c r="P61" s="39" t="s">
        <v>199</v>
      </c>
      <c r="Q61" s="30"/>
      <c r="R61" s="40" t="str">
        <f t="shared" si="5"/>
        <v/>
      </c>
      <c r="S61" s="41" t="str">
        <f t="shared" ca="1" si="6"/>
        <v/>
      </c>
      <c r="T61" s="42" t="str">
        <f>IF(R61="","",IF(R61="Não","Liberada",IF(AND(R61&lt;&gt;"Não",R61&lt;&gt;"",VLOOKUP(R61,$D$9:$AD62,26,FALSE)&lt;&gt;"Concluído"),"Aguardando",IF(AND(R61&lt;&gt;"Não",R61&lt;&gt;"",VLOOKUP(R61,$D$9:$AD62,26,FALSE)="Concluído"),"Liberada","Aguardando"))))</f>
        <v/>
      </c>
      <c r="U61" s="43"/>
      <c r="V61" s="39"/>
      <c r="W61" s="39"/>
      <c r="X61" s="30"/>
      <c r="Y61" s="40" t="str">
        <f>IF('Atividades Teste'!D61&lt;&gt;"",COUNTIFS(Ocorrências!$B$6:$B62,'Atividades Teste'!$D61,Ocorrências!$R$6:$R62,"pendente")+COUNTIFS(Ocorrências!$B$6:$B62,'Atividades Teste'!$D61,Ocorrências!$R$6:$R62,"Agd Chamado"),"")</f>
        <v/>
      </c>
      <c r="Z61" s="42" t="str">
        <f t="shared" si="9"/>
        <v/>
      </c>
      <c r="AA61" s="44"/>
      <c r="AB61" s="44"/>
      <c r="AC61" s="49"/>
      <c r="AD61" s="46" t="str">
        <f t="shared" si="4"/>
        <v/>
      </c>
      <c r="AE61" s="47"/>
    </row>
    <row r="62" spans="1:31" x14ac:dyDescent="0.3">
      <c r="A62" s="92" t="str">
        <f t="shared" si="0"/>
        <v/>
      </c>
      <c r="B62" s="29" t="s">
        <v>42</v>
      </c>
      <c r="C62" s="30">
        <v>1</v>
      </c>
      <c r="D62" s="31" t="str">
        <f>IF(F62="","",B62&amp;1+SUM($C$11:C62))</f>
        <v/>
      </c>
      <c r="E62" s="32" t="str">
        <f t="shared" si="7"/>
        <v/>
      </c>
      <c r="F62" s="48"/>
      <c r="G62" s="34"/>
      <c r="H62" s="35" t="str">
        <f t="shared" si="8"/>
        <v/>
      </c>
      <c r="I62" s="36" t="str">
        <f t="shared" si="3"/>
        <v/>
      </c>
      <c r="J62" s="19" t="s">
        <v>117</v>
      </c>
      <c r="K62" s="20" t="s">
        <v>180</v>
      </c>
      <c r="L62" s="20" t="s">
        <v>118</v>
      </c>
      <c r="M62" s="38" t="s">
        <v>210</v>
      </c>
      <c r="N62" s="38"/>
      <c r="O62" s="39"/>
      <c r="P62" s="39" t="s">
        <v>200</v>
      </c>
      <c r="Q62" s="30"/>
      <c r="R62" s="40" t="str">
        <f t="shared" si="5"/>
        <v/>
      </c>
      <c r="S62" s="41" t="str">
        <f t="shared" ca="1" si="6"/>
        <v/>
      </c>
      <c r="T62" s="42" t="str">
        <f>IF(R62="","",IF(R62="Não","Liberada",IF(AND(R62&lt;&gt;"Não",R62&lt;&gt;"",VLOOKUP(R62,$D$9:$AD63,26,FALSE)&lt;&gt;"Concluído"),"Aguardando",IF(AND(R62&lt;&gt;"Não",R62&lt;&gt;"",VLOOKUP(R62,$D$9:$AD63,26,FALSE)="Concluído"),"Liberada","Aguardando"))))</f>
        <v/>
      </c>
      <c r="U62" s="43"/>
      <c r="V62" s="39"/>
      <c r="W62" s="39"/>
      <c r="X62" s="30"/>
      <c r="Y62" s="40" t="str">
        <f>IF('Atividades Teste'!D62&lt;&gt;"",COUNTIFS(Ocorrências!$B$6:$B63,'Atividades Teste'!$D62,Ocorrências!$R$6:$R63,"pendente")+COUNTIFS(Ocorrências!$B$6:$B63,'Atividades Teste'!$D62,Ocorrências!$R$6:$R63,"Agd Chamado"),"")</f>
        <v/>
      </c>
      <c r="Z62" s="42" t="str">
        <f t="shared" si="9"/>
        <v/>
      </c>
      <c r="AA62" s="44"/>
      <c r="AB62" s="44"/>
      <c r="AC62" s="49"/>
      <c r="AD62" s="46" t="str">
        <f t="shared" si="4"/>
        <v/>
      </c>
      <c r="AE62" s="47"/>
    </row>
    <row r="63" spans="1:31" x14ac:dyDescent="0.3">
      <c r="A63" s="92" t="str">
        <f t="shared" si="0"/>
        <v/>
      </c>
      <c r="B63" s="29" t="s">
        <v>42</v>
      </c>
      <c r="C63" s="30">
        <v>1</v>
      </c>
      <c r="D63" s="31" t="str">
        <f>IF(F63="","",B63&amp;1+SUM($C$11:C63))</f>
        <v/>
      </c>
      <c r="E63" s="32" t="str">
        <f t="shared" si="7"/>
        <v/>
      </c>
      <c r="F63" s="48"/>
      <c r="G63" s="34"/>
      <c r="H63" s="35" t="str">
        <f t="shared" si="8"/>
        <v/>
      </c>
      <c r="I63" s="36" t="str">
        <f t="shared" si="3"/>
        <v/>
      </c>
      <c r="J63" s="19" t="s">
        <v>117</v>
      </c>
      <c r="K63" s="20" t="s">
        <v>180</v>
      </c>
      <c r="L63" s="20" t="s">
        <v>118</v>
      </c>
      <c r="M63" s="38" t="s">
        <v>211</v>
      </c>
      <c r="N63" s="38"/>
      <c r="O63" s="39"/>
      <c r="P63" s="39" t="s">
        <v>201</v>
      </c>
      <c r="Q63" s="30"/>
      <c r="R63" s="40" t="str">
        <f t="shared" si="5"/>
        <v/>
      </c>
      <c r="S63" s="41" t="str">
        <f t="shared" ca="1" si="6"/>
        <v/>
      </c>
      <c r="T63" s="42" t="str">
        <f>IF(R63="","",IF(R63="Não","Liberada",IF(AND(R63&lt;&gt;"Não",R63&lt;&gt;"",VLOOKUP(R63,$D$9:$AD64,26,FALSE)&lt;&gt;"Concluído"),"Aguardando",IF(AND(R63&lt;&gt;"Não",R63&lt;&gt;"",VLOOKUP(R63,$D$9:$AD64,26,FALSE)="Concluído"),"Liberada","Aguardando"))))</f>
        <v/>
      </c>
      <c r="U63" s="43"/>
      <c r="V63" s="39"/>
      <c r="W63" s="39"/>
      <c r="X63" s="30"/>
      <c r="Y63" s="40" t="str">
        <f>IF('Atividades Teste'!D63&lt;&gt;"",COUNTIFS(Ocorrências!$B$6:$B64,'Atividades Teste'!$D63,Ocorrências!$R$6:$R64,"pendente")+COUNTIFS(Ocorrências!$B$6:$B64,'Atividades Teste'!$D63,Ocorrências!$R$6:$R64,"Agd Chamado"),"")</f>
        <v/>
      </c>
      <c r="Z63" s="42" t="str">
        <f t="shared" si="9"/>
        <v/>
      </c>
      <c r="AA63" s="44"/>
      <c r="AB63" s="44"/>
      <c r="AC63" s="49"/>
      <c r="AD63" s="46" t="str">
        <f t="shared" si="4"/>
        <v/>
      </c>
      <c r="AE63" s="47"/>
    </row>
    <row r="64" spans="1:31" x14ac:dyDescent="0.3">
      <c r="A64" s="92" t="str">
        <f t="shared" si="0"/>
        <v/>
      </c>
      <c r="B64" s="29" t="s">
        <v>42</v>
      </c>
      <c r="C64" s="30">
        <v>1</v>
      </c>
      <c r="D64" s="31" t="str">
        <f>IF(F64="","",B64&amp;1+SUM($C$11:C64))</f>
        <v/>
      </c>
      <c r="E64" s="32" t="str">
        <f t="shared" si="7"/>
        <v/>
      </c>
      <c r="F64" s="48"/>
      <c r="G64" s="34"/>
      <c r="H64" s="35" t="str">
        <f t="shared" si="8"/>
        <v/>
      </c>
      <c r="I64" s="36" t="str">
        <f t="shared" si="3"/>
        <v/>
      </c>
      <c r="J64" s="19" t="s">
        <v>117</v>
      </c>
      <c r="K64" s="20" t="s">
        <v>180</v>
      </c>
      <c r="L64" s="20" t="s">
        <v>118</v>
      </c>
      <c r="M64" s="38" t="s">
        <v>212</v>
      </c>
      <c r="N64" s="38"/>
      <c r="O64" s="39"/>
      <c r="P64" s="39" t="s">
        <v>202</v>
      </c>
      <c r="Q64" s="30"/>
      <c r="R64" s="40" t="str">
        <f t="shared" si="5"/>
        <v/>
      </c>
      <c r="S64" s="41" t="str">
        <f t="shared" ca="1" si="6"/>
        <v/>
      </c>
      <c r="T64" s="42" t="str">
        <f>IF(R64="","",IF(R64="Não","Liberada",IF(AND(R64&lt;&gt;"Não",R64&lt;&gt;"",VLOOKUP(R64,$D$9:$AD65,26,FALSE)&lt;&gt;"Concluído"),"Aguardando",IF(AND(R64&lt;&gt;"Não",R64&lt;&gt;"",VLOOKUP(R64,$D$9:$AD65,26,FALSE)="Concluído"),"Liberada","Aguardando"))))</f>
        <v/>
      </c>
      <c r="U64" s="43"/>
      <c r="V64" s="39"/>
      <c r="W64" s="39"/>
      <c r="X64" s="30"/>
      <c r="Y64" s="40" t="str">
        <f>IF('Atividades Teste'!D64&lt;&gt;"",COUNTIFS(Ocorrências!$B$6:$B65,'Atividades Teste'!$D64,Ocorrências!$R$6:$R65,"pendente")+COUNTIFS(Ocorrências!$B$6:$B65,'Atividades Teste'!$D64,Ocorrências!$R$6:$R65,"Agd Chamado"),"")</f>
        <v/>
      </c>
      <c r="Z64" s="42" t="str">
        <f t="shared" si="9"/>
        <v/>
      </c>
      <c r="AA64" s="44"/>
      <c r="AB64" s="44"/>
      <c r="AC64" s="49"/>
      <c r="AD64" s="46" t="str">
        <f t="shared" si="4"/>
        <v/>
      </c>
      <c r="AE64" s="47"/>
    </row>
    <row r="65" spans="1:31" x14ac:dyDescent="0.3">
      <c r="A65" s="92" t="str">
        <f t="shared" si="0"/>
        <v/>
      </c>
      <c r="B65" s="29" t="s">
        <v>42</v>
      </c>
      <c r="C65" s="30">
        <v>1</v>
      </c>
      <c r="D65" s="31" t="str">
        <f>IF(F65="","",B65&amp;1+SUM($C$11:C65))</f>
        <v/>
      </c>
      <c r="E65" s="32" t="str">
        <f t="shared" si="7"/>
        <v/>
      </c>
      <c r="F65" s="48"/>
      <c r="G65" s="34"/>
      <c r="H65" s="35" t="str">
        <f t="shared" si="8"/>
        <v/>
      </c>
      <c r="I65" s="36" t="str">
        <f t="shared" si="3"/>
        <v/>
      </c>
      <c r="J65" s="19" t="s">
        <v>117</v>
      </c>
      <c r="K65" s="20" t="s">
        <v>180</v>
      </c>
      <c r="L65" s="20" t="s">
        <v>118</v>
      </c>
      <c r="M65" s="38" t="s">
        <v>184</v>
      </c>
      <c r="N65" s="38"/>
      <c r="O65" s="39"/>
      <c r="P65" s="39" t="s">
        <v>168</v>
      </c>
      <c r="Q65" s="30"/>
      <c r="R65" s="40" t="str">
        <f t="shared" si="5"/>
        <v/>
      </c>
      <c r="S65" s="41" t="str">
        <f t="shared" ca="1" si="6"/>
        <v/>
      </c>
      <c r="T65" s="42" t="str">
        <f>IF(R65="","",IF(R65="Não","Liberada",IF(AND(R65&lt;&gt;"Não",R65&lt;&gt;"",VLOOKUP(R65,$D$9:$AD66,26,FALSE)&lt;&gt;"Concluído"),"Aguardando",IF(AND(R65&lt;&gt;"Não",R65&lt;&gt;"",VLOOKUP(R65,$D$9:$AD66,26,FALSE)="Concluído"),"Liberada","Aguardando"))))</f>
        <v/>
      </c>
      <c r="U65" s="43"/>
      <c r="V65" s="39"/>
      <c r="W65" s="39"/>
      <c r="X65" s="30"/>
      <c r="Y65" s="40" t="str">
        <f>IF('Atividades Teste'!D65&lt;&gt;"",COUNTIFS(Ocorrências!$B$6:$B66,'Atividades Teste'!$D65,Ocorrências!$R$6:$R66,"pendente")+COUNTIFS(Ocorrências!$B$6:$B66,'Atividades Teste'!$D65,Ocorrências!$R$6:$R66,"Agd Chamado"),"")</f>
        <v/>
      </c>
      <c r="Z65" s="42" t="str">
        <f t="shared" si="9"/>
        <v/>
      </c>
      <c r="AA65" s="44"/>
      <c r="AB65" s="44"/>
      <c r="AC65" s="49"/>
      <c r="AD65" s="46" t="str">
        <f t="shared" si="4"/>
        <v/>
      </c>
      <c r="AE65" s="47"/>
    </row>
    <row r="66" spans="1:31" x14ac:dyDescent="0.3">
      <c r="A66" s="92" t="str">
        <f t="shared" si="0"/>
        <v/>
      </c>
      <c r="B66" s="29" t="s">
        <v>42</v>
      </c>
      <c r="C66" s="30">
        <v>1</v>
      </c>
      <c r="D66" s="31" t="str">
        <f>IF(F66="","",B66&amp;1+SUM($C$11:C66))</f>
        <v/>
      </c>
      <c r="E66" s="32" t="str">
        <f t="shared" si="7"/>
        <v/>
      </c>
      <c r="F66" s="48"/>
      <c r="G66" s="34"/>
      <c r="H66" s="35" t="str">
        <f t="shared" si="8"/>
        <v/>
      </c>
      <c r="I66" s="36" t="str">
        <f t="shared" si="3"/>
        <v/>
      </c>
      <c r="J66" s="19" t="s">
        <v>117</v>
      </c>
      <c r="K66" s="20" t="s">
        <v>180</v>
      </c>
      <c r="L66" s="20" t="s">
        <v>118</v>
      </c>
      <c r="M66" s="38" t="s">
        <v>211</v>
      </c>
      <c r="N66" s="38"/>
      <c r="O66" s="39"/>
      <c r="P66" s="39" t="s">
        <v>203</v>
      </c>
      <c r="Q66" s="30"/>
      <c r="R66" s="40" t="str">
        <f t="shared" si="5"/>
        <v/>
      </c>
      <c r="S66" s="41" t="str">
        <f t="shared" ca="1" si="6"/>
        <v/>
      </c>
      <c r="T66" s="42" t="str">
        <f>IF(R66="","",IF(R66="Não","Liberada",IF(AND(R66&lt;&gt;"Não",R66&lt;&gt;"",VLOOKUP(R66,$D$9:$AD67,26,FALSE)&lt;&gt;"Concluído"),"Aguardando",IF(AND(R66&lt;&gt;"Não",R66&lt;&gt;"",VLOOKUP(R66,$D$9:$AD67,26,FALSE)="Concluído"),"Liberada","Aguardando"))))</f>
        <v/>
      </c>
      <c r="U66" s="43"/>
      <c r="V66" s="39"/>
      <c r="W66" s="39"/>
      <c r="X66" s="30"/>
      <c r="Y66" s="40" t="str">
        <f>IF('Atividades Teste'!D66&lt;&gt;"",COUNTIFS(Ocorrências!$B$6:$B67,'Atividades Teste'!$D66,Ocorrências!$R$6:$R67,"pendente")+COUNTIFS(Ocorrências!$B$6:$B67,'Atividades Teste'!$D66,Ocorrências!$R$6:$R67,"Agd Chamado"),"")</f>
        <v/>
      </c>
      <c r="Z66" s="42" t="str">
        <f t="shared" si="9"/>
        <v/>
      </c>
      <c r="AA66" s="44"/>
      <c r="AB66" s="44"/>
      <c r="AC66" s="49"/>
      <c r="AD66" s="46" t="str">
        <f t="shared" si="4"/>
        <v/>
      </c>
      <c r="AE66" s="47"/>
    </row>
    <row r="67" spans="1:31" x14ac:dyDescent="0.3">
      <c r="A67" s="92" t="str">
        <f t="shared" si="0"/>
        <v/>
      </c>
      <c r="B67" s="29" t="s">
        <v>42</v>
      </c>
      <c r="C67" s="30">
        <v>1</v>
      </c>
      <c r="D67" s="31" t="str">
        <f>IF(F67="","",B67&amp;1+SUM($C$11:C67))</f>
        <v/>
      </c>
      <c r="E67" s="32" t="str">
        <f t="shared" si="7"/>
        <v/>
      </c>
      <c r="F67" s="48"/>
      <c r="G67" s="34"/>
      <c r="H67" s="35" t="str">
        <f t="shared" si="8"/>
        <v/>
      </c>
      <c r="I67" s="36" t="str">
        <f t="shared" si="3"/>
        <v/>
      </c>
      <c r="J67" s="19" t="s">
        <v>117</v>
      </c>
      <c r="K67" s="20" t="s">
        <v>180</v>
      </c>
      <c r="L67" s="20" t="s">
        <v>118</v>
      </c>
      <c r="M67" s="38" t="s">
        <v>207</v>
      </c>
      <c r="N67" s="38"/>
      <c r="O67" s="39"/>
      <c r="P67" s="39" t="s">
        <v>177</v>
      </c>
      <c r="Q67" s="30"/>
      <c r="R67" s="40" t="str">
        <f t="shared" si="5"/>
        <v/>
      </c>
      <c r="S67" s="41" t="str">
        <f t="shared" ca="1" si="6"/>
        <v/>
      </c>
      <c r="T67" s="42" t="str">
        <f>IF(R67="","",IF(R67="Não","Liberada",IF(AND(R67&lt;&gt;"Não",R67&lt;&gt;"",VLOOKUP(R67,$D$9:$AD68,26,FALSE)&lt;&gt;"Concluído"),"Aguardando",IF(AND(R67&lt;&gt;"Não",R67&lt;&gt;"",VLOOKUP(R67,$D$9:$AD68,26,FALSE)="Concluído"),"Liberada","Aguardando"))))</f>
        <v/>
      </c>
      <c r="U67" s="43"/>
      <c r="V67" s="39"/>
      <c r="W67" s="39"/>
      <c r="X67" s="30"/>
      <c r="Y67" s="40" t="str">
        <f>IF('Atividades Teste'!D67&lt;&gt;"",COUNTIFS(Ocorrências!$B$6:$B68,'Atividades Teste'!$D67,Ocorrências!$R$6:$R68,"pendente")+COUNTIFS(Ocorrências!$B$6:$B68,'Atividades Teste'!$D67,Ocorrências!$R$6:$R68,"Agd Chamado"),"")</f>
        <v/>
      </c>
      <c r="Z67" s="42" t="str">
        <f t="shared" si="9"/>
        <v/>
      </c>
      <c r="AA67" s="44"/>
      <c r="AB67" s="44"/>
      <c r="AC67" s="49"/>
      <c r="AD67" s="46" t="str">
        <f t="shared" si="4"/>
        <v/>
      </c>
      <c r="AE67" s="47"/>
    </row>
    <row r="68" spans="1:31" x14ac:dyDescent="0.3">
      <c r="A68" s="92" t="str">
        <f t="shared" si="0"/>
        <v/>
      </c>
      <c r="B68" s="29" t="s">
        <v>42</v>
      </c>
      <c r="C68" s="30">
        <v>1</v>
      </c>
      <c r="D68" s="31" t="str">
        <f>IF(F68="","",B68&amp;1+SUM($C$11:C68))</f>
        <v/>
      </c>
      <c r="E68" s="32" t="str">
        <f t="shared" si="7"/>
        <v/>
      </c>
      <c r="F68" s="48"/>
      <c r="G68" s="34"/>
      <c r="H68" s="35" t="str">
        <f t="shared" si="8"/>
        <v/>
      </c>
      <c r="I68" s="36" t="str">
        <f t="shared" si="3"/>
        <v/>
      </c>
      <c r="J68" s="19" t="s">
        <v>117</v>
      </c>
      <c r="K68" s="20" t="s">
        <v>180</v>
      </c>
      <c r="L68" s="20" t="s">
        <v>118</v>
      </c>
      <c r="M68" s="38" t="s">
        <v>184</v>
      </c>
      <c r="N68" s="38"/>
      <c r="O68" s="39"/>
      <c r="P68" s="39" t="s">
        <v>204</v>
      </c>
      <c r="Q68" s="30"/>
      <c r="R68" s="40" t="str">
        <f t="shared" si="5"/>
        <v/>
      </c>
      <c r="S68" s="41" t="str">
        <f t="shared" ca="1" si="6"/>
        <v/>
      </c>
      <c r="T68" s="42" t="str">
        <f>IF(R68="","",IF(R68="Não","Liberada",IF(AND(R68&lt;&gt;"Não",R68&lt;&gt;"",VLOOKUP(R68,$D$9:$AD69,26,FALSE)&lt;&gt;"Concluído"),"Aguardando",IF(AND(R68&lt;&gt;"Não",R68&lt;&gt;"",VLOOKUP(R68,$D$9:$AD69,26,FALSE)="Concluído"),"Liberada","Aguardando"))))</f>
        <v/>
      </c>
      <c r="U68" s="43"/>
      <c r="V68" s="39"/>
      <c r="W68" s="39"/>
      <c r="X68" s="30"/>
      <c r="Y68" s="40" t="str">
        <f>IF('Atividades Teste'!D68&lt;&gt;"",COUNTIFS(Ocorrências!$B$6:$B69,'Atividades Teste'!$D68,Ocorrências!$R$6:$R69,"pendente")+COUNTIFS(Ocorrências!$B$6:$B69,'Atividades Teste'!$D68,Ocorrências!$R$6:$R69,"Agd Chamado"),"")</f>
        <v/>
      </c>
      <c r="Z68" s="42" t="str">
        <f t="shared" si="9"/>
        <v/>
      </c>
      <c r="AA68" s="44"/>
      <c r="AB68" s="44"/>
      <c r="AC68" s="49"/>
      <c r="AD68" s="46" t="str">
        <f t="shared" si="4"/>
        <v/>
      </c>
      <c r="AE68" s="47"/>
    </row>
    <row r="69" spans="1:31" x14ac:dyDescent="0.3">
      <c r="A69" s="92" t="str">
        <f t="shared" si="0"/>
        <v/>
      </c>
      <c r="B69" s="29" t="s">
        <v>42</v>
      </c>
      <c r="C69" s="30">
        <v>1</v>
      </c>
      <c r="D69" s="31" t="str">
        <f>IF(F69="","",B69&amp;1+SUM($C$11:C69))</f>
        <v/>
      </c>
      <c r="E69" s="32" t="str">
        <f t="shared" si="7"/>
        <v/>
      </c>
      <c r="F69" s="48"/>
      <c r="G69" s="34"/>
      <c r="H69" s="35" t="str">
        <f t="shared" si="8"/>
        <v/>
      </c>
      <c r="I69" s="36" t="str">
        <f t="shared" si="3"/>
        <v/>
      </c>
      <c r="J69" s="19" t="s">
        <v>117</v>
      </c>
      <c r="K69" s="20" t="s">
        <v>180</v>
      </c>
      <c r="L69" s="20" t="s">
        <v>118</v>
      </c>
      <c r="M69" s="38" t="s">
        <v>208</v>
      </c>
      <c r="N69" s="38"/>
      <c r="O69" s="39"/>
      <c r="P69" s="39" t="s">
        <v>205</v>
      </c>
      <c r="Q69" s="30"/>
      <c r="R69" s="40" t="str">
        <f t="shared" si="5"/>
        <v/>
      </c>
      <c r="S69" s="41" t="str">
        <f t="shared" ca="1" si="6"/>
        <v/>
      </c>
      <c r="T69" s="42" t="str">
        <f>IF(R69="","",IF(R69="Não","Liberada",IF(AND(R69&lt;&gt;"Não",R69&lt;&gt;"",VLOOKUP(R69,$D$9:$AD70,26,FALSE)&lt;&gt;"Concluído"),"Aguardando",IF(AND(R69&lt;&gt;"Não",R69&lt;&gt;"",VLOOKUP(R69,$D$9:$AD70,26,FALSE)="Concluído"),"Liberada","Aguardando"))))</f>
        <v/>
      </c>
      <c r="U69" s="43"/>
      <c r="V69" s="39"/>
      <c r="W69" s="39"/>
      <c r="X69" s="30"/>
      <c r="Y69" s="40" t="str">
        <f>IF('Atividades Teste'!D69&lt;&gt;"",COUNTIFS(Ocorrências!$B$6:$B70,'Atividades Teste'!$D69,Ocorrências!$R$6:$R70,"pendente")+COUNTIFS(Ocorrências!$B$6:$B70,'Atividades Teste'!$D69,Ocorrências!$R$6:$R70,"Agd Chamado"),"")</f>
        <v/>
      </c>
      <c r="Z69" s="42" t="str">
        <f t="shared" si="9"/>
        <v/>
      </c>
      <c r="AA69" s="44"/>
      <c r="AB69" s="44"/>
      <c r="AC69" s="49"/>
      <c r="AD69" s="46" t="str">
        <f t="shared" si="4"/>
        <v/>
      </c>
      <c r="AE69" s="47"/>
    </row>
    <row r="70" spans="1:31" x14ac:dyDescent="0.3">
      <c r="A70" s="92" t="str">
        <f t="shared" si="0"/>
        <v/>
      </c>
      <c r="B70" s="29" t="s">
        <v>42</v>
      </c>
      <c r="C70" s="30">
        <v>1</v>
      </c>
      <c r="D70" s="31" t="str">
        <f>IF(F70="","",B70&amp;1+SUM($C$11:C70))</f>
        <v/>
      </c>
      <c r="E70" s="32" t="str">
        <f>IF(D70="","",IF(AND(F70=F72,H70+1=H72),"Sim","Não"))</f>
        <v/>
      </c>
      <c r="F70" s="48"/>
      <c r="G70" s="34"/>
      <c r="H70" s="35" t="str">
        <f t="shared" si="8"/>
        <v/>
      </c>
      <c r="I70" s="36" t="str">
        <f t="shared" si="3"/>
        <v/>
      </c>
      <c r="J70" s="19" t="s">
        <v>117</v>
      </c>
      <c r="K70" s="20" t="s">
        <v>180</v>
      </c>
      <c r="L70" s="20" t="s">
        <v>118</v>
      </c>
      <c r="M70" s="38" t="s">
        <v>223</v>
      </c>
      <c r="N70" s="38"/>
      <c r="O70" s="39"/>
      <c r="P70" s="39" t="s">
        <v>213</v>
      </c>
      <c r="Q70" s="30"/>
      <c r="R70" s="40" t="str">
        <f t="shared" si="5"/>
        <v/>
      </c>
      <c r="S70" s="41" t="str">
        <f t="shared" ca="1" si="6"/>
        <v/>
      </c>
      <c r="T70" s="42" t="str">
        <f>IF(R70="","",IF(R70="Não","Liberada",IF(AND(R70&lt;&gt;"Não",R70&lt;&gt;"",VLOOKUP(R70,$D$9:$AD72,26,FALSE)&lt;&gt;"Concluído"),"Aguardando",IF(AND(R70&lt;&gt;"Não",R70&lt;&gt;"",VLOOKUP(R70,$D$9:$AD72,26,FALSE)="Concluído"),"Liberada","Aguardando"))))</f>
        <v/>
      </c>
      <c r="U70" s="43"/>
      <c r="V70" s="39"/>
      <c r="W70" s="39"/>
      <c r="X70" s="30"/>
      <c r="Y70" s="40" t="str">
        <f>IF('Atividades Teste'!D70&lt;&gt;"",COUNTIFS(Ocorrências!$B$6:$B71,'Atividades Teste'!$D70,Ocorrências!$R$6:$R71,"pendente")+COUNTIFS(Ocorrências!$B$6:$B71,'Atividades Teste'!$D70,Ocorrências!$R$6:$R71,"Agd Chamado"),"")</f>
        <v/>
      </c>
      <c r="Z70" s="42" t="str">
        <f t="shared" si="9"/>
        <v/>
      </c>
      <c r="AA70" s="44"/>
      <c r="AB70" s="44"/>
      <c r="AC70" s="49"/>
      <c r="AD70" s="46" t="str">
        <f t="shared" si="4"/>
        <v/>
      </c>
      <c r="AE70" s="47"/>
    </row>
    <row r="71" spans="1:31" x14ac:dyDescent="0.3">
      <c r="A71" s="92"/>
      <c r="B71" s="29"/>
      <c r="C71" s="30"/>
      <c r="D71" s="31"/>
      <c r="E71" s="32"/>
      <c r="F71" s="48"/>
      <c r="G71" s="34"/>
      <c r="H71" s="35"/>
      <c r="I71" s="36"/>
      <c r="J71" s="19" t="s">
        <v>240</v>
      </c>
      <c r="K71" s="20" t="s">
        <v>180</v>
      </c>
      <c r="L71" s="20" t="s">
        <v>118</v>
      </c>
      <c r="M71" s="38" t="s">
        <v>241</v>
      </c>
      <c r="N71" s="38"/>
      <c r="O71" s="39"/>
      <c r="P71" s="39" t="s">
        <v>242</v>
      </c>
      <c r="Q71" s="30"/>
      <c r="R71" s="40"/>
      <c r="S71" s="41"/>
      <c r="T71" s="42"/>
      <c r="U71" s="43"/>
      <c r="V71" s="39"/>
      <c r="W71" s="39"/>
      <c r="X71" s="30"/>
      <c r="Y71" s="40"/>
      <c r="Z71" s="42"/>
      <c r="AA71" s="44"/>
      <c r="AB71" s="44"/>
      <c r="AC71" s="49"/>
      <c r="AD71" s="46"/>
      <c r="AE71" s="47"/>
    </row>
    <row r="72" spans="1:31" x14ac:dyDescent="0.3">
      <c r="A72" s="92" t="str">
        <f t="shared" si="0"/>
        <v/>
      </c>
      <c r="B72" s="29" t="s">
        <v>42</v>
      </c>
      <c r="C72" s="30">
        <v>1</v>
      </c>
      <c r="D72" s="31" t="str">
        <f>IF(F72="","",B72&amp;1+SUM($C$11:C72))</f>
        <v/>
      </c>
      <c r="E72" s="32" t="str">
        <f t="shared" si="7"/>
        <v/>
      </c>
      <c r="F72" s="48"/>
      <c r="G72" s="34"/>
      <c r="H72" s="35" t="str">
        <f>IF(F72="","",IF(F72=F70,H70+1,1))</f>
        <v/>
      </c>
      <c r="I72" s="36" t="str">
        <f t="shared" si="3"/>
        <v/>
      </c>
      <c r="J72" s="19" t="s">
        <v>117</v>
      </c>
      <c r="K72" s="20" t="s">
        <v>226</v>
      </c>
      <c r="L72" s="20" t="s">
        <v>118</v>
      </c>
      <c r="M72" s="38" t="s">
        <v>223</v>
      </c>
      <c r="N72" s="38"/>
      <c r="O72" s="39"/>
      <c r="P72" s="39" t="s">
        <v>214</v>
      </c>
      <c r="Q72" s="30"/>
      <c r="R72" s="40" t="str">
        <f>IF(D72="","",IF(AND(F72=F70,H70+1=H72),D70,"Não"))</f>
        <v/>
      </c>
      <c r="S72" s="41" t="str">
        <f t="shared" ca="1" si="6"/>
        <v/>
      </c>
      <c r="T72" s="42" t="str">
        <f>IF(R72="","",IF(R72="Não","Liberada",IF(AND(R72&lt;&gt;"Não",R72&lt;&gt;"",VLOOKUP(R72,$D$9:$AD73,26,FALSE)&lt;&gt;"Concluído"),"Aguardando",IF(AND(R72&lt;&gt;"Não",R72&lt;&gt;"",VLOOKUP(R72,$D$9:$AD73,26,FALSE)="Concluído"),"Liberada","Aguardando"))))</f>
        <v/>
      </c>
      <c r="U72" s="43"/>
      <c r="V72" s="39"/>
      <c r="W72" s="39"/>
      <c r="X72" s="30"/>
      <c r="Y72" s="40" t="str">
        <f>IF('Atividades Teste'!D72&lt;&gt;"",COUNTIFS(Ocorrências!$B$6:$B72,'Atividades Teste'!$D72,Ocorrências!$R$6:$R72,"pendente")+COUNTIFS(Ocorrências!$B$6:$B72,'Atividades Teste'!$D72,Ocorrências!$R$6:$R72,"Agd Chamado"),"")</f>
        <v/>
      </c>
      <c r="Z72" s="42" t="str">
        <f t="shared" si="9"/>
        <v/>
      </c>
      <c r="AA72" s="44"/>
      <c r="AB72" s="44"/>
      <c r="AC72" s="49"/>
      <c r="AD72" s="46" t="str">
        <f t="shared" si="4"/>
        <v/>
      </c>
      <c r="AE72" s="47"/>
    </row>
    <row r="73" spans="1:31" x14ac:dyDescent="0.3">
      <c r="A73" s="92" t="str">
        <f t="shared" si="0"/>
        <v/>
      </c>
      <c r="B73" s="29" t="s">
        <v>42</v>
      </c>
      <c r="C73" s="30">
        <v>1</v>
      </c>
      <c r="D73" s="31" t="str">
        <f>IF(F73="","",B73&amp;1+SUM($C$11:C73))</f>
        <v/>
      </c>
      <c r="E73" s="32" t="str">
        <f t="shared" si="7"/>
        <v/>
      </c>
      <c r="F73" s="48"/>
      <c r="G73" s="34"/>
      <c r="H73" s="35" t="str">
        <f t="shared" si="8"/>
        <v/>
      </c>
      <c r="I73" s="36" t="str">
        <f t="shared" si="3"/>
        <v/>
      </c>
      <c r="J73" s="19" t="s">
        <v>117</v>
      </c>
      <c r="K73" s="20" t="s">
        <v>226</v>
      </c>
      <c r="L73" s="20" t="s">
        <v>118</v>
      </c>
      <c r="M73" s="38" t="s">
        <v>223</v>
      </c>
      <c r="N73" s="38"/>
      <c r="O73" s="39"/>
      <c r="P73" s="39" t="s">
        <v>215</v>
      </c>
      <c r="Q73" s="30"/>
      <c r="R73" s="40" t="str">
        <f t="shared" si="5"/>
        <v/>
      </c>
      <c r="S73" s="41" t="str">
        <f t="shared" ca="1" si="6"/>
        <v/>
      </c>
      <c r="T73" s="42" t="str">
        <f>IF(R73="","",IF(R73="Não","Liberada",IF(AND(R73&lt;&gt;"Não",R73&lt;&gt;"",VLOOKUP(R73,$D$9:$AD74,26,FALSE)&lt;&gt;"Concluído"),"Aguardando",IF(AND(R73&lt;&gt;"Não",R73&lt;&gt;"",VLOOKUP(R73,$D$9:$AD74,26,FALSE)="Concluído"),"Liberada","Aguardando"))))</f>
        <v/>
      </c>
      <c r="U73" s="43"/>
      <c r="V73" s="39"/>
      <c r="W73" s="39"/>
      <c r="X73" s="30"/>
      <c r="Y73" s="40" t="str">
        <f>IF('Atividades Teste'!D73&lt;&gt;"",COUNTIFS(Ocorrências!$B$6:$B73,'Atividades Teste'!$D73,Ocorrências!$R$6:$R73,"pendente")+COUNTIFS(Ocorrências!$B$6:$B73,'Atividades Teste'!$D73,Ocorrências!$R$6:$R73,"Agd Chamado"),"")</f>
        <v/>
      </c>
      <c r="Z73" s="42" t="str">
        <f t="shared" si="9"/>
        <v/>
      </c>
      <c r="AA73" s="44"/>
      <c r="AB73" s="44"/>
      <c r="AC73" s="49"/>
      <c r="AD73" s="46" t="str">
        <f t="shared" si="4"/>
        <v/>
      </c>
      <c r="AE73" s="47"/>
    </row>
    <row r="74" spans="1:31" x14ac:dyDescent="0.3">
      <c r="A74" s="92" t="str">
        <f t="shared" si="0"/>
        <v/>
      </c>
      <c r="B74" s="29" t="s">
        <v>42</v>
      </c>
      <c r="C74" s="30">
        <v>1</v>
      </c>
      <c r="D74" s="31" t="str">
        <f>IF(F74="","",B74&amp;1+SUM($C$11:C74))</f>
        <v/>
      </c>
      <c r="E74" s="32" t="str">
        <f t="shared" si="7"/>
        <v/>
      </c>
      <c r="F74" s="48"/>
      <c r="G74" s="34"/>
      <c r="H74" s="35" t="str">
        <f t="shared" si="8"/>
        <v/>
      </c>
      <c r="I74" s="36" t="str">
        <f t="shared" si="3"/>
        <v/>
      </c>
      <c r="J74" s="19" t="s">
        <v>117</v>
      </c>
      <c r="K74" s="20" t="s">
        <v>226</v>
      </c>
      <c r="L74" s="20" t="s">
        <v>118</v>
      </c>
      <c r="M74" s="38" t="s">
        <v>223</v>
      </c>
      <c r="N74" s="38"/>
      <c r="O74" s="39"/>
      <c r="P74" s="39" t="s">
        <v>216</v>
      </c>
      <c r="Q74" s="30"/>
      <c r="R74" s="40" t="str">
        <f t="shared" si="5"/>
        <v/>
      </c>
      <c r="S74" s="41" t="str">
        <f t="shared" ca="1" si="6"/>
        <v/>
      </c>
      <c r="T74" s="42" t="str">
        <f>IF(R74="","",IF(R74="Não","Liberada",IF(AND(R74&lt;&gt;"Não",R74&lt;&gt;"",VLOOKUP(R74,$D$9:$AD75,26,FALSE)&lt;&gt;"Concluído"),"Aguardando",IF(AND(R74&lt;&gt;"Não",R74&lt;&gt;"",VLOOKUP(R74,$D$9:$AD75,26,FALSE)="Concluído"),"Liberada","Aguardando"))))</f>
        <v/>
      </c>
      <c r="U74" s="43"/>
      <c r="V74" s="39"/>
      <c r="W74" s="39"/>
      <c r="X74" s="30"/>
      <c r="Y74" s="40" t="str">
        <f>IF('Atividades Teste'!D74&lt;&gt;"",COUNTIFS(Ocorrências!$B$6:$B74,'Atividades Teste'!$D74,Ocorrências!$R$6:$R74,"pendente")+COUNTIFS(Ocorrências!$B$6:$B74,'Atividades Teste'!$D74,Ocorrências!$R$6:$R74,"Agd Chamado"),"")</f>
        <v/>
      </c>
      <c r="Z74" s="42" t="str">
        <f t="shared" si="9"/>
        <v/>
      </c>
      <c r="AA74" s="44"/>
      <c r="AB74" s="44"/>
      <c r="AC74" s="49"/>
      <c r="AD74" s="46" t="str">
        <f t="shared" si="4"/>
        <v/>
      </c>
      <c r="AE74" s="47"/>
    </row>
    <row r="75" spans="1:31" x14ac:dyDescent="0.3">
      <c r="A75" s="92" t="str">
        <f t="shared" ref="A75:A138" si="10">IF(D75="","",IF(AD75=$O$5,"!",IF(AD75=$O$6,4,IF(AD75=$O$3,3,IF(AD75=$O$4,2,IF(AD75=$O$2,1,""))))))</f>
        <v/>
      </c>
      <c r="B75" s="29" t="s">
        <v>42</v>
      </c>
      <c r="C75" s="30">
        <v>1</v>
      </c>
      <c r="D75" s="31" t="str">
        <f>IF(F75="","",B75&amp;1+SUM($C$11:C75))</f>
        <v/>
      </c>
      <c r="E75" s="32" t="str">
        <f t="shared" si="7"/>
        <v/>
      </c>
      <c r="F75" s="48"/>
      <c r="G75" s="34"/>
      <c r="H75" s="35" t="str">
        <f t="shared" si="8"/>
        <v/>
      </c>
      <c r="I75" s="36" t="str">
        <f t="shared" si="3"/>
        <v/>
      </c>
      <c r="J75" s="19" t="s">
        <v>117</v>
      </c>
      <c r="K75" s="20" t="s">
        <v>226</v>
      </c>
      <c r="L75" s="20" t="s">
        <v>118</v>
      </c>
      <c r="M75" s="38" t="s">
        <v>209</v>
      </c>
      <c r="N75" s="38"/>
      <c r="O75" s="39"/>
      <c r="P75" s="39" t="s">
        <v>217</v>
      </c>
      <c r="Q75" s="30"/>
      <c r="R75" s="40" t="str">
        <f t="shared" si="5"/>
        <v/>
      </c>
      <c r="S75" s="41" t="str">
        <f t="shared" ca="1" si="6"/>
        <v/>
      </c>
      <c r="T75" s="42" t="str">
        <f>IF(R75="","",IF(R75="Não","Liberada",IF(AND(R75&lt;&gt;"Não",R75&lt;&gt;"",VLOOKUP(R75,$D$9:$AD76,26,FALSE)&lt;&gt;"Concluído"),"Aguardando",IF(AND(R75&lt;&gt;"Não",R75&lt;&gt;"",VLOOKUP(R75,$D$9:$AD76,26,FALSE)="Concluído"),"Liberada","Aguardando"))))</f>
        <v/>
      </c>
      <c r="U75" s="43"/>
      <c r="V75" s="39"/>
      <c r="W75" s="39"/>
      <c r="X75" s="30"/>
      <c r="Y75" s="40" t="str">
        <f>IF('Atividades Teste'!D75&lt;&gt;"",COUNTIFS(Ocorrências!$B$6:$B75,'Atividades Teste'!$D75,Ocorrências!$R$6:$R75,"pendente")+COUNTIFS(Ocorrências!$B$6:$B75,'Atividades Teste'!$D75,Ocorrências!$R$6:$R75,"Agd Chamado"),"")</f>
        <v/>
      </c>
      <c r="Z75" s="42" t="str">
        <f t="shared" si="9"/>
        <v/>
      </c>
      <c r="AA75" s="44"/>
      <c r="AB75" s="44"/>
      <c r="AC75" s="49"/>
      <c r="AD75" s="46" t="str">
        <f t="shared" si="4"/>
        <v/>
      </c>
      <c r="AE75" s="47"/>
    </row>
    <row r="76" spans="1:31" x14ac:dyDescent="0.3">
      <c r="A76" s="92" t="str">
        <f t="shared" si="10"/>
        <v/>
      </c>
      <c r="B76" s="29" t="s">
        <v>42</v>
      </c>
      <c r="C76" s="30">
        <v>1</v>
      </c>
      <c r="D76" s="31" t="str">
        <f>IF(F76="","",B76&amp;1+SUM($C$11:C76))</f>
        <v/>
      </c>
      <c r="E76" s="32" t="str">
        <f t="shared" si="7"/>
        <v/>
      </c>
      <c r="F76" s="48"/>
      <c r="G76" s="34"/>
      <c r="H76" s="35" t="str">
        <f t="shared" si="8"/>
        <v/>
      </c>
      <c r="I76" s="36" t="str">
        <f t="shared" ref="I76:I139" si="11">IF(F76="","",CONCATENATE($F76,".",$H76))</f>
        <v/>
      </c>
      <c r="J76" s="19" t="s">
        <v>117</v>
      </c>
      <c r="K76" s="20" t="s">
        <v>226</v>
      </c>
      <c r="L76" s="20" t="s">
        <v>118</v>
      </c>
      <c r="M76" s="38" t="s">
        <v>156</v>
      </c>
      <c r="N76" s="38"/>
      <c r="O76" s="39"/>
      <c r="P76" s="39" t="s">
        <v>218</v>
      </c>
      <c r="Q76" s="30"/>
      <c r="R76" s="40" t="str">
        <f t="shared" si="5"/>
        <v/>
      </c>
      <c r="S76" s="41" t="str">
        <f t="shared" ca="1" si="6"/>
        <v/>
      </c>
      <c r="T76" s="42" t="str">
        <f>IF(R76="","",IF(R76="Não","Liberada",IF(AND(R76&lt;&gt;"Não",R76&lt;&gt;"",VLOOKUP(R76,$D$9:$AD77,26,FALSE)&lt;&gt;"Concluído"),"Aguardando",IF(AND(R76&lt;&gt;"Não",R76&lt;&gt;"",VLOOKUP(R76,$D$9:$AD77,26,FALSE)="Concluído"),"Liberada","Aguardando"))))</f>
        <v/>
      </c>
      <c r="U76" s="43"/>
      <c r="V76" s="39"/>
      <c r="W76" s="39"/>
      <c r="X76" s="30"/>
      <c r="Y76" s="40" t="str">
        <f>IF('Atividades Teste'!D76&lt;&gt;"",COUNTIFS(Ocorrências!$B$6:$B76,'Atividades Teste'!$D76,Ocorrências!$R$6:$R76,"pendente")+COUNTIFS(Ocorrências!$B$6:$B76,'Atividades Teste'!$D76,Ocorrências!$R$6:$R76,"Agd Chamado"),"")</f>
        <v/>
      </c>
      <c r="Z76" s="42" t="str">
        <f t="shared" si="9"/>
        <v/>
      </c>
      <c r="AA76" s="44"/>
      <c r="AB76" s="44"/>
      <c r="AC76" s="49"/>
      <c r="AD76" s="46" t="str">
        <f t="shared" ref="AD76:AD139" si="12">IF(D76="","",IF(AND(AB76&lt;&gt;"",AC76&lt;&gt;""),"Concluído",IF(AB76="","Não Iniciada",IF(AND(R76="Não",Z76="ok",AC76&lt;&gt;"",AB76&lt;&gt;""),"Concluído",IF(AND(R76="Não",Z76="Pendente",AC76&lt;&gt;"",AB76&lt;&gt;""),"Aguard. Ocorr.",IF(AND(R76&lt;&gt;"",R76&lt;&gt;"Não",T76&lt;&gt;"Liberada",Z76="ok",AB76&lt;&gt;""),"Aguard. Pred.",IF(AND(R76&lt;&gt;"",R76&lt;&gt;"Não",T76="Liberada",Z76="ok",AB76&lt;&gt;""),"Em Execução",IF(AND(R76&lt;&gt;"",R76&lt;&gt;"Liberada",Z76="ok",AB76&lt;&gt;"",AC76=""),"Em Execução",IF(AND(R76&lt;&gt;"",R76&lt;&gt;"Liberada",Z76="Pendente",AB76&lt;&gt;"",AC76=""),"Aguard. Ocorr.",IF(AND(R76&lt;&gt;"",R76&lt;&gt;"Não",Z76="Pendente",AB76&lt;&gt;""),"Aguard. Ocorr.","Pendente"))))))))))</f>
        <v/>
      </c>
      <c r="AE76" s="47"/>
    </row>
    <row r="77" spans="1:31" x14ac:dyDescent="0.3">
      <c r="A77" s="92" t="str">
        <f t="shared" si="10"/>
        <v/>
      </c>
      <c r="B77" s="29" t="s">
        <v>42</v>
      </c>
      <c r="C77" s="30">
        <v>1</v>
      </c>
      <c r="D77" s="31" t="str">
        <f>IF(F77="","",B77&amp;1+SUM($C$11:C77))</f>
        <v/>
      </c>
      <c r="E77" s="32" t="str">
        <f t="shared" si="7"/>
        <v/>
      </c>
      <c r="F77" s="48"/>
      <c r="G77" s="34"/>
      <c r="H77" s="35" t="str">
        <f t="shared" si="8"/>
        <v/>
      </c>
      <c r="I77" s="36" t="str">
        <f t="shared" si="11"/>
        <v/>
      </c>
      <c r="J77" s="19" t="s">
        <v>117</v>
      </c>
      <c r="K77" s="20" t="s">
        <v>226</v>
      </c>
      <c r="L77" s="20" t="s">
        <v>118</v>
      </c>
      <c r="M77" s="38" t="s">
        <v>224</v>
      </c>
      <c r="N77" s="38"/>
      <c r="O77" s="39"/>
      <c r="P77" s="39" t="s">
        <v>219</v>
      </c>
      <c r="Q77" s="30"/>
      <c r="R77" s="40" t="str">
        <f t="shared" ref="R77:R140" si="13">IF(D77="","",IF(AND(F77=F76,H76+1=H77),D76,"Não"))</f>
        <v/>
      </c>
      <c r="S77" s="41" t="str">
        <f t="shared" ref="S77:S140" ca="1" si="14">IF(R77="","",IF(_xlfn.DAYS(TODAY(),AB77)&lt;=0,0,IF(AND(R77="Não",AB77&lt;&gt;"",T77="Liberada"),_xlfn.DAYS(TODAY(),AB77),IF(AND(R77&lt;&gt;"Não",R77&lt;&gt;"",T77="Aguardando",AB77&lt;&gt;""),"-",IF(AND(R77&lt;&gt;"Não",R77&lt;&gt;"",T77="Liberada",AB77&lt;&gt;""),_xlfn.DAYS(TODAY(),AB77))))))</f>
        <v/>
      </c>
      <c r="T77" s="42" t="str">
        <f>IF(R77="","",IF(R77="Não","Liberada",IF(AND(R77&lt;&gt;"Não",R77&lt;&gt;"",VLOOKUP(R77,$D$9:$AD78,26,FALSE)&lt;&gt;"Concluído"),"Aguardando",IF(AND(R77&lt;&gt;"Não",R77&lt;&gt;"",VLOOKUP(R77,$D$9:$AD78,26,FALSE)="Concluído"),"Liberada","Aguardando"))))</f>
        <v/>
      </c>
      <c r="U77" s="43"/>
      <c r="V77" s="39"/>
      <c r="W77" s="39"/>
      <c r="X77" s="30"/>
      <c r="Y77" s="40" t="str">
        <f>IF('Atividades Teste'!D77&lt;&gt;"",COUNTIFS(Ocorrências!$B$6:$B77,'Atividades Teste'!$D77,Ocorrências!$R$6:$R77,"pendente")+COUNTIFS(Ocorrências!$B$6:$B77,'Atividades Teste'!$D77,Ocorrências!$R$6:$R77,"Agd Chamado"),"")</f>
        <v/>
      </c>
      <c r="Z77" s="42" t="str">
        <f t="shared" si="9"/>
        <v/>
      </c>
      <c r="AA77" s="44"/>
      <c r="AB77" s="44"/>
      <c r="AC77" s="49"/>
      <c r="AD77" s="46" t="str">
        <f t="shared" si="12"/>
        <v/>
      </c>
      <c r="AE77" s="47"/>
    </row>
    <row r="78" spans="1:31" x14ac:dyDescent="0.3">
      <c r="A78" s="92" t="str">
        <f t="shared" si="10"/>
        <v/>
      </c>
      <c r="B78" s="29" t="s">
        <v>42</v>
      </c>
      <c r="C78" s="30">
        <v>1</v>
      </c>
      <c r="D78" s="31" t="str">
        <f>IF(F78="","",B78&amp;1+SUM($C$11:C78))</f>
        <v/>
      </c>
      <c r="E78" s="32" t="str">
        <f t="shared" ref="E78:E141" si="15">IF(D78="","",IF(AND(F78=F79,H78+1=H79),"Sim","Não"))</f>
        <v/>
      </c>
      <c r="F78" s="48"/>
      <c r="G78" s="34"/>
      <c r="H78" s="35" t="str">
        <f t="shared" ref="H78:H141" si="16">IF(F78="","",IF(F78=F77,H77+1,1))</f>
        <v/>
      </c>
      <c r="I78" s="36" t="str">
        <f t="shared" si="11"/>
        <v/>
      </c>
      <c r="J78" s="19" t="s">
        <v>117</v>
      </c>
      <c r="K78" s="20" t="s">
        <v>226</v>
      </c>
      <c r="L78" s="20" t="s">
        <v>118</v>
      </c>
      <c r="M78" s="38" t="s">
        <v>224</v>
      </c>
      <c r="N78" s="38"/>
      <c r="O78" s="39"/>
      <c r="P78" s="39" t="s">
        <v>220</v>
      </c>
      <c r="Q78" s="30"/>
      <c r="R78" s="40" t="str">
        <f t="shared" si="13"/>
        <v/>
      </c>
      <c r="S78" s="41" t="str">
        <f t="shared" ca="1" si="14"/>
        <v/>
      </c>
      <c r="T78" s="42" t="str">
        <f>IF(R78="","",IF(R78="Não","Liberada",IF(AND(R78&lt;&gt;"Não",R78&lt;&gt;"",VLOOKUP(R78,$D$9:$AD79,26,FALSE)&lt;&gt;"Concluído"),"Aguardando",IF(AND(R78&lt;&gt;"Não",R78&lt;&gt;"",VLOOKUP(R78,$D$9:$AD79,26,FALSE)="Concluído"),"Liberada","Aguardando"))))</f>
        <v/>
      </c>
      <c r="U78" s="43"/>
      <c r="V78" s="39"/>
      <c r="W78" s="39"/>
      <c r="X78" s="30"/>
      <c r="Y78" s="40" t="str">
        <f>IF('Atividades Teste'!D78&lt;&gt;"",COUNTIFS(Ocorrências!$B$6:$B78,'Atividades Teste'!$D78,Ocorrências!$R$6:$R78,"pendente")+COUNTIFS(Ocorrências!$B$6:$B78,'Atividades Teste'!$D78,Ocorrências!$R$6:$R78,"Agd Chamado"),"")</f>
        <v/>
      </c>
      <c r="Z78" s="42" t="str">
        <f t="shared" ref="Z78:Z141" si="17">IF(D78="","",IF(Y78&gt;0,"Pendente","ok"))</f>
        <v/>
      </c>
      <c r="AA78" s="44"/>
      <c r="AB78" s="44"/>
      <c r="AC78" s="49"/>
      <c r="AD78" s="46" t="str">
        <f t="shared" si="12"/>
        <v/>
      </c>
      <c r="AE78" s="47"/>
    </row>
    <row r="79" spans="1:31" x14ac:dyDescent="0.3">
      <c r="A79" s="92" t="str">
        <f t="shared" si="10"/>
        <v/>
      </c>
      <c r="B79" s="29" t="s">
        <v>42</v>
      </c>
      <c r="C79" s="30">
        <v>1</v>
      </c>
      <c r="D79" s="31" t="str">
        <f>IF(F79="","",B79&amp;1+SUM($C$11:C79))</f>
        <v/>
      </c>
      <c r="E79" s="32" t="str">
        <f>IF(D79="","",IF(AND(F79=F80,H79+1=H80),"Sim","Não"))</f>
        <v/>
      </c>
      <c r="F79" s="48"/>
      <c r="G79" s="34"/>
      <c r="H79" s="35" t="str">
        <f t="shared" si="16"/>
        <v/>
      </c>
      <c r="I79" s="36" t="str">
        <f t="shared" si="11"/>
        <v/>
      </c>
      <c r="J79" s="19" t="s">
        <v>117</v>
      </c>
      <c r="K79" s="20" t="s">
        <v>226</v>
      </c>
      <c r="L79" s="20" t="s">
        <v>118</v>
      </c>
      <c r="M79" s="38" t="s">
        <v>224</v>
      </c>
      <c r="N79" s="38"/>
      <c r="O79" s="39"/>
      <c r="P79" s="39" t="s">
        <v>221</v>
      </c>
      <c r="Q79" s="30"/>
      <c r="R79" s="40" t="str">
        <f t="shared" si="13"/>
        <v/>
      </c>
      <c r="S79" s="41" t="str">
        <f t="shared" ca="1" si="14"/>
        <v/>
      </c>
      <c r="T79" s="42" t="str">
        <f>IF(R79="","",IF(R79="Não","Liberada",IF(AND(R79&lt;&gt;"Não",R79&lt;&gt;"",VLOOKUP(R79,$D$9:$AD80,26,FALSE)&lt;&gt;"Concluído"),"Aguardando",IF(AND(R79&lt;&gt;"Não",R79&lt;&gt;"",VLOOKUP(R79,$D$9:$AD80,26,FALSE)="Concluído"),"Liberada","Aguardando"))))</f>
        <v/>
      </c>
      <c r="U79" s="43"/>
      <c r="V79" s="39"/>
      <c r="W79" s="39"/>
      <c r="X79" s="30"/>
      <c r="Y79" s="40" t="str">
        <f>IF('Atividades Teste'!D79&lt;&gt;"",COUNTIFS(Ocorrências!$B$6:$B79,'Atividades Teste'!$D79,Ocorrências!$R$6:$R79,"pendente")+COUNTIFS(Ocorrências!$B$6:$B79,'Atividades Teste'!$D79,Ocorrências!$R$6:$R79,"Agd Chamado"),"")</f>
        <v/>
      </c>
      <c r="Z79" s="42" t="str">
        <f t="shared" si="17"/>
        <v/>
      </c>
      <c r="AA79" s="44"/>
      <c r="AB79" s="44"/>
      <c r="AC79" s="49"/>
      <c r="AD79" s="46" t="str">
        <f t="shared" si="12"/>
        <v/>
      </c>
      <c r="AE79" s="47"/>
    </row>
    <row r="80" spans="1:31" x14ac:dyDescent="0.3">
      <c r="A80" s="92" t="str">
        <f t="shared" si="10"/>
        <v/>
      </c>
      <c r="B80" s="29" t="s">
        <v>42</v>
      </c>
      <c r="C80" s="30">
        <v>1</v>
      </c>
      <c r="D80" s="31" t="str">
        <f>IF(F80="","",B80&amp;1+SUM($C$11:C80))</f>
        <v/>
      </c>
      <c r="E80" s="32" t="str">
        <f t="shared" si="15"/>
        <v/>
      </c>
      <c r="F80" s="48"/>
      <c r="G80" s="34"/>
      <c r="H80" s="35" t="str">
        <f>IF(F80="","",IF(F80=F79,H79+1,1))</f>
        <v/>
      </c>
      <c r="I80" s="36" t="str">
        <f t="shared" si="11"/>
        <v/>
      </c>
      <c r="J80" s="19" t="s">
        <v>117</v>
      </c>
      <c r="K80" s="20" t="s">
        <v>226</v>
      </c>
      <c r="L80" s="20" t="s">
        <v>118</v>
      </c>
      <c r="M80" s="38" t="s">
        <v>225</v>
      </c>
      <c r="N80" s="38"/>
      <c r="O80" s="39"/>
      <c r="P80" s="39" t="s">
        <v>222</v>
      </c>
      <c r="Q80" s="30"/>
      <c r="R80" s="40" t="str">
        <f>IF(D80="","",IF(AND(F80=F79,H79+1=H80),D79,"Não"))</f>
        <v/>
      </c>
      <c r="S80" s="41" t="str">
        <f t="shared" ca="1" si="14"/>
        <v/>
      </c>
      <c r="T80" s="42" t="str">
        <f>IF(R80="","",IF(R80="Não","Liberada",IF(AND(R80&lt;&gt;"Não",R80&lt;&gt;"",VLOOKUP(R80,$D$9:$AD81,26,FALSE)&lt;&gt;"Concluído"),"Aguardando",IF(AND(R80&lt;&gt;"Não",R80&lt;&gt;"",VLOOKUP(R80,$D$9:$AD81,26,FALSE)="Concluído"),"Liberada","Aguardando"))))</f>
        <v/>
      </c>
      <c r="U80" s="43"/>
      <c r="V80" s="39"/>
      <c r="W80" s="39"/>
      <c r="X80" s="30"/>
      <c r="Y80" s="40" t="str">
        <f>IF('Atividades Teste'!D80&lt;&gt;"",COUNTIFS(Ocorrências!$B$6:$B80,'Atividades Teste'!$D80,Ocorrências!$R$6:$R80,"pendente")+COUNTIFS(Ocorrências!$B$6:$B80,'Atividades Teste'!$D80,Ocorrências!$R$6:$R80,"Agd Chamado"),"")</f>
        <v/>
      </c>
      <c r="Z80" s="42" t="str">
        <f t="shared" si="17"/>
        <v/>
      </c>
      <c r="AA80" s="44"/>
      <c r="AB80" s="44"/>
      <c r="AC80" s="49"/>
      <c r="AD80" s="46" t="str">
        <f t="shared" si="12"/>
        <v/>
      </c>
      <c r="AE80" s="47"/>
    </row>
    <row r="81" spans="1:31" x14ac:dyDescent="0.3">
      <c r="A81" s="92" t="str">
        <f t="shared" si="10"/>
        <v/>
      </c>
      <c r="B81" s="29" t="s">
        <v>42</v>
      </c>
      <c r="C81" s="30">
        <v>1</v>
      </c>
      <c r="D81" s="31" t="str">
        <f>IF(F81="","",B81&amp;1+SUM($C$11:C81))</f>
        <v/>
      </c>
      <c r="E81" s="32" t="str">
        <f t="shared" si="15"/>
        <v/>
      </c>
      <c r="F81" s="48"/>
      <c r="G81" s="34"/>
      <c r="H81" s="35" t="str">
        <f t="shared" si="16"/>
        <v/>
      </c>
      <c r="I81" s="36" t="str">
        <f t="shared" si="11"/>
        <v/>
      </c>
      <c r="J81" s="19" t="s">
        <v>117</v>
      </c>
      <c r="K81" s="20" t="s">
        <v>182</v>
      </c>
      <c r="L81" s="20" t="s">
        <v>118</v>
      </c>
      <c r="M81" s="38" t="s">
        <v>234</v>
      </c>
      <c r="N81" s="38"/>
      <c r="O81" s="39"/>
      <c r="P81" s="39" t="s">
        <v>227</v>
      </c>
      <c r="Q81" s="30"/>
      <c r="R81" s="40" t="str">
        <f t="shared" si="13"/>
        <v/>
      </c>
      <c r="S81" s="41" t="str">
        <f t="shared" ca="1" si="14"/>
        <v/>
      </c>
      <c r="T81" s="42" t="str">
        <f>IF(R81="","",IF(R81="Não","Liberada",IF(AND(R81&lt;&gt;"Não",R81&lt;&gt;"",VLOOKUP(R81,$D$9:$AD82,26,FALSE)&lt;&gt;"Concluído"),"Aguardando",IF(AND(R81&lt;&gt;"Não",R81&lt;&gt;"",VLOOKUP(R81,$D$9:$AD82,26,FALSE)="Concluído"),"Liberada","Aguardando"))))</f>
        <v/>
      </c>
      <c r="U81" s="43"/>
      <c r="V81" s="39"/>
      <c r="W81" s="39"/>
      <c r="X81" s="30"/>
      <c r="Y81" s="40" t="str">
        <f>IF('Atividades Teste'!D81&lt;&gt;"",COUNTIFS(Ocorrências!$B$6:$B81,'Atividades Teste'!$D81,Ocorrências!$R$6:$R81,"pendente")+COUNTIFS(Ocorrências!$B$6:$B81,'Atividades Teste'!$D81,Ocorrências!$R$6:$R81,"Agd Chamado"),"")</f>
        <v/>
      </c>
      <c r="Z81" s="42" t="str">
        <f t="shared" si="17"/>
        <v/>
      </c>
      <c r="AA81" s="44"/>
      <c r="AB81" s="44"/>
      <c r="AC81" s="49"/>
      <c r="AD81" s="46" t="str">
        <f t="shared" si="12"/>
        <v/>
      </c>
      <c r="AE81" s="47"/>
    </row>
    <row r="82" spans="1:31" x14ac:dyDescent="0.3">
      <c r="A82" s="92" t="str">
        <f t="shared" si="10"/>
        <v/>
      </c>
      <c r="B82" s="29" t="s">
        <v>42</v>
      </c>
      <c r="C82" s="30">
        <v>1</v>
      </c>
      <c r="D82" s="31" t="str">
        <f>IF(F82="","",B82&amp;1+SUM($C$11:C82))</f>
        <v/>
      </c>
      <c r="E82" s="32" t="str">
        <f t="shared" si="15"/>
        <v/>
      </c>
      <c r="F82" s="48"/>
      <c r="G82" s="34"/>
      <c r="H82" s="35" t="str">
        <f t="shared" si="16"/>
        <v/>
      </c>
      <c r="I82" s="36" t="str">
        <f t="shared" si="11"/>
        <v/>
      </c>
      <c r="J82" s="19" t="s">
        <v>117</v>
      </c>
      <c r="K82" s="20" t="s">
        <v>182</v>
      </c>
      <c r="L82" s="20" t="s">
        <v>118</v>
      </c>
      <c r="M82" s="38" t="s">
        <v>235</v>
      </c>
      <c r="N82" s="38"/>
      <c r="O82" s="39"/>
      <c r="P82" s="39" t="s">
        <v>228</v>
      </c>
      <c r="Q82" s="30"/>
      <c r="R82" s="40" t="str">
        <f t="shared" si="13"/>
        <v/>
      </c>
      <c r="S82" s="41" t="str">
        <f t="shared" ca="1" si="14"/>
        <v/>
      </c>
      <c r="T82" s="42" t="str">
        <f>IF(R82="","",IF(R82="Não","Liberada",IF(AND(R82&lt;&gt;"Não",R82&lt;&gt;"",VLOOKUP(R82,$D$9:$AD83,26,FALSE)&lt;&gt;"Concluído"),"Aguardando",IF(AND(R82&lt;&gt;"Não",R82&lt;&gt;"",VLOOKUP(R82,$D$9:$AD83,26,FALSE)="Concluído"),"Liberada","Aguardando"))))</f>
        <v/>
      </c>
      <c r="U82" s="43"/>
      <c r="V82" s="39"/>
      <c r="W82" s="39"/>
      <c r="X82" s="30"/>
      <c r="Y82" s="40" t="str">
        <f>IF('Atividades Teste'!D82&lt;&gt;"",COUNTIFS(Ocorrências!$B$6:$B82,'Atividades Teste'!$D82,Ocorrências!$R$6:$R82,"pendente")+COUNTIFS(Ocorrências!$B$6:$B82,'Atividades Teste'!$D82,Ocorrências!$R$6:$R82,"Agd Chamado"),"")</f>
        <v/>
      </c>
      <c r="Z82" s="42" t="str">
        <f t="shared" si="17"/>
        <v/>
      </c>
      <c r="AA82" s="44"/>
      <c r="AB82" s="44"/>
      <c r="AC82" s="49"/>
      <c r="AD82" s="46" t="str">
        <f t="shared" si="12"/>
        <v/>
      </c>
      <c r="AE82" s="47"/>
    </row>
    <row r="83" spans="1:31" x14ac:dyDescent="0.3">
      <c r="A83" s="92" t="str">
        <f t="shared" si="10"/>
        <v/>
      </c>
      <c r="B83" s="29" t="s">
        <v>42</v>
      </c>
      <c r="C83" s="30">
        <v>1</v>
      </c>
      <c r="D83" s="31" t="str">
        <f>IF(F83="","",B83&amp;1+SUM($C$11:C83))</f>
        <v/>
      </c>
      <c r="E83" s="32" t="str">
        <f t="shared" si="15"/>
        <v/>
      </c>
      <c r="F83" s="48"/>
      <c r="G83" s="34"/>
      <c r="H83" s="35" t="str">
        <f t="shared" si="16"/>
        <v/>
      </c>
      <c r="I83" s="36" t="str">
        <f t="shared" si="11"/>
        <v/>
      </c>
      <c r="J83" s="19" t="s">
        <v>117</v>
      </c>
      <c r="K83" s="20" t="s">
        <v>182</v>
      </c>
      <c r="L83" s="20" t="s">
        <v>118</v>
      </c>
      <c r="M83" s="38" t="s">
        <v>236</v>
      </c>
      <c r="N83" s="38"/>
      <c r="O83" s="39"/>
      <c r="P83" s="39" t="s">
        <v>229</v>
      </c>
      <c r="Q83" s="30"/>
      <c r="R83" s="40" t="str">
        <f t="shared" si="13"/>
        <v/>
      </c>
      <c r="S83" s="41" t="str">
        <f t="shared" ca="1" si="14"/>
        <v/>
      </c>
      <c r="T83" s="42" t="str">
        <f>IF(R83="","",IF(R83="Não","Liberada",IF(AND(R83&lt;&gt;"Não",R83&lt;&gt;"",VLOOKUP(R83,$D$9:$AD84,26,FALSE)&lt;&gt;"Concluído"),"Aguardando",IF(AND(R83&lt;&gt;"Não",R83&lt;&gt;"",VLOOKUP(R83,$D$9:$AD84,26,FALSE)="Concluído"),"Liberada","Aguardando"))))</f>
        <v/>
      </c>
      <c r="U83" s="43"/>
      <c r="V83" s="39"/>
      <c r="W83" s="39"/>
      <c r="X83" s="30"/>
      <c r="Y83" s="40" t="str">
        <f>IF('Atividades Teste'!D83&lt;&gt;"",COUNTIFS(Ocorrências!$B$6:$B83,'Atividades Teste'!$D83,Ocorrências!$R$6:$R83,"pendente")+COUNTIFS(Ocorrências!$B$6:$B83,'Atividades Teste'!$D83,Ocorrências!$R$6:$R83,"Agd Chamado"),"")</f>
        <v/>
      </c>
      <c r="Z83" s="42" t="str">
        <f t="shared" si="17"/>
        <v/>
      </c>
      <c r="AA83" s="44"/>
      <c r="AB83" s="44"/>
      <c r="AC83" s="49"/>
      <c r="AD83" s="46" t="str">
        <f t="shared" si="12"/>
        <v/>
      </c>
      <c r="AE83" s="47"/>
    </row>
    <row r="84" spans="1:31" x14ac:dyDescent="0.3">
      <c r="A84" s="92" t="str">
        <f t="shared" si="10"/>
        <v/>
      </c>
      <c r="B84" s="29" t="s">
        <v>42</v>
      </c>
      <c r="C84" s="30">
        <v>1</v>
      </c>
      <c r="D84" s="31" t="str">
        <f>IF(F84="","",B84&amp;1+SUM($C$11:C84))</f>
        <v/>
      </c>
      <c r="E84" s="32" t="str">
        <f t="shared" si="15"/>
        <v/>
      </c>
      <c r="F84" s="48"/>
      <c r="G84" s="34"/>
      <c r="H84" s="35" t="str">
        <f t="shared" si="16"/>
        <v/>
      </c>
      <c r="I84" s="36" t="str">
        <f t="shared" si="11"/>
        <v/>
      </c>
      <c r="J84" s="19" t="s">
        <v>117</v>
      </c>
      <c r="K84" s="20" t="s">
        <v>182</v>
      </c>
      <c r="L84" s="20" t="s">
        <v>118</v>
      </c>
      <c r="M84" s="38" t="s">
        <v>235</v>
      </c>
      <c r="N84" s="38"/>
      <c r="O84" s="39"/>
      <c r="P84" s="39" t="s">
        <v>230</v>
      </c>
      <c r="Q84" s="30"/>
      <c r="R84" s="40" t="str">
        <f t="shared" si="13"/>
        <v/>
      </c>
      <c r="S84" s="41" t="str">
        <f t="shared" ca="1" si="14"/>
        <v/>
      </c>
      <c r="T84" s="42" t="str">
        <f>IF(R84="","",IF(R84="Não","Liberada",IF(AND(R84&lt;&gt;"Não",R84&lt;&gt;"",VLOOKUP(R84,$D$9:$AD85,26,FALSE)&lt;&gt;"Concluído"),"Aguardando",IF(AND(R84&lt;&gt;"Não",R84&lt;&gt;"",VLOOKUP(R84,$D$9:$AD85,26,FALSE)="Concluído"),"Liberada","Aguardando"))))</f>
        <v/>
      </c>
      <c r="U84" s="43"/>
      <c r="V84" s="39"/>
      <c r="W84" s="39"/>
      <c r="X84" s="30"/>
      <c r="Y84" s="40" t="str">
        <f>IF('Atividades Teste'!D84&lt;&gt;"",COUNTIFS(Ocorrências!$B$6:$B84,'Atividades Teste'!$D84,Ocorrências!$R$6:$R84,"pendente")+COUNTIFS(Ocorrências!$B$6:$B84,'Atividades Teste'!$D84,Ocorrências!$R$6:$R84,"Agd Chamado"),"")</f>
        <v/>
      </c>
      <c r="Z84" s="42" t="str">
        <f t="shared" si="17"/>
        <v/>
      </c>
      <c r="AA84" s="44"/>
      <c r="AB84" s="44"/>
      <c r="AC84" s="49"/>
      <c r="AD84" s="46" t="str">
        <f t="shared" si="12"/>
        <v/>
      </c>
      <c r="AE84" s="47"/>
    </row>
    <row r="85" spans="1:31" x14ac:dyDescent="0.3">
      <c r="A85" s="92" t="str">
        <f t="shared" si="10"/>
        <v/>
      </c>
      <c r="B85" s="29" t="s">
        <v>42</v>
      </c>
      <c r="C85" s="30">
        <v>1</v>
      </c>
      <c r="D85" s="31" t="str">
        <f>IF(F85="","",B85&amp;1+SUM($C$11:C85))</f>
        <v/>
      </c>
      <c r="E85" s="32" t="str">
        <f t="shared" si="15"/>
        <v/>
      </c>
      <c r="F85" s="48"/>
      <c r="G85" s="34"/>
      <c r="H85" s="35" t="str">
        <f t="shared" si="16"/>
        <v/>
      </c>
      <c r="I85" s="36" t="str">
        <f t="shared" si="11"/>
        <v/>
      </c>
      <c r="J85" s="19" t="s">
        <v>117</v>
      </c>
      <c r="K85" s="20" t="s">
        <v>182</v>
      </c>
      <c r="L85" s="20" t="s">
        <v>118</v>
      </c>
      <c r="M85" s="38" t="s">
        <v>237</v>
      </c>
      <c r="N85" s="38"/>
      <c r="O85" s="39"/>
      <c r="P85" s="39" t="s">
        <v>231</v>
      </c>
      <c r="Q85" s="30"/>
      <c r="R85" s="40" t="str">
        <f t="shared" si="13"/>
        <v/>
      </c>
      <c r="S85" s="41" t="str">
        <f t="shared" ca="1" si="14"/>
        <v/>
      </c>
      <c r="T85" s="42" t="str">
        <f>IF(R85="","",IF(R85="Não","Liberada",IF(AND(R85&lt;&gt;"Não",R85&lt;&gt;"",VLOOKUP(R85,$D$9:$AD86,26,FALSE)&lt;&gt;"Concluído"),"Aguardando",IF(AND(R85&lt;&gt;"Não",R85&lt;&gt;"",VLOOKUP(R85,$D$9:$AD86,26,FALSE)="Concluído"),"Liberada","Aguardando"))))</f>
        <v/>
      </c>
      <c r="U85" s="43"/>
      <c r="V85" s="39"/>
      <c r="W85" s="39"/>
      <c r="X85" s="30"/>
      <c r="Y85" s="40" t="str">
        <f>IF('Atividades Teste'!D85&lt;&gt;"",COUNTIFS(Ocorrências!$B$6:$B85,'Atividades Teste'!$D85,Ocorrências!$R$6:$R85,"pendente")+COUNTIFS(Ocorrências!$B$6:$B85,'Atividades Teste'!$D85,Ocorrências!$R$6:$R85,"Agd Chamado"),"")</f>
        <v/>
      </c>
      <c r="Z85" s="42" t="str">
        <f t="shared" si="17"/>
        <v/>
      </c>
      <c r="AA85" s="44"/>
      <c r="AB85" s="44"/>
      <c r="AC85" s="49"/>
      <c r="AD85" s="46" t="str">
        <f t="shared" si="12"/>
        <v/>
      </c>
      <c r="AE85" s="47"/>
    </row>
    <row r="86" spans="1:31" x14ac:dyDescent="0.3">
      <c r="A86" s="92" t="str">
        <f t="shared" si="10"/>
        <v/>
      </c>
      <c r="B86" s="29" t="s">
        <v>42</v>
      </c>
      <c r="C86" s="30">
        <v>1</v>
      </c>
      <c r="D86" s="31" t="str">
        <f>IF(F86="","",B86&amp;1+SUM($C$11:C86))</f>
        <v/>
      </c>
      <c r="E86" s="32" t="str">
        <f t="shared" si="15"/>
        <v/>
      </c>
      <c r="F86" s="48"/>
      <c r="G86" s="34"/>
      <c r="H86" s="35" t="str">
        <f t="shared" si="16"/>
        <v/>
      </c>
      <c r="I86" s="36" t="str">
        <f t="shared" si="11"/>
        <v/>
      </c>
      <c r="J86" s="19" t="s">
        <v>117</v>
      </c>
      <c r="K86" s="20" t="s">
        <v>182</v>
      </c>
      <c r="L86" s="20" t="s">
        <v>118</v>
      </c>
      <c r="M86" s="38" t="s">
        <v>238</v>
      </c>
      <c r="N86" s="38"/>
      <c r="O86" s="39"/>
      <c r="P86" s="39" t="s">
        <v>232</v>
      </c>
      <c r="Q86" s="30"/>
      <c r="R86" s="40" t="str">
        <f t="shared" si="13"/>
        <v/>
      </c>
      <c r="S86" s="41" t="str">
        <f t="shared" ca="1" si="14"/>
        <v/>
      </c>
      <c r="T86" s="42" t="str">
        <f>IF(R86="","",IF(R86="Não","Liberada",IF(AND(R86&lt;&gt;"Não",R86&lt;&gt;"",VLOOKUP(R86,$D$9:$AD87,26,FALSE)&lt;&gt;"Concluído"),"Aguardando",IF(AND(R86&lt;&gt;"Não",R86&lt;&gt;"",VLOOKUP(R86,$D$9:$AD87,26,FALSE)="Concluído"),"Liberada","Aguardando"))))</f>
        <v/>
      </c>
      <c r="U86" s="43"/>
      <c r="V86" s="39"/>
      <c r="W86" s="39"/>
      <c r="X86" s="30"/>
      <c r="Y86" s="40" t="str">
        <f>IF('Atividades Teste'!D86&lt;&gt;"",COUNTIFS(Ocorrências!$B$6:$B86,'Atividades Teste'!$D86,Ocorrências!$R$6:$R86,"pendente")+COUNTIFS(Ocorrências!$B$6:$B86,'Atividades Teste'!$D86,Ocorrências!$R$6:$R86,"Agd Chamado"),"")</f>
        <v/>
      </c>
      <c r="Z86" s="42" t="str">
        <f t="shared" si="17"/>
        <v/>
      </c>
      <c r="AA86" s="44"/>
      <c r="AB86" s="44"/>
      <c r="AC86" s="49"/>
      <c r="AD86" s="46" t="str">
        <f t="shared" si="12"/>
        <v/>
      </c>
      <c r="AE86" s="47"/>
    </row>
    <row r="87" spans="1:31" x14ac:dyDescent="0.3">
      <c r="A87" s="92" t="str">
        <f t="shared" si="10"/>
        <v/>
      </c>
      <c r="B87" s="29" t="s">
        <v>42</v>
      </c>
      <c r="C87" s="30">
        <v>1</v>
      </c>
      <c r="D87" s="31" t="str">
        <f>IF(F87="","",B87&amp;1+SUM($C$11:C87))</f>
        <v/>
      </c>
      <c r="E87" s="32" t="str">
        <f t="shared" si="15"/>
        <v/>
      </c>
      <c r="F87" s="48"/>
      <c r="G87" s="34"/>
      <c r="H87" s="35" t="str">
        <f t="shared" si="16"/>
        <v/>
      </c>
      <c r="I87" s="36" t="str">
        <f t="shared" si="11"/>
        <v/>
      </c>
      <c r="J87" s="19" t="s">
        <v>117</v>
      </c>
      <c r="K87" s="20" t="s">
        <v>182</v>
      </c>
      <c r="L87" s="20" t="s">
        <v>118</v>
      </c>
      <c r="M87" s="38" t="s">
        <v>239</v>
      </c>
      <c r="N87" s="38"/>
      <c r="O87" s="39"/>
      <c r="P87" s="39" t="s">
        <v>233</v>
      </c>
      <c r="Q87" s="30"/>
      <c r="R87" s="40" t="str">
        <f t="shared" si="13"/>
        <v/>
      </c>
      <c r="S87" s="41" t="str">
        <f t="shared" ca="1" si="14"/>
        <v/>
      </c>
      <c r="T87" s="42" t="str">
        <f>IF(R87="","",IF(R87="Não","Liberada",IF(AND(R87&lt;&gt;"Não",R87&lt;&gt;"",VLOOKUP(R87,$D$9:$AD88,26,FALSE)&lt;&gt;"Concluído"),"Aguardando",IF(AND(R87&lt;&gt;"Não",R87&lt;&gt;"",VLOOKUP(R87,$D$9:$AD88,26,FALSE)="Concluído"),"Liberada","Aguardando"))))</f>
        <v/>
      </c>
      <c r="U87" s="43"/>
      <c r="V87" s="39"/>
      <c r="W87" s="39"/>
      <c r="X87" s="30"/>
      <c r="Y87" s="40" t="str">
        <f>IF('Atividades Teste'!D87&lt;&gt;"",COUNTIFS(Ocorrências!$B$6:$B87,'Atividades Teste'!$D87,Ocorrências!$R$6:$R87,"pendente")+COUNTIFS(Ocorrências!$B$6:$B87,'Atividades Teste'!$D87,Ocorrências!$R$6:$R87,"Agd Chamado"),"")</f>
        <v/>
      </c>
      <c r="Z87" s="42" t="str">
        <f t="shared" si="17"/>
        <v/>
      </c>
      <c r="AA87" s="44"/>
      <c r="AB87" s="44"/>
      <c r="AC87" s="49"/>
      <c r="AD87" s="46" t="str">
        <f t="shared" si="12"/>
        <v/>
      </c>
      <c r="AE87" s="47"/>
    </row>
    <row r="88" spans="1:31" x14ac:dyDescent="0.3">
      <c r="A88" s="92" t="str">
        <f t="shared" si="10"/>
        <v/>
      </c>
      <c r="B88" s="29" t="s">
        <v>42</v>
      </c>
      <c r="C88" s="30">
        <v>1</v>
      </c>
      <c r="D88" s="31" t="str">
        <f>IF(F88="","",B88&amp;1+SUM($C$11:C88))</f>
        <v/>
      </c>
      <c r="E88" s="32" t="str">
        <f t="shared" si="15"/>
        <v/>
      </c>
      <c r="F88" s="48"/>
      <c r="G88" s="34"/>
      <c r="H88" s="35" t="str">
        <f t="shared" si="16"/>
        <v/>
      </c>
      <c r="I88" s="36" t="str">
        <f t="shared" si="11"/>
        <v/>
      </c>
      <c r="J88" s="48"/>
      <c r="K88" s="38"/>
      <c r="L88" s="38"/>
      <c r="M88" s="38"/>
      <c r="N88" s="38"/>
      <c r="O88" s="39"/>
      <c r="P88" s="39"/>
      <c r="Q88" s="30"/>
      <c r="R88" s="40" t="str">
        <f t="shared" si="13"/>
        <v/>
      </c>
      <c r="S88" s="41" t="str">
        <f t="shared" ca="1" si="14"/>
        <v/>
      </c>
      <c r="T88" s="42" t="str">
        <f>IF(R88="","",IF(R88="Não","Liberada",IF(AND(R88&lt;&gt;"Não",R88&lt;&gt;"",VLOOKUP(R88,$D$9:$AD89,26,FALSE)&lt;&gt;"Concluído"),"Aguardando",IF(AND(R88&lt;&gt;"Não",R88&lt;&gt;"",VLOOKUP(R88,$D$9:$AD89,26,FALSE)="Concluído"),"Liberada","Aguardando"))))</f>
        <v/>
      </c>
      <c r="U88" s="43"/>
      <c r="V88" s="39"/>
      <c r="W88" s="39"/>
      <c r="X88" s="30"/>
      <c r="Y88" s="40" t="str">
        <f>IF('Atividades Teste'!D88&lt;&gt;"",COUNTIFS(Ocorrências!$B$6:$B88,'Atividades Teste'!$D88,Ocorrências!$R$6:$R88,"pendente")+COUNTIFS(Ocorrências!$B$6:$B88,'Atividades Teste'!$D88,Ocorrências!$R$6:$R88,"Agd Chamado"),"")</f>
        <v/>
      </c>
      <c r="Z88" s="42" t="str">
        <f t="shared" si="17"/>
        <v/>
      </c>
      <c r="AA88" s="44"/>
      <c r="AB88" s="44"/>
      <c r="AC88" s="49"/>
      <c r="AD88" s="46" t="str">
        <f t="shared" si="12"/>
        <v/>
      </c>
      <c r="AE88" s="47"/>
    </row>
    <row r="89" spans="1:31" x14ac:dyDescent="0.3">
      <c r="A89" s="92" t="str">
        <f t="shared" si="10"/>
        <v/>
      </c>
      <c r="B89" s="29" t="s">
        <v>42</v>
      </c>
      <c r="C89" s="30">
        <v>1</v>
      </c>
      <c r="D89" s="31" t="str">
        <f>IF(F89="","",B89&amp;1+SUM($C$11:C89))</f>
        <v/>
      </c>
      <c r="E89" s="32" t="str">
        <f t="shared" si="15"/>
        <v/>
      </c>
      <c r="F89" s="48"/>
      <c r="G89" s="34"/>
      <c r="H89" s="35" t="str">
        <f t="shared" si="16"/>
        <v/>
      </c>
      <c r="I89" s="36" t="str">
        <f t="shared" si="11"/>
        <v/>
      </c>
      <c r="J89" s="48"/>
      <c r="K89" s="38"/>
      <c r="L89" s="38"/>
      <c r="M89" s="39"/>
      <c r="N89" s="38"/>
      <c r="O89" s="39"/>
      <c r="P89" s="39"/>
      <c r="Q89" s="30"/>
      <c r="R89" s="40" t="str">
        <f t="shared" si="13"/>
        <v/>
      </c>
      <c r="S89" s="41" t="str">
        <f t="shared" ca="1" si="14"/>
        <v/>
      </c>
      <c r="T89" s="42" t="str">
        <f>IF(R89="","",IF(R89="Não","Liberada",IF(AND(R89&lt;&gt;"Não",R89&lt;&gt;"",VLOOKUP(R89,$D$9:$AD90,26,FALSE)&lt;&gt;"Concluído"),"Aguardando",IF(AND(R89&lt;&gt;"Não",R89&lt;&gt;"",VLOOKUP(R89,$D$9:$AD90,26,FALSE)="Concluído"),"Liberada","Aguardando"))))</f>
        <v/>
      </c>
      <c r="U89" s="43"/>
      <c r="V89" s="39"/>
      <c r="W89" s="39"/>
      <c r="X89" s="30"/>
      <c r="Y89" s="40" t="str">
        <f>IF('Atividades Teste'!D89&lt;&gt;"",COUNTIFS(Ocorrências!$B$6:$B89,'Atividades Teste'!$D89,Ocorrências!$R$6:$R89,"pendente")+COUNTIFS(Ocorrências!$B$6:$B89,'Atividades Teste'!$D89,Ocorrências!$R$6:$R89,"Agd Chamado"),"")</f>
        <v/>
      </c>
      <c r="Z89" s="42" t="str">
        <f t="shared" si="17"/>
        <v/>
      </c>
      <c r="AA89" s="44"/>
      <c r="AB89" s="44"/>
      <c r="AC89" s="49"/>
      <c r="AD89" s="46" t="str">
        <f t="shared" si="12"/>
        <v/>
      </c>
      <c r="AE89" s="47"/>
    </row>
    <row r="90" spans="1:31" x14ac:dyDescent="0.3">
      <c r="A90" s="92" t="str">
        <f t="shared" si="10"/>
        <v/>
      </c>
      <c r="B90" s="29" t="s">
        <v>42</v>
      </c>
      <c r="C90" s="30">
        <v>1</v>
      </c>
      <c r="D90" s="31" t="str">
        <f>IF(F90="","",B90&amp;1+SUM($C$11:C90))</f>
        <v/>
      </c>
      <c r="E90" s="32" t="str">
        <f t="shared" si="15"/>
        <v/>
      </c>
      <c r="F90" s="48"/>
      <c r="G90" s="34"/>
      <c r="H90" s="35" t="str">
        <f t="shared" si="16"/>
        <v/>
      </c>
      <c r="I90" s="36" t="str">
        <f t="shared" si="11"/>
        <v/>
      </c>
      <c r="J90" s="48"/>
      <c r="K90" s="38"/>
      <c r="L90" s="38"/>
      <c r="M90" s="39"/>
      <c r="N90" s="38"/>
      <c r="O90" s="39"/>
      <c r="P90" s="39"/>
      <c r="Q90" s="30"/>
      <c r="R90" s="40" t="str">
        <f t="shared" si="13"/>
        <v/>
      </c>
      <c r="S90" s="41" t="str">
        <f t="shared" ca="1" si="14"/>
        <v/>
      </c>
      <c r="T90" s="42" t="str">
        <f>IF(R90="","",IF(R90="Não","Liberada",IF(AND(R90&lt;&gt;"Não",R90&lt;&gt;"",VLOOKUP(R90,$D$9:$AD91,26,FALSE)&lt;&gt;"Concluído"),"Aguardando",IF(AND(R90&lt;&gt;"Não",R90&lt;&gt;"",VLOOKUP(R90,$D$9:$AD91,26,FALSE)="Concluído"),"Liberada","Aguardando"))))</f>
        <v/>
      </c>
      <c r="U90" s="43"/>
      <c r="V90" s="39"/>
      <c r="W90" s="39"/>
      <c r="X90" s="30"/>
      <c r="Y90" s="40" t="str">
        <f>IF('Atividades Teste'!D90&lt;&gt;"",COUNTIFS(Ocorrências!$B$6:$B90,'Atividades Teste'!$D90,Ocorrências!$R$6:$R90,"pendente")+COUNTIFS(Ocorrências!$B$6:$B90,'Atividades Teste'!$D90,Ocorrências!$R$6:$R90,"Agd Chamado"),"")</f>
        <v/>
      </c>
      <c r="Z90" s="42" t="str">
        <f t="shared" si="17"/>
        <v/>
      </c>
      <c r="AA90" s="44"/>
      <c r="AB90" s="44"/>
      <c r="AC90" s="49"/>
      <c r="AD90" s="46" t="str">
        <f t="shared" si="12"/>
        <v/>
      </c>
      <c r="AE90" s="47"/>
    </row>
    <row r="91" spans="1:31" x14ac:dyDescent="0.3">
      <c r="A91" s="92" t="str">
        <f t="shared" si="10"/>
        <v/>
      </c>
      <c r="B91" s="29" t="s">
        <v>42</v>
      </c>
      <c r="C91" s="30">
        <v>1</v>
      </c>
      <c r="D91" s="31" t="str">
        <f>IF(F91="","",B91&amp;1+SUM($C$11:C91))</f>
        <v/>
      </c>
      <c r="E91" s="32" t="str">
        <f t="shared" si="15"/>
        <v/>
      </c>
      <c r="F91" s="48"/>
      <c r="G91" s="34"/>
      <c r="H91" s="35" t="str">
        <f t="shared" si="16"/>
        <v/>
      </c>
      <c r="I91" s="36" t="str">
        <f t="shared" si="11"/>
        <v/>
      </c>
      <c r="J91" s="48"/>
      <c r="K91" s="38"/>
      <c r="L91" s="38"/>
      <c r="M91" s="39"/>
      <c r="N91" s="38"/>
      <c r="O91" s="39"/>
      <c r="P91" s="39"/>
      <c r="Q91" s="30"/>
      <c r="R91" s="40" t="str">
        <f t="shared" si="13"/>
        <v/>
      </c>
      <c r="S91" s="41" t="str">
        <f t="shared" ca="1" si="14"/>
        <v/>
      </c>
      <c r="T91" s="42" t="str">
        <f>IF(R91="","",IF(R91="Não","Liberada",IF(AND(R91&lt;&gt;"Não",R91&lt;&gt;"",VLOOKUP(R91,$D$9:$AD92,26,FALSE)&lt;&gt;"Concluído"),"Aguardando",IF(AND(R91&lt;&gt;"Não",R91&lt;&gt;"",VLOOKUP(R91,$D$9:$AD92,26,FALSE)="Concluído"),"Liberada","Aguardando"))))</f>
        <v/>
      </c>
      <c r="U91" s="43"/>
      <c r="V91" s="39"/>
      <c r="W91" s="39"/>
      <c r="X91" s="30"/>
      <c r="Y91" s="40" t="str">
        <f>IF('Atividades Teste'!D91&lt;&gt;"",COUNTIFS(Ocorrências!$B$6:$B91,'Atividades Teste'!$D91,Ocorrências!$R$6:$R91,"pendente")+COUNTIFS(Ocorrências!$B$6:$B91,'Atividades Teste'!$D91,Ocorrências!$R$6:$R91,"Agd Chamado"),"")</f>
        <v/>
      </c>
      <c r="Z91" s="42" t="str">
        <f t="shared" si="17"/>
        <v/>
      </c>
      <c r="AA91" s="44"/>
      <c r="AB91" s="44"/>
      <c r="AC91" s="49"/>
      <c r="AD91" s="46" t="str">
        <f t="shared" si="12"/>
        <v/>
      </c>
      <c r="AE91" s="47"/>
    </row>
    <row r="92" spans="1:31" x14ac:dyDescent="0.3">
      <c r="A92" s="92" t="str">
        <f t="shared" si="10"/>
        <v/>
      </c>
      <c r="B92" s="29" t="s">
        <v>42</v>
      </c>
      <c r="C92" s="30">
        <v>1</v>
      </c>
      <c r="D92" s="31" t="str">
        <f>IF(F92="","",B92&amp;1+SUM($C$11:C92))</f>
        <v/>
      </c>
      <c r="E92" s="32" t="str">
        <f t="shared" si="15"/>
        <v/>
      </c>
      <c r="F92" s="48"/>
      <c r="G92" s="34"/>
      <c r="H92" s="35" t="str">
        <f t="shared" si="16"/>
        <v/>
      </c>
      <c r="I92" s="36" t="str">
        <f t="shared" si="11"/>
        <v/>
      </c>
      <c r="J92" s="48"/>
      <c r="K92" s="38"/>
      <c r="L92" s="38"/>
      <c r="M92" s="39"/>
      <c r="N92" s="38"/>
      <c r="O92" s="39"/>
      <c r="P92" s="39"/>
      <c r="Q92" s="30"/>
      <c r="R92" s="40" t="str">
        <f t="shared" si="13"/>
        <v/>
      </c>
      <c r="S92" s="41" t="str">
        <f t="shared" ca="1" si="14"/>
        <v/>
      </c>
      <c r="T92" s="42" t="str">
        <f>IF(R92="","",IF(R92="Não","Liberada",IF(AND(R92&lt;&gt;"Não",R92&lt;&gt;"",VLOOKUP(R92,$D$9:$AD93,26,FALSE)&lt;&gt;"Concluído"),"Aguardando",IF(AND(R92&lt;&gt;"Não",R92&lt;&gt;"",VLOOKUP(R92,$D$9:$AD93,26,FALSE)="Concluído"),"Liberada","Aguardando"))))</f>
        <v/>
      </c>
      <c r="U92" s="43"/>
      <c r="V92" s="39"/>
      <c r="W92" s="39"/>
      <c r="X92" s="30"/>
      <c r="Y92" s="40" t="str">
        <f>IF('Atividades Teste'!D92&lt;&gt;"",COUNTIFS(Ocorrências!$B$6:$B92,'Atividades Teste'!$D92,Ocorrências!$R$6:$R92,"pendente")+COUNTIFS(Ocorrências!$B$6:$B92,'Atividades Teste'!$D92,Ocorrências!$R$6:$R92,"Agd Chamado"),"")</f>
        <v/>
      </c>
      <c r="Z92" s="42" t="str">
        <f t="shared" si="17"/>
        <v/>
      </c>
      <c r="AA92" s="44"/>
      <c r="AB92" s="44"/>
      <c r="AC92" s="49"/>
      <c r="AD92" s="46" t="str">
        <f t="shared" si="12"/>
        <v/>
      </c>
      <c r="AE92" s="47"/>
    </row>
    <row r="93" spans="1:31" x14ac:dyDescent="0.3">
      <c r="A93" s="92" t="str">
        <f t="shared" si="10"/>
        <v/>
      </c>
      <c r="B93" s="29" t="s">
        <v>42</v>
      </c>
      <c r="C93" s="30">
        <v>1</v>
      </c>
      <c r="D93" s="31" t="str">
        <f>IF(F93="","",B93&amp;1+SUM($C$11:C93))</f>
        <v/>
      </c>
      <c r="E93" s="32" t="str">
        <f t="shared" si="15"/>
        <v/>
      </c>
      <c r="F93" s="48"/>
      <c r="G93" s="34"/>
      <c r="H93" s="35" t="str">
        <f t="shared" si="16"/>
        <v/>
      </c>
      <c r="I93" s="36" t="str">
        <f t="shared" si="11"/>
        <v/>
      </c>
      <c r="J93" s="48"/>
      <c r="K93" s="38"/>
      <c r="L93" s="38"/>
      <c r="M93" s="39"/>
      <c r="N93" s="38"/>
      <c r="O93" s="39"/>
      <c r="P93" s="39"/>
      <c r="Q93" s="30"/>
      <c r="R93" s="40" t="str">
        <f t="shared" si="13"/>
        <v/>
      </c>
      <c r="S93" s="41" t="str">
        <f t="shared" ca="1" si="14"/>
        <v/>
      </c>
      <c r="T93" s="42" t="str">
        <f>IF(R93="","",IF(R93="Não","Liberada",IF(AND(R93&lt;&gt;"Não",R93&lt;&gt;"",VLOOKUP(R93,$D$9:$AD94,26,FALSE)&lt;&gt;"Concluído"),"Aguardando",IF(AND(R93&lt;&gt;"Não",R93&lt;&gt;"",VLOOKUP(R93,$D$9:$AD94,26,FALSE)="Concluído"),"Liberada","Aguardando"))))</f>
        <v/>
      </c>
      <c r="U93" s="43"/>
      <c r="V93" s="39"/>
      <c r="W93" s="39"/>
      <c r="X93" s="30"/>
      <c r="Y93" s="40" t="str">
        <f>IF('Atividades Teste'!D93&lt;&gt;"",COUNTIFS(Ocorrências!$B$6:$B93,'Atividades Teste'!$D93,Ocorrências!$R$6:$R93,"pendente")+COUNTIFS(Ocorrências!$B$6:$B93,'Atividades Teste'!$D93,Ocorrências!$R$6:$R93,"Agd Chamado"),"")</f>
        <v/>
      </c>
      <c r="Z93" s="42" t="str">
        <f t="shared" si="17"/>
        <v/>
      </c>
      <c r="AA93" s="44"/>
      <c r="AB93" s="44"/>
      <c r="AC93" s="49"/>
      <c r="AD93" s="46" t="str">
        <f t="shared" si="12"/>
        <v/>
      </c>
      <c r="AE93" s="47"/>
    </row>
    <row r="94" spans="1:31" x14ac:dyDescent="0.3">
      <c r="A94" s="92" t="str">
        <f t="shared" si="10"/>
        <v/>
      </c>
      <c r="B94" s="29" t="s">
        <v>42</v>
      </c>
      <c r="C94" s="30">
        <v>1</v>
      </c>
      <c r="D94" s="31" t="str">
        <f>IF(F94="","",B94&amp;1+SUM($C$11:C94))</f>
        <v/>
      </c>
      <c r="E94" s="32" t="str">
        <f t="shared" si="15"/>
        <v/>
      </c>
      <c r="F94" s="48"/>
      <c r="G94" s="34"/>
      <c r="H94" s="35" t="str">
        <f t="shared" si="16"/>
        <v/>
      </c>
      <c r="I94" s="36" t="str">
        <f t="shared" si="11"/>
        <v/>
      </c>
      <c r="J94" s="48"/>
      <c r="K94" s="38"/>
      <c r="L94" s="38"/>
      <c r="M94" s="39"/>
      <c r="N94" s="38"/>
      <c r="O94" s="39"/>
      <c r="P94" s="39"/>
      <c r="Q94" s="30"/>
      <c r="R94" s="40" t="str">
        <f t="shared" si="13"/>
        <v/>
      </c>
      <c r="S94" s="41" t="str">
        <f t="shared" ca="1" si="14"/>
        <v/>
      </c>
      <c r="T94" s="42" t="str">
        <f>IF(R94="","",IF(R94="Não","Liberada",IF(AND(R94&lt;&gt;"Não",R94&lt;&gt;"",VLOOKUP(R94,$D$9:$AD95,26,FALSE)&lt;&gt;"Concluído"),"Aguardando",IF(AND(R94&lt;&gt;"Não",R94&lt;&gt;"",VLOOKUP(R94,$D$9:$AD95,26,FALSE)="Concluído"),"Liberada","Aguardando"))))</f>
        <v/>
      </c>
      <c r="U94" s="43"/>
      <c r="V94" s="39"/>
      <c r="W94" s="39"/>
      <c r="X94" s="30"/>
      <c r="Y94" s="40" t="str">
        <f>IF('Atividades Teste'!D94&lt;&gt;"",COUNTIFS(Ocorrências!$B$6:$B94,'Atividades Teste'!$D94,Ocorrências!$R$6:$R94,"pendente")+COUNTIFS(Ocorrências!$B$6:$B94,'Atividades Teste'!$D94,Ocorrências!$R$6:$R94,"Agd Chamado"),"")</f>
        <v/>
      </c>
      <c r="Z94" s="42" t="str">
        <f t="shared" si="17"/>
        <v/>
      </c>
      <c r="AA94" s="44"/>
      <c r="AB94" s="44"/>
      <c r="AC94" s="49"/>
      <c r="AD94" s="46" t="str">
        <f t="shared" si="12"/>
        <v/>
      </c>
      <c r="AE94" s="47"/>
    </row>
    <row r="95" spans="1:31" x14ac:dyDescent="0.3">
      <c r="A95" s="92" t="str">
        <f t="shared" si="10"/>
        <v/>
      </c>
      <c r="B95" s="29" t="s">
        <v>42</v>
      </c>
      <c r="C95" s="30">
        <v>1</v>
      </c>
      <c r="D95" s="31" t="str">
        <f>IF(F95="","",B95&amp;1+SUM($C$11:C95))</f>
        <v/>
      </c>
      <c r="E95" s="32" t="str">
        <f t="shared" si="15"/>
        <v/>
      </c>
      <c r="F95" s="48"/>
      <c r="G95" s="34"/>
      <c r="H95" s="35" t="str">
        <f t="shared" si="16"/>
        <v/>
      </c>
      <c r="I95" s="36" t="str">
        <f t="shared" si="11"/>
        <v/>
      </c>
      <c r="J95" s="48"/>
      <c r="K95" s="38"/>
      <c r="L95" s="38"/>
      <c r="M95" s="39"/>
      <c r="N95" s="38"/>
      <c r="O95" s="39"/>
      <c r="P95" s="39"/>
      <c r="Q95" s="30"/>
      <c r="R95" s="40" t="str">
        <f t="shared" si="13"/>
        <v/>
      </c>
      <c r="S95" s="41" t="str">
        <f t="shared" ca="1" si="14"/>
        <v/>
      </c>
      <c r="T95" s="42" t="str">
        <f>IF(R95="","",IF(R95="Não","Liberada",IF(AND(R95&lt;&gt;"Não",R95&lt;&gt;"",VLOOKUP(R95,$D$9:$AD96,26,FALSE)&lt;&gt;"Concluído"),"Aguardando",IF(AND(R95&lt;&gt;"Não",R95&lt;&gt;"",VLOOKUP(R95,$D$9:$AD96,26,FALSE)="Concluído"),"Liberada","Aguardando"))))</f>
        <v/>
      </c>
      <c r="U95" s="43"/>
      <c r="V95" s="39"/>
      <c r="W95" s="39"/>
      <c r="X95" s="30"/>
      <c r="Y95" s="40" t="str">
        <f>IF('Atividades Teste'!D95&lt;&gt;"",COUNTIFS(Ocorrências!$B$6:$B95,'Atividades Teste'!$D95,Ocorrências!$R$6:$R95,"pendente")+COUNTIFS(Ocorrências!$B$6:$B95,'Atividades Teste'!$D95,Ocorrências!$R$6:$R95,"Agd Chamado"),"")</f>
        <v/>
      </c>
      <c r="Z95" s="42" t="str">
        <f t="shared" si="17"/>
        <v/>
      </c>
      <c r="AA95" s="44"/>
      <c r="AB95" s="44"/>
      <c r="AC95" s="49"/>
      <c r="AD95" s="46" t="str">
        <f t="shared" si="12"/>
        <v/>
      </c>
      <c r="AE95" s="47"/>
    </row>
    <row r="96" spans="1:31" x14ac:dyDescent="0.3">
      <c r="A96" s="92" t="str">
        <f t="shared" si="10"/>
        <v/>
      </c>
      <c r="B96" s="29" t="s">
        <v>42</v>
      </c>
      <c r="C96" s="30">
        <v>1</v>
      </c>
      <c r="D96" s="31" t="str">
        <f>IF(F96="","",B96&amp;1+SUM($C$11:C96))</f>
        <v/>
      </c>
      <c r="E96" s="32" t="str">
        <f t="shared" si="15"/>
        <v/>
      </c>
      <c r="F96" s="48"/>
      <c r="G96" s="34"/>
      <c r="H96" s="35" t="str">
        <f t="shared" si="16"/>
        <v/>
      </c>
      <c r="I96" s="36" t="str">
        <f t="shared" si="11"/>
        <v/>
      </c>
      <c r="J96" s="48"/>
      <c r="K96" s="38"/>
      <c r="L96" s="38"/>
      <c r="M96" s="39"/>
      <c r="N96" s="38"/>
      <c r="O96" s="39"/>
      <c r="P96" s="39"/>
      <c r="Q96" s="30"/>
      <c r="R96" s="40" t="str">
        <f t="shared" si="13"/>
        <v/>
      </c>
      <c r="S96" s="41" t="str">
        <f t="shared" ca="1" si="14"/>
        <v/>
      </c>
      <c r="T96" s="42" t="str">
        <f>IF(R96="","",IF(R96="Não","Liberada",IF(AND(R96&lt;&gt;"Não",R96&lt;&gt;"",VLOOKUP(R96,$D$9:$AD97,26,FALSE)&lt;&gt;"Concluído"),"Aguardando",IF(AND(R96&lt;&gt;"Não",R96&lt;&gt;"",VLOOKUP(R96,$D$9:$AD97,26,FALSE)="Concluído"),"Liberada","Aguardando"))))</f>
        <v/>
      </c>
      <c r="U96" s="43"/>
      <c r="V96" s="39"/>
      <c r="W96" s="39"/>
      <c r="X96" s="30"/>
      <c r="Y96" s="40" t="str">
        <f>IF('Atividades Teste'!D96&lt;&gt;"",COUNTIFS(Ocorrências!$B$6:$B96,'Atividades Teste'!$D96,Ocorrências!$R$6:$R96,"pendente")+COUNTIFS(Ocorrências!$B$6:$B96,'Atividades Teste'!$D96,Ocorrências!$R$6:$R96,"Agd Chamado"),"")</f>
        <v/>
      </c>
      <c r="Z96" s="42" t="str">
        <f t="shared" si="17"/>
        <v/>
      </c>
      <c r="AA96" s="44"/>
      <c r="AB96" s="44"/>
      <c r="AC96" s="49"/>
      <c r="AD96" s="46" t="str">
        <f t="shared" si="12"/>
        <v/>
      </c>
      <c r="AE96" s="47"/>
    </row>
    <row r="97" spans="1:31" x14ac:dyDescent="0.3">
      <c r="A97" s="92" t="str">
        <f t="shared" si="10"/>
        <v/>
      </c>
      <c r="B97" s="29" t="s">
        <v>42</v>
      </c>
      <c r="C97" s="30">
        <v>1</v>
      </c>
      <c r="D97" s="31" t="str">
        <f>IF(F97="","",B97&amp;1+SUM($C$11:C97))</f>
        <v/>
      </c>
      <c r="E97" s="32" t="str">
        <f t="shared" si="15"/>
        <v/>
      </c>
      <c r="F97" s="48"/>
      <c r="G97" s="34"/>
      <c r="H97" s="35" t="str">
        <f t="shared" si="16"/>
        <v/>
      </c>
      <c r="I97" s="36" t="str">
        <f t="shared" si="11"/>
        <v/>
      </c>
      <c r="J97" s="48"/>
      <c r="K97" s="38"/>
      <c r="L97" s="38"/>
      <c r="M97" s="39"/>
      <c r="N97" s="38"/>
      <c r="O97" s="39"/>
      <c r="P97" s="39"/>
      <c r="Q97" s="30"/>
      <c r="R97" s="40" t="str">
        <f t="shared" si="13"/>
        <v/>
      </c>
      <c r="S97" s="41" t="str">
        <f t="shared" ca="1" si="14"/>
        <v/>
      </c>
      <c r="T97" s="42" t="str">
        <f>IF(R97="","",IF(R97="Não","Liberada",IF(AND(R97&lt;&gt;"Não",R97&lt;&gt;"",VLOOKUP(R97,$D$9:$AD98,26,FALSE)&lt;&gt;"Concluído"),"Aguardando",IF(AND(R97&lt;&gt;"Não",R97&lt;&gt;"",VLOOKUP(R97,$D$9:$AD98,26,FALSE)="Concluído"),"Liberada","Aguardando"))))</f>
        <v/>
      </c>
      <c r="U97" s="43"/>
      <c r="V97" s="39"/>
      <c r="W97" s="39"/>
      <c r="X97" s="30"/>
      <c r="Y97" s="40" t="str">
        <f>IF('Atividades Teste'!D97&lt;&gt;"",COUNTIFS(Ocorrências!$B$6:$B97,'Atividades Teste'!$D97,Ocorrências!$R$6:$R97,"pendente")+COUNTIFS(Ocorrências!$B$6:$B97,'Atividades Teste'!$D97,Ocorrências!$R$6:$R97,"Agd Chamado"),"")</f>
        <v/>
      </c>
      <c r="Z97" s="42" t="str">
        <f t="shared" si="17"/>
        <v/>
      </c>
      <c r="AA97" s="44"/>
      <c r="AB97" s="44"/>
      <c r="AC97" s="49"/>
      <c r="AD97" s="46" t="str">
        <f t="shared" si="12"/>
        <v/>
      </c>
      <c r="AE97" s="47"/>
    </row>
    <row r="98" spans="1:31" x14ac:dyDescent="0.3">
      <c r="A98" s="92" t="str">
        <f t="shared" si="10"/>
        <v/>
      </c>
      <c r="B98" s="29" t="s">
        <v>42</v>
      </c>
      <c r="C98" s="30">
        <v>1</v>
      </c>
      <c r="D98" s="31" t="str">
        <f>IF(F98="","",B98&amp;1+SUM($C$11:C98))</f>
        <v/>
      </c>
      <c r="E98" s="32" t="str">
        <f t="shared" si="15"/>
        <v/>
      </c>
      <c r="F98" s="48"/>
      <c r="G98" s="34"/>
      <c r="H98" s="35" t="str">
        <f t="shared" si="16"/>
        <v/>
      </c>
      <c r="I98" s="36" t="str">
        <f t="shared" si="11"/>
        <v/>
      </c>
      <c r="J98" s="48"/>
      <c r="K98" s="38"/>
      <c r="L98" s="38"/>
      <c r="M98" s="39"/>
      <c r="N98" s="38"/>
      <c r="O98" s="39"/>
      <c r="P98" s="39"/>
      <c r="Q98" s="30"/>
      <c r="R98" s="40" t="str">
        <f t="shared" si="13"/>
        <v/>
      </c>
      <c r="S98" s="41" t="str">
        <f t="shared" ca="1" si="14"/>
        <v/>
      </c>
      <c r="T98" s="42" t="str">
        <f>IF(R98="","",IF(R98="Não","Liberada",IF(AND(R98&lt;&gt;"Não",R98&lt;&gt;"",VLOOKUP(R98,$D$9:$AD99,26,FALSE)&lt;&gt;"Concluído"),"Aguardando",IF(AND(R98&lt;&gt;"Não",R98&lt;&gt;"",VLOOKUP(R98,$D$9:$AD99,26,FALSE)="Concluído"),"Liberada","Aguardando"))))</f>
        <v/>
      </c>
      <c r="U98" s="43"/>
      <c r="V98" s="39"/>
      <c r="W98" s="39"/>
      <c r="X98" s="30"/>
      <c r="Y98" s="40" t="str">
        <f>IF('Atividades Teste'!D98&lt;&gt;"",COUNTIFS(Ocorrências!$B$6:$B98,'Atividades Teste'!$D98,Ocorrências!$R$6:$R98,"pendente")+COUNTIFS(Ocorrências!$B$6:$B98,'Atividades Teste'!$D98,Ocorrências!$R$6:$R98,"Agd Chamado"),"")</f>
        <v/>
      </c>
      <c r="Z98" s="42" t="str">
        <f t="shared" si="17"/>
        <v/>
      </c>
      <c r="AA98" s="44"/>
      <c r="AB98" s="44"/>
      <c r="AC98" s="49"/>
      <c r="AD98" s="46" t="str">
        <f t="shared" si="12"/>
        <v/>
      </c>
      <c r="AE98" s="47"/>
    </row>
    <row r="99" spans="1:31" x14ac:dyDescent="0.3">
      <c r="A99" s="92" t="str">
        <f t="shared" si="10"/>
        <v/>
      </c>
      <c r="B99" s="29" t="s">
        <v>42</v>
      </c>
      <c r="C99" s="30">
        <v>1</v>
      </c>
      <c r="D99" s="31" t="str">
        <f>IF(F99="","",B99&amp;1+SUM($C$11:C99))</f>
        <v/>
      </c>
      <c r="E99" s="32" t="str">
        <f t="shared" si="15"/>
        <v/>
      </c>
      <c r="F99" s="48"/>
      <c r="G99" s="34"/>
      <c r="H99" s="35" t="str">
        <f t="shared" si="16"/>
        <v/>
      </c>
      <c r="I99" s="36" t="str">
        <f t="shared" si="11"/>
        <v/>
      </c>
      <c r="J99" s="48"/>
      <c r="K99" s="38"/>
      <c r="L99" s="38"/>
      <c r="M99" s="39"/>
      <c r="N99" s="38"/>
      <c r="O99" s="39"/>
      <c r="P99" s="39"/>
      <c r="Q99" s="30"/>
      <c r="R99" s="40" t="str">
        <f t="shared" si="13"/>
        <v/>
      </c>
      <c r="S99" s="41" t="str">
        <f t="shared" ca="1" si="14"/>
        <v/>
      </c>
      <c r="T99" s="42" t="str">
        <f>IF(R99="","",IF(R99="Não","Liberada",IF(AND(R99&lt;&gt;"Não",R99&lt;&gt;"",VLOOKUP(R99,$D$9:$AD100,26,FALSE)&lt;&gt;"Concluído"),"Aguardando",IF(AND(R99&lt;&gt;"Não",R99&lt;&gt;"",VLOOKUP(R99,$D$9:$AD100,26,FALSE)="Concluído"),"Liberada","Aguardando"))))</f>
        <v/>
      </c>
      <c r="U99" s="43"/>
      <c r="V99" s="39"/>
      <c r="W99" s="39"/>
      <c r="X99" s="30"/>
      <c r="Y99" s="40" t="str">
        <f>IF('Atividades Teste'!D99&lt;&gt;"",COUNTIFS(Ocorrências!$B$6:$B99,'Atividades Teste'!$D99,Ocorrências!$R$6:$R99,"pendente")+COUNTIFS(Ocorrências!$B$6:$B99,'Atividades Teste'!$D99,Ocorrências!$R$6:$R99,"Agd Chamado"),"")</f>
        <v/>
      </c>
      <c r="Z99" s="42" t="str">
        <f t="shared" si="17"/>
        <v/>
      </c>
      <c r="AA99" s="44"/>
      <c r="AB99" s="44"/>
      <c r="AC99" s="49"/>
      <c r="AD99" s="46" t="str">
        <f t="shared" si="12"/>
        <v/>
      </c>
      <c r="AE99" s="47"/>
    </row>
    <row r="100" spans="1:31" x14ac:dyDescent="0.3">
      <c r="A100" s="92" t="str">
        <f t="shared" si="10"/>
        <v/>
      </c>
      <c r="B100" s="29" t="s">
        <v>42</v>
      </c>
      <c r="C100" s="30">
        <v>1</v>
      </c>
      <c r="D100" s="31" t="str">
        <f>IF(F100="","",B100&amp;1+SUM($C$11:C100))</f>
        <v/>
      </c>
      <c r="E100" s="32" t="str">
        <f t="shared" si="15"/>
        <v/>
      </c>
      <c r="F100" s="48"/>
      <c r="G100" s="34"/>
      <c r="H100" s="35" t="str">
        <f t="shared" si="16"/>
        <v/>
      </c>
      <c r="I100" s="36" t="str">
        <f t="shared" si="11"/>
        <v/>
      </c>
      <c r="J100" s="48"/>
      <c r="K100" s="38"/>
      <c r="L100" s="38"/>
      <c r="M100" s="39"/>
      <c r="N100" s="38"/>
      <c r="O100" s="39"/>
      <c r="P100" s="39"/>
      <c r="Q100" s="30"/>
      <c r="R100" s="40" t="str">
        <f t="shared" si="13"/>
        <v/>
      </c>
      <c r="S100" s="41" t="str">
        <f t="shared" ca="1" si="14"/>
        <v/>
      </c>
      <c r="T100" s="42" t="str">
        <f>IF(R100="","",IF(R100="Não","Liberada",IF(AND(R100&lt;&gt;"Não",R100&lt;&gt;"",VLOOKUP(R100,$D$9:$AD101,26,FALSE)&lt;&gt;"Concluído"),"Aguardando",IF(AND(R100&lt;&gt;"Não",R100&lt;&gt;"",VLOOKUP(R100,$D$9:$AD101,26,FALSE)="Concluído"),"Liberada","Aguardando"))))</f>
        <v/>
      </c>
      <c r="U100" s="43"/>
      <c r="V100" s="39"/>
      <c r="W100" s="39"/>
      <c r="X100" s="30"/>
      <c r="Y100" s="40" t="str">
        <f>IF('Atividades Teste'!D100&lt;&gt;"",COUNTIFS(Ocorrências!$B$6:$B100,'Atividades Teste'!$D100,Ocorrências!$R$6:$R100,"pendente")+COUNTIFS(Ocorrências!$B$6:$B100,'Atividades Teste'!$D100,Ocorrências!$R$6:$R100,"Agd Chamado"),"")</f>
        <v/>
      </c>
      <c r="Z100" s="42" t="str">
        <f t="shared" si="17"/>
        <v/>
      </c>
      <c r="AA100" s="44"/>
      <c r="AB100" s="44"/>
      <c r="AC100" s="49"/>
      <c r="AD100" s="46" t="str">
        <f t="shared" si="12"/>
        <v/>
      </c>
      <c r="AE100" s="47"/>
    </row>
    <row r="101" spans="1:31" x14ac:dyDescent="0.3">
      <c r="A101" s="92" t="str">
        <f t="shared" si="10"/>
        <v/>
      </c>
      <c r="B101" s="29" t="s">
        <v>42</v>
      </c>
      <c r="C101" s="30">
        <v>1</v>
      </c>
      <c r="D101" s="31" t="str">
        <f>IF(F101="","",B101&amp;1+SUM($C$11:C101))</f>
        <v/>
      </c>
      <c r="E101" s="32" t="str">
        <f t="shared" si="15"/>
        <v/>
      </c>
      <c r="F101" s="48"/>
      <c r="G101" s="34"/>
      <c r="H101" s="35" t="str">
        <f t="shared" si="16"/>
        <v/>
      </c>
      <c r="I101" s="36" t="str">
        <f t="shared" si="11"/>
        <v/>
      </c>
      <c r="J101" s="48"/>
      <c r="K101" s="38"/>
      <c r="L101" s="38"/>
      <c r="M101" s="39"/>
      <c r="N101" s="38"/>
      <c r="O101" s="39"/>
      <c r="P101" s="39"/>
      <c r="Q101" s="30"/>
      <c r="R101" s="40" t="str">
        <f t="shared" si="13"/>
        <v/>
      </c>
      <c r="S101" s="41" t="str">
        <f t="shared" ca="1" si="14"/>
        <v/>
      </c>
      <c r="T101" s="42" t="str">
        <f>IF(R101="","",IF(R101="Não","Liberada",IF(AND(R101&lt;&gt;"Não",R101&lt;&gt;"",VLOOKUP(R101,$D$9:$AD102,26,FALSE)&lt;&gt;"Concluído"),"Aguardando",IF(AND(R101&lt;&gt;"Não",R101&lt;&gt;"",VLOOKUP(R101,$D$9:$AD102,26,FALSE)="Concluído"),"Liberada","Aguardando"))))</f>
        <v/>
      </c>
      <c r="U101" s="43"/>
      <c r="V101" s="39"/>
      <c r="W101" s="39"/>
      <c r="X101" s="30"/>
      <c r="Y101" s="40" t="str">
        <f>IF('Atividades Teste'!D101&lt;&gt;"",COUNTIFS(Ocorrências!$B$6:$B101,'Atividades Teste'!$D101,Ocorrências!$R$6:$R101,"pendente")+COUNTIFS(Ocorrências!$B$6:$B101,'Atividades Teste'!$D101,Ocorrências!$R$6:$R101,"Agd Chamado"),"")</f>
        <v/>
      </c>
      <c r="Z101" s="42" t="str">
        <f t="shared" si="17"/>
        <v/>
      </c>
      <c r="AA101" s="44"/>
      <c r="AB101" s="44"/>
      <c r="AC101" s="49"/>
      <c r="AD101" s="46" t="str">
        <f t="shared" si="12"/>
        <v/>
      </c>
      <c r="AE101" s="47"/>
    </row>
    <row r="102" spans="1:31" x14ac:dyDescent="0.3">
      <c r="A102" s="92" t="str">
        <f t="shared" si="10"/>
        <v/>
      </c>
      <c r="B102" s="29" t="s">
        <v>42</v>
      </c>
      <c r="C102" s="30">
        <v>1</v>
      </c>
      <c r="D102" s="31" t="str">
        <f>IF(F102="","",B102&amp;1+SUM($C$11:C102))</f>
        <v/>
      </c>
      <c r="E102" s="32" t="str">
        <f t="shared" si="15"/>
        <v/>
      </c>
      <c r="F102" s="48"/>
      <c r="G102" s="34"/>
      <c r="H102" s="35" t="str">
        <f t="shared" si="16"/>
        <v/>
      </c>
      <c r="I102" s="36" t="str">
        <f t="shared" si="11"/>
        <v/>
      </c>
      <c r="J102" s="48"/>
      <c r="K102" s="38"/>
      <c r="L102" s="38"/>
      <c r="M102" s="39"/>
      <c r="N102" s="38"/>
      <c r="O102" s="39"/>
      <c r="P102" s="39"/>
      <c r="Q102" s="30"/>
      <c r="R102" s="40" t="str">
        <f t="shared" si="13"/>
        <v/>
      </c>
      <c r="S102" s="41" t="str">
        <f t="shared" ca="1" si="14"/>
        <v/>
      </c>
      <c r="T102" s="42" t="str">
        <f>IF(R102="","",IF(R102="Não","Liberada",IF(AND(R102&lt;&gt;"Não",R102&lt;&gt;"",VLOOKUP(R102,$D$9:$AD103,26,FALSE)&lt;&gt;"Concluído"),"Aguardando",IF(AND(R102&lt;&gt;"Não",R102&lt;&gt;"",VLOOKUP(R102,$D$9:$AD103,26,FALSE)="Concluído"),"Liberada","Aguardando"))))</f>
        <v/>
      </c>
      <c r="U102" s="43"/>
      <c r="V102" s="39"/>
      <c r="W102" s="39"/>
      <c r="X102" s="30"/>
      <c r="Y102" s="40" t="str">
        <f>IF('Atividades Teste'!D102&lt;&gt;"",COUNTIFS(Ocorrências!$B$6:$B102,'Atividades Teste'!$D102,Ocorrências!$R$6:$R102,"pendente")+COUNTIFS(Ocorrências!$B$6:$B102,'Atividades Teste'!$D102,Ocorrências!$R$6:$R102,"Agd Chamado"),"")</f>
        <v/>
      </c>
      <c r="Z102" s="42" t="str">
        <f t="shared" si="17"/>
        <v/>
      </c>
      <c r="AA102" s="44"/>
      <c r="AB102" s="44"/>
      <c r="AC102" s="49"/>
      <c r="AD102" s="46" t="str">
        <f t="shared" si="12"/>
        <v/>
      </c>
      <c r="AE102" s="47"/>
    </row>
    <row r="103" spans="1:31" x14ac:dyDescent="0.3">
      <c r="A103" s="92" t="str">
        <f t="shared" si="10"/>
        <v/>
      </c>
      <c r="B103" s="29" t="s">
        <v>42</v>
      </c>
      <c r="C103" s="30">
        <v>1</v>
      </c>
      <c r="D103" s="31" t="str">
        <f>IF(F103="","",B103&amp;1+SUM($C$11:C103))</f>
        <v/>
      </c>
      <c r="E103" s="32" t="str">
        <f t="shared" si="15"/>
        <v/>
      </c>
      <c r="F103" s="48"/>
      <c r="G103" s="34"/>
      <c r="H103" s="35" t="str">
        <f t="shared" si="16"/>
        <v/>
      </c>
      <c r="I103" s="36" t="str">
        <f t="shared" si="11"/>
        <v/>
      </c>
      <c r="J103" s="48"/>
      <c r="K103" s="38"/>
      <c r="L103" s="38"/>
      <c r="M103" s="39"/>
      <c r="N103" s="38"/>
      <c r="O103" s="39"/>
      <c r="P103" s="39"/>
      <c r="Q103" s="30"/>
      <c r="R103" s="40" t="str">
        <f t="shared" si="13"/>
        <v/>
      </c>
      <c r="S103" s="41" t="str">
        <f t="shared" ca="1" si="14"/>
        <v/>
      </c>
      <c r="T103" s="42" t="str">
        <f>IF(R103="","",IF(R103="Não","Liberada",IF(AND(R103&lt;&gt;"Não",R103&lt;&gt;"",VLOOKUP(R103,$D$9:$AD104,26,FALSE)&lt;&gt;"Concluído"),"Aguardando",IF(AND(R103&lt;&gt;"Não",R103&lt;&gt;"",VLOOKUP(R103,$D$9:$AD104,26,FALSE)="Concluído"),"Liberada","Aguardando"))))</f>
        <v/>
      </c>
      <c r="U103" s="43"/>
      <c r="V103" s="39"/>
      <c r="W103" s="39"/>
      <c r="X103" s="30"/>
      <c r="Y103" s="40" t="str">
        <f>IF('Atividades Teste'!D103&lt;&gt;"",COUNTIFS(Ocorrências!$B$6:$B103,'Atividades Teste'!$D103,Ocorrências!$R$6:$R103,"pendente")+COUNTIFS(Ocorrências!$B$6:$B103,'Atividades Teste'!$D103,Ocorrências!$R$6:$R103,"Agd Chamado"),"")</f>
        <v/>
      </c>
      <c r="Z103" s="42" t="str">
        <f t="shared" si="17"/>
        <v/>
      </c>
      <c r="AA103" s="44"/>
      <c r="AB103" s="44"/>
      <c r="AC103" s="49"/>
      <c r="AD103" s="46" t="str">
        <f t="shared" si="12"/>
        <v/>
      </c>
      <c r="AE103" s="47"/>
    </row>
    <row r="104" spans="1:31" x14ac:dyDescent="0.3">
      <c r="A104" s="92" t="str">
        <f t="shared" si="10"/>
        <v/>
      </c>
      <c r="B104" s="29" t="s">
        <v>42</v>
      </c>
      <c r="C104" s="30">
        <v>1</v>
      </c>
      <c r="D104" s="31" t="str">
        <f>IF(F104="","",B104&amp;1+SUM($C$11:C104))</f>
        <v/>
      </c>
      <c r="E104" s="32" t="str">
        <f t="shared" si="15"/>
        <v/>
      </c>
      <c r="F104" s="48"/>
      <c r="G104" s="34"/>
      <c r="H104" s="35" t="str">
        <f t="shared" si="16"/>
        <v/>
      </c>
      <c r="I104" s="36" t="str">
        <f t="shared" si="11"/>
        <v/>
      </c>
      <c r="J104" s="48"/>
      <c r="K104" s="38"/>
      <c r="L104" s="38"/>
      <c r="M104" s="39"/>
      <c r="N104" s="38"/>
      <c r="O104" s="39"/>
      <c r="P104" s="39"/>
      <c r="Q104" s="30"/>
      <c r="R104" s="40" t="str">
        <f t="shared" si="13"/>
        <v/>
      </c>
      <c r="S104" s="41" t="str">
        <f t="shared" ca="1" si="14"/>
        <v/>
      </c>
      <c r="T104" s="42" t="str">
        <f>IF(R104="","",IF(R104="Não","Liberada",IF(AND(R104&lt;&gt;"Não",R104&lt;&gt;"",VLOOKUP(R104,$D$9:$AD105,26,FALSE)&lt;&gt;"Concluído"),"Aguardando",IF(AND(R104&lt;&gt;"Não",R104&lt;&gt;"",VLOOKUP(R104,$D$9:$AD105,26,FALSE)="Concluído"),"Liberada","Aguardando"))))</f>
        <v/>
      </c>
      <c r="U104" s="43"/>
      <c r="V104" s="39"/>
      <c r="W104" s="39"/>
      <c r="X104" s="30"/>
      <c r="Y104" s="40" t="str">
        <f>IF('Atividades Teste'!D104&lt;&gt;"",COUNTIFS(Ocorrências!$B$6:$B104,'Atividades Teste'!$D104,Ocorrências!$R$6:$R104,"pendente")+COUNTIFS(Ocorrências!$B$6:$B104,'Atividades Teste'!$D104,Ocorrências!$R$6:$R104,"Agd Chamado"),"")</f>
        <v/>
      </c>
      <c r="Z104" s="42" t="str">
        <f t="shared" si="17"/>
        <v/>
      </c>
      <c r="AA104" s="44"/>
      <c r="AB104" s="44"/>
      <c r="AC104" s="49"/>
      <c r="AD104" s="46" t="str">
        <f t="shared" si="12"/>
        <v/>
      </c>
      <c r="AE104" s="47"/>
    </row>
    <row r="105" spans="1:31" x14ac:dyDescent="0.3">
      <c r="A105" s="92" t="str">
        <f t="shared" si="10"/>
        <v/>
      </c>
      <c r="B105" s="29" t="s">
        <v>42</v>
      </c>
      <c r="C105" s="30">
        <v>1</v>
      </c>
      <c r="D105" s="31" t="str">
        <f>IF(F105="","",B105&amp;1+SUM($C$11:C105))</f>
        <v/>
      </c>
      <c r="E105" s="32" t="str">
        <f t="shared" si="15"/>
        <v/>
      </c>
      <c r="F105" s="48"/>
      <c r="G105" s="34"/>
      <c r="H105" s="35" t="str">
        <f t="shared" si="16"/>
        <v/>
      </c>
      <c r="I105" s="36" t="str">
        <f t="shared" si="11"/>
        <v/>
      </c>
      <c r="J105" s="48"/>
      <c r="K105" s="38"/>
      <c r="L105" s="38"/>
      <c r="M105" s="39"/>
      <c r="N105" s="38"/>
      <c r="O105" s="39"/>
      <c r="P105" s="39"/>
      <c r="Q105" s="30"/>
      <c r="R105" s="40" t="str">
        <f t="shared" si="13"/>
        <v/>
      </c>
      <c r="S105" s="41" t="str">
        <f t="shared" ca="1" si="14"/>
        <v/>
      </c>
      <c r="T105" s="42" t="str">
        <f>IF(R105="","",IF(R105="Não","Liberada",IF(AND(R105&lt;&gt;"Não",R105&lt;&gt;"",VLOOKUP(R105,$D$9:$AD106,26,FALSE)&lt;&gt;"Concluído"),"Aguardando",IF(AND(R105&lt;&gt;"Não",R105&lt;&gt;"",VLOOKUP(R105,$D$9:$AD106,26,FALSE)="Concluído"),"Liberada","Aguardando"))))</f>
        <v/>
      </c>
      <c r="U105" s="43"/>
      <c r="V105" s="39"/>
      <c r="W105" s="39"/>
      <c r="X105" s="30"/>
      <c r="Y105" s="40" t="str">
        <f>IF('Atividades Teste'!D105&lt;&gt;"",COUNTIFS(Ocorrências!$B$6:$B105,'Atividades Teste'!$D105,Ocorrências!$R$6:$R105,"pendente")+COUNTIFS(Ocorrências!$B$6:$B105,'Atividades Teste'!$D105,Ocorrências!$R$6:$R105,"Agd Chamado"),"")</f>
        <v/>
      </c>
      <c r="Z105" s="42" t="str">
        <f t="shared" si="17"/>
        <v/>
      </c>
      <c r="AA105" s="44"/>
      <c r="AB105" s="44"/>
      <c r="AC105" s="49"/>
      <c r="AD105" s="46" t="str">
        <f t="shared" si="12"/>
        <v/>
      </c>
      <c r="AE105" s="47"/>
    </row>
    <row r="106" spans="1:31" x14ac:dyDescent="0.3">
      <c r="A106" s="92" t="str">
        <f t="shared" si="10"/>
        <v/>
      </c>
      <c r="B106" s="29" t="s">
        <v>42</v>
      </c>
      <c r="C106" s="30">
        <v>1</v>
      </c>
      <c r="D106" s="31" t="str">
        <f>IF(F106="","",B106&amp;1+SUM($C$11:C106))</f>
        <v/>
      </c>
      <c r="E106" s="32" t="str">
        <f t="shared" si="15"/>
        <v/>
      </c>
      <c r="F106" s="48"/>
      <c r="G106" s="34"/>
      <c r="H106" s="35" t="str">
        <f t="shared" si="16"/>
        <v/>
      </c>
      <c r="I106" s="36" t="str">
        <f t="shared" si="11"/>
        <v/>
      </c>
      <c r="J106" s="48"/>
      <c r="K106" s="38"/>
      <c r="L106" s="38"/>
      <c r="M106" s="39"/>
      <c r="N106" s="38"/>
      <c r="O106" s="39"/>
      <c r="P106" s="39"/>
      <c r="Q106" s="30"/>
      <c r="R106" s="40" t="str">
        <f t="shared" si="13"/>
        <v/>
      </c>
      <c r="S106" s="41" t="str">
        <f t="shared" ca="1" si="14"/>
        <v/>
      </c>
      <c r="T106" s="42" t="str">
        <f>IF(R106="","",IF(R106="Não","Liberada",IF(AND(R106&lt;&gt;"Não",R106&lt;&gt;"",VLOOKUP(R106,$D$9:$AD107,26,FALSE)&lt;&gt;"Concluído"),"Aguardando",IF(AND(R106&lt;&gt;"Não",R106&lt;&gt;"",VLOOKUP(R106,$D$9:$AD107,26,FALSE)="Concluído"),"Liberada","Aguardando"))))</f>
        <v/>
      </c>
      <c r="U106" s="43"/>
      <c r="V106" s="39"/>
      <c r="W106" s="39"/>
      <c r="X106" s="30"/>
      <c r="Y106" s="40" t="str">
        <f>IF('Atividades Teste'!D106&lt;&gt;"",COUNTIFS(Ocorrências!$B$6:$B106,'Atividades Teste'!$D106,Ocorrências!$R$6:$R106,"pendente")+COUNTIFS(Ocorrências!$B$6:$B106,'Atividades Teste'!$D106,Ocorrências!$R$6:$R106,"Agd Chamado"),"")</f>
        <v/>
      </c>
      <c r="Z106" s="42" t="str">
        <f t="shared" si="17"/>
        <v/>
      </c>
      <c r="AA106" s="44"/>
      <c r="AB106" s="44"/>
      <c r="AC106" s="49"/>
      <c r="AD106" s="46" t="str">
        <f t="shared" si="12"/>
        <v/>
      </c>
      <c r="AE106" s="47"/>
    </row>
    <row r="107" spans="1:31" x14ac:dyDescent="0.3">
      <c r="A107" s="92" t="str">
        <f t="shared" si="10"/>
        <v/>
      </c>
      <c r="B107" s="29" t="s">
        <v>42</v>
      </c>
      <c r="C107" s="30">
        <v>1</v>
      </c>
      <c r="D107" s="31" t="str">
        <f>IF(F107="","",B107&amp;1+SUM($C$11:C107))</f>
        <v/>
      </c>
      <c r="E107" s="32" t="str">
        <f t="shared" si="15"/>
        <v/>
      </c>
      <c r="F107" s="48"/>
      <c r="G107" s="34"/>
      <c r="H107" s="35" t="str">
        <f t="shared" si="16"/>
        <v/>
      </c>
      <c r="I107" s="36" t="str">
        <f t="shared" si="11"/>
        <v/>
      </c>
      <c r="J107" s="48"/>
      <c r="K107" s="38"/>
      <c r="L107" s="38"/>
      <c r="M107" s="39"/>
      <c r="N107" s="38"/>
      <c r="O107" s="39"/>
      <c r="P107" s="39"/>
      <c r="Q107" s="30"/>
      <c r="R107" s="40" t="str">
        <f t="shared" si="13"/>
        <v/>
      </c>
      <c r="S107" s="41" t="str">
        <f t="shared" ca="1" si="14"/>
        <v/>
      </c>
      <c r="T107" s="42" t="str">
        <f>IF(R107="","",IF(R107="Não","Liberada",IF(AND(R107&lt;&gt;"Não",R107&lt;&gt;"",VLOOKUP(R107,$D$9:$AD108,26,FALSE)&lt;&gt;"Concluído"),"Aguardando",IF(AND(R107&lt;&gt;"Não",R107&lt;&gt;"",VLOOKUP(R107,$D$9:$AD108,26,FALSE)="Concluído"),"Liberada","Aguardando"))))</f>
        <v/>
      </c>
      <c r="U107" s="43"/>
      <c r="V107" s="39"/>
      <c r="W107" s="39"/>
      <c r="X107" s="30"/>
      <c r="Y107" s="40" t="str">
        <f>IF('Atividades Teste'!D107&lt;&gt;"",COUNTIFS(Ocorrências!$B$6:$B107,'Atividades Teste'!$D107,Ocorrências!$R$6:$R107,"pendente")+COUNTIFS(Ocorrências!$B$6:$B107,'Atividades Teste'!$D107,Ocorrências!$R$6:$R107,"Agd Chamado"),"")</f>
        <v/>
      </c>
      <c r="Z107" s="42" t="str">
        <f t="shared" si="17"/>
        <v/>
      </c>
      <c r="AA107" s="44"/>
      <c r="AB107" s="44"/>
      <c r="AC107" s="49"/>
      <c r="AD107" s="46" t="str">
        <f t="shared" si="12"/>
        <v/>
      </c>
      <c r="AE107" s="47"/>
    </row>
    <row r="108" spans="1:31" x14ac:dyDescent="0.3">
      <c r="A108" s="92" t="str">
        <f t="shared" si="10"/>
        <v/>
      </c>
      <c r="B108" s="29" t="s">
        <v>42</v>
      </c>
      <c r="C108" s="30">
        <v>1</v>
      </c>
      <c r="D108" s="31" t="str">
        <f>IF(F108="","",B108&amp;1+SUM($C$11:C108))</f>
        <v/>
      </c>
      <c r="E108" s="32" t="str">
        <f t="shared" si="15"/>
        <v/>
      </c>
      <c r="F108" s="48"/>
      <c r="G108" s="34"/>
      <c r="H108" s="35" t="str">
        <f t="shared" si="16"/>
        <v/>
      </c>
      <c r="I108" s="36" t="str">
        <f t="shared" si="11"/>
        <v/>
      </c>
      <c r="J108" s="48"/>
      <c r="K108" s="38"/>
      <c r="L108" s="38"/>
      <c r="M108" s="39"/>
      <c r="N108" s="38"/>
      <c r="O108" s="39"/>
      <c r="P108" s="39"/>
      <c r="Q108" s="30"/>
      <c r="R108" s="40" t="str">
        <f t="shared" si="13"/>
        <v/>
      </c>
      <c r="S108" s="41" t="str">
        <f t="shared" ca="1" si="14"/>
        <v/>
      </c>
      <c r="T108" s="42" t="str">
        <f>IF(R108="","",IF(R108="Não","Liberada",IF(AND(R108&lt;&gt;"Não",R108&lt;&gt;"",VLOOKUP(R108,$D$9:$AD109,26,FALSE)&lt;&gt;"Concluído"),"Aguardando",IF(AND(R108&lt;&gt;"Não",R108&lt;&gt;"",VLOOKUP(R108,$D$9:$AD109,26,FALSE)="Concluído"),"Liberada","Aguardando"))))</f>
        <v/>
      </c>
      <c r="U108" s="43"/>
      <c r="V108" s="39"/>
      <c r="W108" s="39"/>
      <c r="X108" s="30"/>
      <c r="Y108" s="40" t="str">
        <f>IF('Atividades Teste'!D108&lt;&gt;"",COUNTIFS(Ocorrências!$B$6:$B108,'Atividades Teste'!$D108,Ocorrências!$R$6:$R108,"pendente")+COUNTIFS(Ocorrências!$B$6:$B108,'Atividades Teste'!$D108,Ocorrências!$R$6:$R108,"Agd Chamado"),"")</f>
        <v/>
      </c>
      <c r="Z108" s="42" t="str">
        <f t="shared" si="17"/>
        <v/>
      </c>
      <c r="AA108" s="44"/>
      <c r="AB108" s="44"/>
      <c r="AC108" s="49"/>
      <c r="AD108" s="46" t="str">
        <f t="shared" si="12"/>
        <v/>
      </c>
      <c r="AE108" s="47"/>
    </row>
    <row r="109" spans="1:31" x14ac:dyDescent="0.3">
      <c r="A109" s="92" t="str">
        <f t="shared" si="10"/>
        <v/>
      </c>
      <c r="B109" s="29" t="s">
        <v>42</v>
      </c>
      <c r="C109" s="30">
        <v>1</v>
      </c>
      <c r="D109" s="31" t="str">
        <f>IF(F109="","",B109&amp;1+SUM($C$11:C109))</f>
        <v/>
      </c>
      <c r="E109" s="32" t="str">
        <f t="shared" si="15"/>
        <v/>
      </c>
      <c r="F109" s="48"/>
      <c r="G109" s="34"/>
      <c r="H109" s="35" t="str">
        <f t="shared" si="16"/>
        <v/>
      </c>
      <c r="I109" s="36" t="str">
        <f t="shared" si="11"/>
        <v/>
      </c>
      <c r="J109" s="48"/>
      <c r="K109" s="38"/>
      <c r="L109" s="38"/>
      <c r="M109" s="39"/>
      <c r="N109" s="38"/>
      <c r="O109" s="39"/>
      <c r="P109" s="39"/>
      <c r="Q109" s="30"/>
      <c r="R109" s="40" t="str">
        <f t="shared" si="13"/>
        <v/>
      </c>
      <c r="S109" s="41" t="str">
        <f t="shared" ca="1" si="14"/>
        <v/>
      </c>
      <c r="T109" s="42" t="str">
        <f>IF(R109="","",IF(R109="Não","Liberada",IF(AND(R109&lt;&gt;"Não",R109&lt;&gt;"",VLOOKUP(R109,$D$9:$AD110,26,FALSE)&lt;&gt;"Concluído"),"Aguardando",IF(AND(R109&lt;&gt;"Não",R109&lt;&gt;"",VLOOKUP(R109,$D$9:$AD110,26,FALSE)="Concluído"),"Liberada","Aguardando"))))</f>
        <v/>
      </c>
      <c r="U109" s="43"/>
      <c r="V109" s="39"/>
      <c r="W109" s="39"/>
      <c r="X109" s="30"/>
      <c r="Y109" s="40" t="str">
        <f>IF('Atividades Teste'!D109&lt;&gt;"",COUNTIFS(Ocorrências!$B$6:$B109,'Atividades Teste'!$D109,Ocorrências!$R$6:$R109,"pendente")+COUNTIFS(Ocorrências!$B$6:$B109,'Atividades Teste'!$D109,Ocorrências!$R$6:$R109,"Agd Chamado"),"")</f>
        <v/>
      </c>
      <c r="Z109" s="42" t="str">
        <f t="shared" si="17"/>
        <v/>
      </c>
      <c r="AA109" s="44"/>
      <c r="AB109" s="44"/>
      <c r="AC109" s="49"/>
      <c r="AD109" s="46" t="str">
        <f t="shared" si="12"/>
        <v/>
      </c>
      <c r="AE109" s="47"/>
    </row>
    <row r="110" spans="1:31" x14ac:dyDescent="0.3">
      <c r="A110" s="92" t="str">
        <f t="shared" si="10"/>
        <v/>
      </c>
      <c r="B110" s="29" t="s">
        <v>42</v>
      </c>
      <c r="C110" s="30">
        <v>1</v>
      </c>
      <c r="D110" s="31" t="str">
        <f>IF(F110="","",B110&amp;1+SUM($C$11:C110))</f>
        <v/>
      </c>
      <c r="E110" s="32" t="str">
        <f t="shared" si="15"/>
        <v/>
      </c>
      <c r="F110" s="48"/>
      <c r="G110" s="34"/>
      <c r="H110" s="35" t="str">
        <f t="shared" si="16"/>
        <v/>
      </c>
      <c r="I110" s="36" t="str">
        <f t="shared" si="11"/>
        <v/>
      </c>
      <c r="J110" s="48"/>
      <c r="K110" s="38"/>
      <c r="L110" s="38"/>
      <c r="M110" s="39"/>
      <c r="N110" s="38"/>
      <c r="O110" s="39"/>
      <c r="P110" s="39"/>
      <c r="Q110" s="30"/>
      <c r="R110" s="40" t="str">
        <f t="shared" si="13"/>
        <v/>
      </c>
      <c r="S110" s="41" t="str">
        <f t="shared" ca="1" si="14"/>
        <v/>
      </c>
      <c r="T110" s="42" t="str">
        <f>IF(R110="","",IF(R110="Não","Liberada",IF(AND(R110&lt;&gt;"Não",R110&lt;&gt;"",VLOOKUP(R110,$D$9:$AD111,26,FALSE)&lt;&gt;"Concluído"),"Aguardando",IF(AND(R110&lt;&gt;"Não",R110&lt;&gt;"",VLOOKUP(R110,$D$9:$AD111,26,FALSE)="Concluído"),"Liberada","Aguardando"))))</f>
        <v/>
      </c>
      <c r="U110" s="43"/>
      <c r="V110" s="39"/>
      <c r="W110" s="39"/>
      <c r="X110" s="30"/>
      <c r="Y110" s="40" t="str">
        <f>IF('Atividades Teste'!D110&lt;&gt;"",COUNTIFS(Ocorrências!$B$6:$B110,'Atividades Teste'!$D110,Ocorrências!$R$6:$R110,"pendente")+COUNTIFS(Ocorrências!$B$6:$B110,'Atividades Teste'!$D110,Ocorrências!$R$6:$R110,"Agd Chamado"),"")</f>
        <v/>
      </c>
      <c r="Z110" s="42" t="str">
        <f t="shared" si="17"/>
        <v/>
      </c>
      <c r="AA110" s="44"/>
      <c r="AB110" s="44"/>
      <c r="AC110" s="49"/>
      <c r="AD110" s="46" t="str">
        <f t="shared" si="12"/>
        <v/>
      </c>
      <c r="AE110" s="47"/>
    </row>
    <row r="111" spans="1:31" x14ac:dyDescent="0.3">
      <c r="A111" s="92" t="str">
        <f t="shared" si="10"/>
        <v/>
      </c>
      <c r="B111" s="29" t="s">
        <v>42</v>
      </c>
      <c r="C111" s="30">
        <v>1</v>
      </c>
      <c r="D111" s="31" t="str">
        <f>IF(F111="","",B111&amp;1+SUM($C$11:C111))</f>
        <v/>
      </c>
      <c r="E111" s="32" t="str">
        <f t="shared" si="15"/>
        <v/>
      </c>
      <c r="F111" s="48"/>
      <c r="G111" s="34"/>
      <c r="H111" s="35" t="str">
        <f t="shared" si="16"/>
        <v/>
      </c>
      <c r="I111" s="36" t="str">
        <f t="shared" si="11"/>
        <v/>
      </c>
      <c r="J111" s="48"/>
      <c r="K111" s="38"/>
      <c r="L111" s="38"/>
      <c r="M111" s="39"/>
      <c r="N111" s="38"/>
      <c r="O111" s="39"/>
      <c r="P111" s="39"/>
      <c r="Q111" s="30"/>
      <c r="R111" s="40" t="str">
        <f t="shared" si="13"/>
        <v/>
      </c>
      <c r="S111" s="41" t="str">
        <f t="shared" ca="1" si="14"/>
        <v/>
      </c>
      <c r="T111" s="42" t="str">
        <f>IF(R111="","",IF(R111="Não","Liberada",IF(AND(R111&lt;&gt;"Não",R111&lt;&gt;"",VLOOKUP(R111,$D$9:$AD112,26,FALSE)&lt;&gt;"Concluído"),"Aguardando",IF(AND(R111&lt;&gt;"Não",R111&lt;&gt;"",VLOOKUP(R111,$D$9:$AD112,26,FALSE)="Concluído"),"Liberada","Aguardando"))))</f>
        <v/>
      </c>
      <c r="U111" s="43"/>
      <c r="V111" s="39"/>
      <c r="W111" s="39"/>
      <c r="X111" s="30"/>
      <c r="Y111" s="40" t="str">
        <f>IF('Atividades Teste'!D111&lt;&gt;"",COUNTIFS(Ocorrências!$B$6:$B111,'Atividades Teste'!$D111,Ocorrências!$R$6:$R111,"pendente")+COUNTIFS(Ocorrências!$B$6:$B111,'Atividades Teste'!$D111,Ocorrências!$R$6:$R111,"Agd Chamado"),"")</f>
        <v/>
      </c>
      <c r="Z111" s="42" t="str">
        <f t="shared" si="17"/>
        <v/>
      </c>
      <c r="AA111" s="37"/>
      <c r="AB111" s="37"/>
      <c r="AC111" s="49"/>
      <c r="AD111" s="46" t="str">
        <f t="shared" si="12"/>
        <v/>
      </c>
      <c r="AE111" s="47"/>
    </row>
    <row r="112" spans="1:31" x14ac:dyDescent="0.3">
      <c r="A112" s="92" t="str">
        <f t="shared" si="10"/>
        <v/>
      </c>
      <c r="B112" s="29" t="s">
        <v>42</v>
      </c>
      <c r="C112" s="30">
        <v>1</v>
      </c>
      <c r="D112" s="31" t="str">
        <f>IF(F112="","",B112&amp;1+SUM($C$11:C112))</f>
        <v/>
      </c>
      <c r="E112" s="32" t="str">
        <f t="shared" si="15"/>
        <v/>
      </c>
      <c r="F112" s="48"/>
      <c r="G112" s="34"/>
      <c r="H112" s="35" t="str">
        <f t="shared" si="16"/>
        <v/>
      </c>
      <c r="I112" s="36" t="str">
        <f t="shared" si="11"/>
        <v/>
      </c>
      <c r="J112" s="48"/>
      <c r="K112" s="38"/>
      <c r="L112" s="38"/>
      <c r="M112" s="39"/>
      <c r="N112" s="38"/>
      <c r="O112" s="39"/>
      <c r="P112" s="39"/>
      <c r="Q112" s="30"/>
      <c r="R112" s="40" t="str">
        <f t="shared" si="13"/>
        <v/>
      </c>
      <c r="S112" s="41" t="str">
        <f t="shared" ca="1" si="14"/>
        <v/>
      </c>
      <c r="T112" s="42" t="str">
        <f>IF(R112="","",IF(R112="Não","Liberada",IF(AND(R112&lt;&gt;"Não",R112&lt;&gt;"",VLOOKUP(R112,$D$9:$AD113,26,FALSE)&lt;&gt;"Concluído"),"Aguardando",IF(AND(R112&lt;&gt;"Não",R112&lt;&gt;"",VLOOKUP(R112,$D$9:$AD113,26,FALSE)="Concluído"),"Liberada","Aguardando"))))</f>
        <v/>
      </c>
      <c r="U112" s="43"/>
      <c r="V112" s="39"/>
      <c r="W112" s="39"/>
      <c r="X112" s="30"/>
      <c r="Y112" s="40" t="str">
        <f>IF('Atividades Teste'!D112&lt;&gt;"",COUNTIFS(Ocorrências!$B$6:$B112,'Atividades Teste'!$D112,Ocorrências!$R$6:$R112,"pendente")+COUNTIFS(Ocorrências!$B$6:$B112,'Atividades Teste'!$D112,Ocorrências!$R$6:$R112,"Agd Chamado"),"")</f>
        <v/>
      </c>
      <c r="Z112" s="42" t="str">
        <f t="shared" si="17"/>
        <v/>
      </c>
      <c r="AA112" s="37"/>
      <c r="AB112" s="37"/>
      <c r="AC112" s="49"/>
      <c r="AD112" s="46" t="str">
        <f t="shared" si="12"/>
        <v/>
      </c>
      <c r="AE112" s="47"/>
    </row>
    <row r="113" spans="1:31" x14ac:dyDescent="0.3">
      <c r="A113" s="92" t="str">
        <f t="shared" si="10"/>
        <v/>
      </c>
      <c r="B113" s="29" t="s">
        <v>42</v>
      </c>
      <c r="C113" s="30">
        <v>1</v>
      </c>
      <c r="D113" s="31" t="str">
        <f>IF(F113="","",B113&amp;1+SUM($C$11:C113))</f>
        <v/>
      </c>
      <c r="E113" s="32" t="str">
        <f t="shared" si="15"/>
        <v/>
      </c>
      <c r="F113" s="48"/>
      <c r="G113" s="34"/>
      <c r="H113" s="35" t="str">
        <f t="shared" si="16"/>
        <v/>
      </c>
      <c r="I113" s="36" t="str">
        <f t="shared" si="11"/>
        <v/>
      </c>
      <c r="J113" s="48"/>
      <c r="K113" s="38"/>
      <c r="L113" s="38"/>
      <c r="M113" s="39"/>
      <c r="N113" s="38"/>
      <c r="O113" s="39"/>
      <c r="P113" s="39"/>
      <c r="Q113" s="30"/>
      <c r="R113" s="40" t="str">
        <f t="shared" si="13"/>
        <v/>
      </c>
      <c r="S113" s="41" t="str">
        <f t="shared" ca="1" si="14"/>
        <v/>
      </c>
      <c r="T113" s="42" t="str">
        <f>IF(R113="","",IF(R113="Não","Liberada",IF(AND(R113&lt;&gt;"Não",R113&lt;&gt;"",VLOOKUP(R113,$D$9:$AD114,26,FALSE)&lt;&gt;"Concluído"),"Aguardando",IF(AND(R113&lt;&gt;"Não",R113&lt;&gt;"",VLOOKUP(R113,$D$9:$AD114,26,FALSE)="Concluído"),"Liberada","Aguardando"))))</f>
        <v/>
      </c>
      <c r="U113" s="43"/>
      <c r="V113" s="39"/>
      <c r="W113" s="39"/>
      <c r="X113" s="30"/>
      <c r="Y113" s="40" t="str">
        <f>IF('Atividades Teste'!D113&lt;&gt;"",COUNTIFS(Ocorrências!$B$6:$B113,'Atividades Teste'!$D113,Ocorrências!$R$6:$R113,"pendente")+COUNTIFS(Ocorrências!$B$6:$B113,'Atividades Teste'!$D113,Ocorrências!$R$6:$R113,"Agd Chamado"),"")</f>
        <v/>
      </c>
      <c r="Z113" s="42" t="str">
        <f t="shared" si="17"/>
        <v/>
      </c>
      <c r="AA113" s="37"/>
      <c r="AB113" s="37"/>
      <c r="AC113" s="49"/>
      <c r="AD113" s="46" t="str">
        <f t="shared" si="12"/>
        <v/>
      </c>
      <c r="AE113" s="47"/>
    </row>
    <row r="114" spans="1:31" x14ac:dyDescent="0.3">
      <c r="A114" s="92" t="str">
        <f t="shared" si="10"/>
        <v/>
      </c>
      <c r="B114" s="29" t="s">
        <v>42</v>
      </c>
      <c r="C114" s="30">
        <v>1</v>
      </c>
      <c r="D114" s="31" t="str">
        <f>IF(F114="","",B114&amp;1+SUM($C$11:C114))</f>
        <v/>
      </c>
      <c r="E114" s="32" t="str">
        <f t="shared" si="15"/>
        <v/>
      </c>
      <c r="F114" s="48"/>
      <c r="G114" s="34"/>
      <c r="H114" s="35" t="str">
        <f t="shared" si="16"/>
        <v/>
      </c>
      <c r="I114" s="36" t="str">
        <f t="shared" si="11"/>
        <v/>
      </c>
      <c r="J114" s="48"/>
      <c r="K114" s="38"/>
      <c r="L114" s="38"/>
      <c r="M114" s="39"/>
      <c r="N114" s="38"/>
      <c r="O114" s="39"/>
      <c r="P114" s="39"/>
      <c r="Q114" s="30"/>
      <c r="R114" s="40" t="str">
        <f t="shared" si="13"/>
        <v/>
      </c>
      <c r="S114" s="41" t="str">
        <f t="shared" ca="1" si="14"/>
        <v/>
      </c>
      <c r="T114" s="42" t="str">
        <f>IF(R114="","",IF(R114="Não","Liberada",IF(AND(R114&lt;&gt;"Não",R114&lt;&gt;"",VLOOKUP(R114,$D$9:$AD115,26,FALSE)&lt;&gt;"Concluído"),"Aguardando",IF(AND(R114&lt;&gt;"Não",R114&lt;&gt;"",VLOOKUP(R114,$D$9:$AD115,26,FALSE)="Concluído"),"Liberada","Aguardando"))))</f>
        <v/>
      </c>
      <c r="U114" s="43"/>
      <c r="V114" s="39"/>
      <c r="W114" s="39"/>
      <c r="X114" s="30"/>
      <c r="Y114" s="40" t="str">
        <f>IF('Atividades Teste'!D114&lt;&gt;"",COUNTIFS(Ocorrências!$B$6:$B114,'Atividades Teste'!$D114,Ocorrências!$R$6:$R114,"pendente")+COUNTIFS(Ocorrências!$B$6:$B114,'Atividades Teste'!$D114,Ocorrências!$R$6:$R114,"Agd Chamado"),"")</f>
        <v/>
      </c>
      <c r="Z114" s="42" t="str">
        <f t="shared" si="17"/>
        <v/>
      </c>
      <c r="AA114" s="37"/>
      <c r="AB114" s="37"/>
      <c r="AC114" s="49"/>
      <c r="AD114" s="46" t="str">
        <f t="shared" si="12"/>
        <v/>
      </c>
      <c r="AE114" s="47"/>
    </row>
    <row r="115" spans="1:31" x14ac:dyDescent="0.3">
      <c r="A115" s="92" t="str">
        <f t="shared" si="10"/>
        <v/>
      </c>
      <c r="B115" s="29" t="s">
        <v>42</v>
      </c>
      <c r="C115" s="30">
        <v>1</v>
      </c>
      <c r="D115" s="31" t="str">
        <f>IF(F115="","",B115&amp;1+SUM($C$11:C115))</f>
        <v/>
      </c>
      <c r="E115" s="32" t="str">
        <f t="shared" si="15"/>
        <v/>
      </c>
      <c r="F115" s="48"/>
      <c r="G115" s="34"/>
      <c r="H115" s="35" t="str">
        <f t="shared" si="16"/>
        <v/>
      </c>
      <c r="I115" s="36" t="str">
        <f t="shared" si="11"/>
        <v/>
      </c>
      <c r="J115" s="48"/>
      <c r="K115" s="38"/>
      <c r="L115" s="38"/>
      <c r="M115" s="39"/>
      <c r="N115" s="38"/>
      <c r="O115" s="39"/>
      <c r="P115" s="39"/>
      <c r="Q115" s="30"/>
      <c r="R115" s="40" t="str">
        <f t="shared" si="13"/>
        <v/>
      </c>
      <c r="S115" s="41" t="str">
        <f t="shared" ca="1" si="14"/>
        <v/>
      </c>
      <c r="T115" s="42" t="str">
        <f>IF(R115="","",IF(R115="Não","Liberada",IF(AND(R115&lt;&gt;"Não",R115&lt;&gt;"",VLOOKUP(R115,$D$9:$AD116,26,FALSE)&lt;&gt;"Concluído"),"Aguardando",IF(AND(R115&lt;&gt;"Não",R115&lt;&gt;"",VLOOKUP(R115,$D$9:$AD116,26,FALSE)="Concluído"),"Liberada","Aguardando"))))</f>
        <v/>
      </c>
      <c r="U115" s="43"/>
      <c r="V115" s="39"/>
      <c r="W115" s="39"/>
      <c r="X115" s="30"/>
      <c r="Y115" s="40" t="str">
        <f>IF('Atividades Teste'!D115&lt;&gt;"",COUNTIFS(Ocorrências!$B$6:$B115,'Atividades Teste'!$D115,Ocorrências!$R$6:$R115,"pendente")+COUNTIFS(Ocorrências!$B$6:$B115,'Atividades Teste'!$D115,Ocorrências!$R$6:$R115,"Agd Chamado"),"")</f>
        <v/>
      </c>
      <c r="Z115" s="42" t="str">
        <f t="shared" si="17"/>
        <v/>
      </c>
      <c r="AA115" s="37"/>
      <c r="AB115" s="37"/>
      <c r="AC115" s="49"/>
      <c r="AD115" s="46" t="str">
        <f t="shared" si="12"/>
        <v/>
      </c>
      <c r="AE115" s="47"/>
    </row>
    <row r="116" spans="1:31" x14ac:dyDescent="0.3">
      <c r="A116" s="92" t="str">
        <f t="shared" si="10"/>
        <v/>
      </c>
      <c r="B116" s="29" t="s">
        <v>42</v>
      </c>
      <c r="C116" s="30">
        <v>1</v>
      </c>
      <c r="D116" s="31" t="str">
        <f>IF(F116="","",B116&amp;1+SUM($C$11:C116))</f>
        <v/>
      </c>
      <c r="E116" s="32" t="str">
        <f t="shared" si="15"/>
        <v/>
      </c>
      <c r="F116" s="48"/>
      <c r="G116" s="34"/>
      <c r="H116" s="35" t="str">
        <f t="shared" si="16"/>
        <v/>
      </c>
      <c r="I116" s="36" t="str">
        <f t="shared" si="11"/>
        <v/>
      </c>
      <c r="J116" s="48"/>
      <c r="K116" s="38"/>
      <c r="L116" s="38"/>
      <c r="M116" s="39"/>
      <c r="N116" s="38"/>
      <c r="O116" s="39"/>
      <c r="P116" s="39"/>
      <c r="Q116" s="30"/>
      <c r="R116" s="40" t="str">
        <f t="shared" si="13"/>
        <v/>
      </c>
      <c r="S116" s="41" t="str">
        <f t="shared" ca="1" si="14"/>
        <v/>
      </c>
      <c r="T116" s="42" t="str">
        <f>IF(R116="","",IF(R116="Não","Liberada",IF(AND(R116&lt;&gt;"Não",R116&lt;&gt;"",VLOOKUP(R116,$D$9:$AD117,26,FALSE)&lt;&gt;"Concluído"),"Aguardando",IF(AND(R116&lt;&gt;"Não",R116&lt;&gt;"",VLOOKUP(R116,$D$9:$AD117,26,FALSE)="Concluído"),"Liberada","Aguardando"))))</f>
        <v/>
      </c>
      <c r="U116" s="43"/>
      <c r="V116" s="39"/>
      <c r="W116" s="39"/>
      <c r="X116" s="30"/>
      <c r="Y116" s="40" t="str">
        <f>IF('Atividades Teste'!D116&lt;&gt;"",COUNTIFS(Ocorrências!$B$6:$B116,'Atividades Teste'!$D116,Ocorrências!$R$6:$R116,"pendente")+COUNTIFS(Ocorrências!$B$6:$B116,'Atividades Teste'!$D116,Ocorrências!$R$6:$R116,"Agd Chamado"),"")</f>
        <v/>
      </c>
      <c r="Z116" s="42" t="str">
        <f t="shared" si="17"/>
        <v/>
      </c>
      <c r="AA116" s="37"/>
      <c r="AB116" s="37"/>
      <c r="AC116" s="49"/>
      <c r="AD116" s="46" t="str">
        <f t="shared" si="12"/>
        <v/>
      </c>
      <c r="AE116" s="47"/>
    </row>
    <row r="117" spans="1:31" x14ac:dyDescent="0.3">
      <c r="A117" s="92" t="str">
        <f t="shared" si="10"/>
        <v/>
      </c>
      <c r="B117" s="29" t="s">
        <v>42</v>
      </c>
      <c r="C117" s="30">
        <v>1</v>
      </c>
      <c r="D117" s="31" t="str">
        <f>IF(F117="","",B117&amp;1+SUM($C$11:C117))</f>
        <v/>
      </c>
      <c r="E117" s="32" t="str">
        <f t="shared" si="15"/>
        <v/>
      </c>
      <c r="F117" s="48"/>
      <c r="G117" s="34"/>
      <c r="H117" s="35" t="str">
        <f t="shared" si="16"/>
        <v/>
      </c>
      <c r="I117" s="36" t="str">
        <f t="shared" si="11"/>
        <v/>
      </c>
      <c r="J117" s="48"/>
      <c r="K117" s="38"/>
      <c r="L117" s="38"/>
      <c r="M117" s="39"/>
      <c r="N117" s="38"/>
      <c r="O117" s="39"/>
      <c r="P117" s="39"/>
      <c r="Q117" s="30"/>
      <c r="R117" s="40" t="str">
        <f t="shared" si="13"/>
        <v/>
      </c>
      <c r="S117" s="41" t="str">
        <f t="shared" ca="1" si="14"/>
        <v/>
      </c>
      <c r="T117" s="42" t="str">
        <f>IF(R117="","",IF(R117="Não","Liberada",IF(AND(R117&lt;&gt;"Não",R117&lt;&gt;"",VLOOKUP(R117,$D$9:$AD118,26,FALSE)&lt;&gt;"Concluído"),"Aguardando",IF(AND(R117&lt;&gt;"Não",R117&lt;&gt;"",VLOOKUP(R117,$D$9:$AD118,26,FALSE)="Concluído"),"Liberada","Aguardando"))))</f>
        <v/>
      </c>
      <c r="U117" s="43"/>
      <c r="V117" s="39"/>
      <c r="W117" s="39"/>
      <c r="X117" s="30"/>
      <c r="Y117" s="40" t="str">
        <f>IF('Atividades Teste'!D117&lt;&gt;"",COUNTIFS(Ocorrências!$B$6:$B117,'Atividades Teste'!$D117,Ocorrências!$R$6:$R117,"pendente")+COUNTIFS(Ocorrências!$B$6:$B117,'Atividades Teste'!$D117,Ocorrências!$R$6:$R117,"Agd Chamado"),"")</f>
        <v/>
      </c>
      <c r="Z117" s="42" t="str">
        <f t="shared" si="17"/>
        <v/>
      </c>
      <c r="AA117" s="37"/>
      <c r="AB117" s="37"/>
      <c r="AC117" s="49"/>
      <c r="AD117" s="46" t="str">
        <f t="shared" si="12"/>
        <v/>
      </c>
      <c r="AE117" s="47"/>
    </row>
    <row r="118" spans="1:31" x14ac:dyDescent="0.3">
      <c r="A118" s="92" t="str">
        <f t="shared" si="10"/>
        <v/>
      </c>
      <c r="B118" s="29" t="s">
        <v>42</v>
      </c>
      <c r="C118" s="30">
        <v>1</v>
      </c>
      <c r="D118" s="31" t="str">
        <f>IF(F118="","",B118&amp;1+SUM($C$11:C118))</f>
        <v/>
      </c>
      <c r="E118" s="32" t="str">
        <f t="shared" si="15"/>
        <v/>
      </c>
      <c r="F118" s="48"/>
      <c r="G118" s="34"/>
      <c r="H118" s="35" t="str">
        <f t="shared" si="16"/>
        <v/>
      </c>
      <c r="I118" s="36" t="str">
        <f t="shared" si="11"/>
        <v/>
      </c>
      <c r="J118" s="48"/>
      <c r="K118" s="38"/>
      <c r="L118" s="38"/>
      <c r="M118" s="39"/>
      <c r="N118" s="38"/>
      <c r="O118" s="39"/>
      <c r="P118" s="39"/>
      <c r="Q118" s="30"/>
      <c r="R118" s="40" t="str">
        <f t="shared" si="13"/>
        <v/>
      </c>
      <c r="S118" s="41" t="str">
        <f t="shared" ca="1" si="14"/>
        <v/>
      </c>
      <c r="T118" s="42" t="str">
        <f>IF(R118="","",IF(R118="Não","Liberada",IF(AND(R118&lt;&gt;"Não",R118&lt;&gt;"",VLOOKUP(R118,$D$9:$AD119,26,FALSE)&lt;&gt;"Concluído"),"Aguardando",IF(AND(R118&lt;&gt;"Não",R118&lt;&gt;"",VLOOKUP(R118,$D$9:$AD119,26,FALSE)="Concluído"),"Liberada","Aguardando"))))</f>
        <v/>
      </c>
      <c r="U118" s="43"/>
      <c r="V118" s="39"/>
      <c r="W118" s="39"/>
      <c r="X118" s="30"/>
      <c r="Y118" s="40" t="str">
        <f>IF('Atividades Teste'!D118&lt;&gt;"",COUNTIFS(Ocorrências!$B$6:$B118,'Atividades Teste'!$D118,Ocorrências!$R$6:$R118,"pendente")+COUNTIFS(Ocorrências!$B$6:$B118,'Atividades Teste'!$D118,Ocorrências!$R$6:$R118,"Agd Chamado"),"")</f>
        <v/>
      </c>
      <c r="Z118" s="42" t="str">
        <f t="shared" si="17"/>
        <v/>
      </c>
      <c r="AA118" s="37"/>
      <c r="AB118" s="37"/>
      <c r="AC118" s="49"/>
      <c r="AD118" s="46" t="str">
        <f t="shared" si="12"/>
        <v/>
      </c>
      <c r="AE118" s="47"/>
    </row>
    <row r="119" spans="1:31" x14ac:dyDescent="0.3">
      <c r="A119" s="92" t="str">
        <f t="shared" si="10"/>
        <v/>
      </c>
      <c r="B119" s="29" t="s">
        <v>42</v>
      </c>
      <c r="C119" s="30">
        <v>1</v>
      </c>
      <c r="D119" s="31" t="str">
        <f>IF(F119="","",B119&amp;1+SUM($C$11:C119))</f>
        <v/>
      </c>
      <c r="E119" s="32" t="str">
        <f t="shared" si="15"/>
        <v/>
      </c>
      <c r="F119" s="48"/>
      <c r="G119" s="34"/>
      <c r="H119" s="35" t="str">
        <f t="shared" si="16"/>
        <v/>
      </c>
      <c r="I119" s="36" t="str">
        <f t="shared" si="11"/>
        <v/>
      </c>
      <c r="J119" s="48"/>
      <c r="K119" s="38"/>
      <c r="L119" s="38"/>
      <c r="M119" s="39"/>
      <c r="N119" s="38"/>
      <c r="O119" s="39"/>
      <c r="P119" s="39"/>
      <c r="Q119" s="30"/>
      <c r="R119" s="40" t="str">
        <f t="shared" si="13"/>
        <v/>
      </c>
      <c r="S119" s="41" t="str">
        <f t="shared" ca="1" si="14"/>
        <v/>
      </c>
      <c r="T119" s="42" t="str">
        <f>IF(R119="","",IF(R119="Não","Liberada",IF(AND(R119&lt;&gt;"Não",R119&lt;&gt;"",VLOOKUP(R119,$D$9:$AD120,26,FALSE)&lt;&gt;"Concluído"),"Aguardando",IF(AND(R119&lt;&gt;"Não",R119&lt;&gt;"",VLOOKUP(R119,$D$9:$AD120,26,FALSE)="Concluído"),"Liberada","Aguardando"))))</f>
        <v/>
      </c>
      <c r="U119" s="43"/>
      <c r="V119" s="39"/>
      <c r="W119" s="39"/>
      <c r="X119" s="30"/>
      <c r="Y119" s="40" t="str">
        <f>IF('Atividades Teste'!D119&lt;&gt;"",COUNTIFS(Ocorrências!$B$6:$B119,'Atividades Teste'!$D119,Ocorrências!$R$6:$R119,"pendente")+COUNTIFS(Ocorrências!$B$6:$B119,'Atividades Teste'!$D119,Ocorrências!$R$6:$R119,"Agd Chamado"),"")</f>
        <v/>
      </c>
      <c r="Z119" s="42" t="str">
        <f t="shared" si="17"/>
        <v/>
      </c>
      <c r="AA119" s="37"/>
      <c r="AB119" s="37"/>
      <c r="AC119" s="49"/>
      <c r="AD119" s="46" t="str">
        <f t="shared" si="12"/>
        <v/>
      </c>
      <c r="AE119" s="47"/>
    </row>
    <row r="120" spans="1:31" x14ac:dyDescent="0.3">
      <c r="A120" s="92" t="str">
        <f t="shared" si="10"/>
        <v/>
      </c>
      <c r="B120" s="29" t="s">
        <v>42</v>
      </c>
      <c r="C120" s="30">
        <v>1</v>
      </c>
      <c r="D120" s="31" t="str">
        <f>IF(F120="","",B120&amp;1+SUM($C$11:C120))</f>
        <v/>
      </c>
      <c r="E120" s="32" t="str">
        <f t="shared" si="15"/>
        <v/>
      </c>
      <c r="F120" s="48"/>
      <c r="G120" s="34"/>
      <c r="H120" s="35" t="str">
        <f t="shared" si="16"/>
        <v/>
      </c>
      <c r="I120" s="36" t="str">
        <f t="shared" si="11"/>
        <v/>
      </c>
      <c r="J120" s="48"/>
      <c r="K120" s="38"/>
      <c r="L120" s="38"/>
      <c r="M120" s="39"/>
      <c r="N120" s="38"/>
      <c r="O120" s="39"/>
      <c r="P120" s="39"/>
      <c r="Q120" s="30"/>
      <c r="R120" s="40" t="str">
        <f t="shared" si="13"/>
        <v/>
      </c>
      <c r="S120" s="41" t="str">
        <f t="shared" ca="1" si="14"/>
        <v/>
      </c>
      <c r="T120" s="42" t="str">
        <f>IF(R120="","",IF(R120="Não","Liberada",IF(AND(R120&lt;&gt;"Não",R120&lt;&gt;"",VLOOKUP(R120,$D$9:$AD121,26,FALSE)&lt;&gt;"Concluído"),"Aguardando",IF(AND(R120&lt;&gt;"Não",R120&lt;&gt;"",VLOOKUP(R120,$D$9:$AD121,26,FALSE)="Concluído"),"Liberada","Aguardando"))))</f>
        <v/>
      </c>
      <c r="U120" s="43"/>
      <c r="V120" s="39"/>
      <c r="W120" s="39"/>
      <c r="X120" s="30"/>
      <c r="Y120" s="40" t="str">
        <f>IF('Atividades Teste'!D120&lt;&gt;"",COUNTIFS(Ocorrências!$B$6:$B120,'Atividades Teste'!$D120,Ocorrências!$R$6:$R120,"pendente")+COUNTIFS(Ocorrências!$B$6:$B120,'Atividades Teste'!$D120,Ocorrências!$R$6:$R120,"Agd Chamado"),"")</f>
        <v/>
      </c>
      <c r="Z120" s="42" t="str">
        <f t="shared" si="17"/>
        <v/>
      </c>
      <c r="AA120" s="37"/>
      <c r="AB120" s="37"/>
      <c r="AC120" s="49"/>
      <c r="AD120" s="46" t="str">
        <f t="shared" si="12"/>
        <v/>
      </c>
      <c r="AE120" s="47"/>
    </row>
    <row r="121" spans="1:31" x14ac:dyDescent="0.3">
      <c r="A121" s="92" t="str">
        <f t="shared" si="10"/>
        <v/>
      </c>
      <c r="B121" s="29" t="s">
        <v>42</v>
      </c>
      <c r="C121" s="30">
        <v>1</v>
      </c>
      <c r="D121" s="31" t="str">
        <f>IF(F121="","",B121&amp;1+SUM($C$11:C121))</f>
        <v/>
      </c>
      <c r="E121" s="32" t="str">
        <f t="shared" si="15"/>
        <v/>
      </c>
      <c r="F121" s="48"/>
      <c r="G121" s="34"/>
      <c r="H121" s="35" t="str">
        <f t="shared" si="16"/>
        <v/>
      </c>
      <c r="I121" s="36" t="str">
        <f t="shared" si="11"/>
        <v/>
      </c>
      <c r="J121" s="48"/>
      <c r="K121" s="38"/>
      <c r="L121" s="38"/>
      <c r="M121" s="39"/>
      <c r="N121" s="38"/>
      <c r="O121" s="39"/>
      <c r="P121" s="39"/>
      <c r="Q121" s="30"/>
      <c r="R121" s="40" t="str">
        <f t="shared" si="13"/>
        <v/>
      </c>
      <c r="S121" s="41" t="str">
        <f t="shared" ca="1" si="14"/>
        <v/>
      </c>
      <c r="T121" s="42" t="str">
        <f>IF(R121="","",IF(R121="Não","Liberada",IF(AND(R121&lt;&gt;"Não",R121&lt;&gt;"",VLOOKUP(R121,$D$9:$AD122,26,FALSE)&lt;&gt;"Concluído"),"Aguardando",IF(AND(R121&lt;&gt;"Não",R121&lt;&gt;"",VLOOKUP(R121,$D$9:$AD122,26,FALSE)="Concluído"),"Liberada","Aguardando"))))</f>
        <v/>
      </c>
      <c r="U121" s="43"/>
      <c r="V121" s="39"/>
      <c r="W121" s="39"/>
      <c r="X121" s="30"/>
      <c r="Y121" s="40" t="str">
        <f>IF('Atividades Teste'!D121&lt;&gt;"",COUNTIFS(Ocorrências!$B$6:$B121,'Atividades Teste'!$D121,Ocorrências!$R$6:$R121,"pendente")+COUNTIFS(Ocorrências!$B$6:$B121,'Atividades Teste'!$D121,Ocorrências!$R$6:$R121,"Agd Chamado"),"")</f>
        <v/>
      </c>
      <c r="Z121" s="42" t="str">
        <f t="shared" si="17"/>
        <v/>
      </c>
      <c r="AA121" s="37"/>
      <c r="AB121" s="37"/>
      <c r="AC121" s="49"/>
      <c r="AD121" s="46" t="str">
        <f t="shared" si="12"/>
        <v/>
      </c>
      <c r="AE121" s="47"/>
    </row>
    <row r="122" spans="1:31" x14ac:dyDescent="0.3">
      <c r="A122" s="92" t="str">
        <f t="shared" si="10"/>
        <v/>
      </c>
      <c r="B122" s="29" t="s">
        <v>42</v>
      </c>
      <c r="C122" s="30">
        <v>1</v>
      </c>
      <c r="D122" s="31" t="str">
        <f>IF(F122="","",B122&amp;1+SUM($C$11:C122))</f>
        <v/>
      </c>
      <c r="E122" s="32" t="str">
        <f t="shared" si="15"/>
        <v/>
      </c>
      <c r="F122" s="48"/>
      <c r="G122" s="34"/>
      <c r="H122" s="35" t="str">
        <f t="shared" si="16"/>
        <v/>
      </c>
      <c r="I122" s="36" t="str">
        <f t="shared" si="11"/>
        <v/>
      </c>
      <c r="J122" s="48"/>
      <c r="K122" s="38"/>
      <c r="L122" s="38"/>
      <c r="M122" s="39"/>
      <c r="N122" s="38"/>
      <c r="O122" s="39"/>
      <c r="P122" s="39"/>
      <c r="Q122" s="30"/>
      <c r="R122" s="40" t="str">
        <f t="shared" si="13"/>
        <v/>
      </c>
      <c r="S122" s="41" t="str">
        <f t="shared" ca="1" si="14"/>
        <v/>
      </c>
      <c r="T122" s="42" t="str">
        <f>IF(R122="","",IF(R122="Não","Liberada",IF(AND(R122&lt;&gt;"Não",R122&lt;&gt;"",VLOOKUP(R122,$D$9:$AD123,26,FALSE)&lt;&gt;"Concluído"),"Aguardando",IF(AND(R122&lt;&gt;"Não",R122&lt;&gt;"",VLOOKUP(R122,$D$9:$AD123,26,FALSE)="Concluído"),"Liberada","Aguardando"))))</f>
        <v/>
      </c>
      <c r="U122" s="43"/>
      <c r="V122" s="39"/>
      <c r="W122" s="39"/>
      <c r="X122" s="30"/>
      <c r="Y122" s="40" t="str">
        <f>IF('Atividades Teste'!D122&lt;&gt;"",COUNTIFS(Ocorrências!$B$6:$B122,'Atividades Teste'!$D122,Ocorrências!$R$6:$R122,"pendente")+COUNTIFS(Ocorrências!$B$6:$B122,'Atividades Teste'!$D122,Ocorrências!$R$6:$R122,"Agd Chamado"),"")</f>
        <v/>
      </c>
      <c r="Z122" s="42" t="str">
        <f t="shared" si="17"/>
        <v/>
      </c>
      <c r="AA122" s="37"/>
      <c r="AB122" s="37"/>
      <c r="AC122" s="49"/>
      <c r="AD122" s="46" t="str">
        <f t="shared" si="12"/>
        <v/>
      </c>
      <c r="AE122" s="47"/>
    </row>
    <row r="123" spans="1:31" x14ac:dyDescent="0.3">
      <c r="A123" s="92" t="str">
        <f t="shared" si="10"/>
        <v/>
      </c>
      <c r="B123" s="29" t="s">
        <v>42</v>
      </c>
      <c r="C123" s="30">
        <v>1</v>
      </c>
      <c r="D123" s="31" t="str">
        <f>IF(F123="","",B123&amp;1+SUM($C$11:C123))</f>
        <v/>
      </c>
      <c r="E123" s="32" t="str">
        <f t="shared" si="15"/>
        <v/>
      </c>
      <c r="F123" s="48"/>
      <c r="G123" s="34"/>
      <c r="H123" s="35" t="str">
        <f t="shared" si="16"/>
        <v/>
      </c>
      <c r="I123" s="36" t="str">
        <f t="shared" si="11"/>
        <v/>
      </c>
      <c r="J123" s="48"/>
      <c r="K123" s="38"/>
      <c r="L123" s="38"/>
      <c r="M123" s="39"/>
      <c r="N123" s="38"/>
      <c r="O123" s="39"/>
      <c r="P123" s="39"/>
      <c r="Q123" s="30"/>
      <c r="R123" s="40" t="str">
        <f t="shared" si="13"/>
        <v/>
      </c>
      <c r="S123" s="41" t="str">
        <f t="shared" ca="1" si="14"/>
        <v/>
      </c>
      <c r="T123" s="42" t="str">
        <f>IF(R123="","",IF(R123="Não","Liberada",IF(AND(R123&lt;&gt;"Não",R123&lt;&gt;"",VLOOKUP(R123,$D$9:$AD124,26,FALSE)&lt;&gt;"Concluído"),"Aguardando",IF(AND(R123&lt;&gt;"Não",R123&lt;&gt;"",VLOOKUP(R123,$D$9:$AD124,26,FALSE)="Concluído"),"Liberada","Aguardando"))))</f>
        <v/>
      </c>
      <c r="U123" s="43"/>
      <c r="V123" s="39"/>
      <c r="W123" s="39"/>
      <c r="X123" s="30"/>
      <c r="Y123" s="40" t="str">
        <f>IF('Atividades Teste'!D123&lt;&gt;"",COUNTIFS(Ocorrências!$B$6:$B123,'Atividades Teste'!$D123,Ocorrências!$R$6:$R123,"pendente")+COUNTIFS(Ocorrências!$B$6:$B123,'Atividades Teste'!$D123,Ocorrências!$R$6:$R123,"Agd Chamado"),"")</f>
        <v/>
      </c>
      <c r="Z123" s="42" t="str">
        <f t="shared" si="17"/>
        <v/>
      </c>
      <c r="AA123" s="37"/>
      <c r="AB123" s="37"/>
      <c r="AC123" s="49"/>
      <c r="AD123" s="46" t="str">
        <f t="shared" si="12"/>
        <v/>
      </c>
      <c r="AE123" s="47"/>
    </row>
    <row r="124" spans="1:31" x14ac:dyDescent="0.3">
      <c r="A124" s="92" t="str">
        <f t="shared" si="10"/>
        <v/>
      </c>
      <c r="B124" s="29" t="s">
        <v>42</v>
      </c>
      <c r="C124" s="30">
        <v>1</v>
      </c>
      <c r="D124" s="31" t="str">
        <f>IF(F124="","",B124&amp;1+SUM($C$11:C124))</f>
        <v/>
      </c>
      <c r="E124" s="32" t="str">
        <f t="shared" si="15"/>
        <v/>
      </c>
      <c r="F124" s="48"/>
      <c r="G124" s="34"/>
      <c r="H124" s="35" t="str">
        <f t="shared" si="16"/>
        <v/>
      </c>
      <c r="I124" s="36" t="str">
        <f t="shared" si="11"/>
        <v/>
      </c>
      <c r="J124" s="48"/>
      <c r="K124" s="38"/>
      <c r="L124" s="38"/>
      <c r="M124" s="39"/>
      <c r="N124" s="38"/>
      <c r="O124" s="39"/>
      <c r="P124" s="39"/>
      <c r="Q124" s="30"/>
      <c r="R124" s="40" t="str">
        <f t="shared" si="13"/>
        <v/>
      </c>
      <c r="S124" s="41" t="str">
        <f t="shared" ca="1" si="14"/>
        <v/>
      </c>
      <c r="T124" s="42" t="str">
        <f>IF(R124="","",IF(R124="Não","Liberada",IF(AND(R124&lt;&gt;"Não",R124&lt;&gt;"",VLOOKUP(R124,$D$9:$AD125,26,FALSE)&lt;&gt;"Concluído"),"Aguardando",IF(AND(R124&lt;&gt;"Não",R124&lt;&gt;"",VLOOKUP(R124,$D$9:$AD125,26,FALSE)="Concluído"),"Liberada","Aguardando"))))</f>
        <v/>
      </c>
      <c r="U124" s="43"/>
      <c r="V124" s="39"/>
      <c r="W124" s="39"/>
      <c r="X124" s="30"/>
      <c r="Y124" s="40" t="str">
        <f>IF('Atividades Teste'!D124&lt;&gt;"",COUNTIFS(Ocorrências!$B$6:$B124,'Atividades Teste'!$D124,Ocorrências!$R$6:$R124,"pendente")+COUNTIFS(Ocorrências!$B$6:$B124,'Atividades Teste'!$D124,Ocorrências!$R$6:$R124,"Agd Chamado"),"")</f>
        <v/>
      </c>
      <c r="Z124" s="42" t="str">
        <f t="shared" si="17"/>
        <v/>
      </c>
      <c r="AA124" s="37"/>
      <c r="AB124" s="37"/>
      <c r="AC124" s="49"/>
      <c r="AD124" s="46" t="str">
        <f t="shared" si="12"/>
        <v/>
      </c>
      <c r="AE124" s="47"/>
    </row>
    <row r="125" spans="1:31" x14ac:dyDescent="0.3">
      <c r="A125" s="92" t="str">
        <f t="shared" si="10"/>
        <v/>
      </c>
      <c r="B125" s="29" t="s">
        <v>42</v>
      </c>
      <c r="C125" s="30">
        <v>1</v>
      </c>
      <c r="D125" s="31" t="str">
        <f>IF(F125="","",B125&amp;1+SUM($C$11:C125))</f>
        <v/>
      </c>
      <c r="E125" s="32" t="str">
        <f t="shared" si="15"/>
        <v/>
      </c>
      <c r="F125" s="48"/>
      <c r="G125" s="34"/>
      <c r="H125" s="35" t="str">
        <f t="shared" si="16"/>
        <v/>
      </c>
      <c r="I125" s="36" t="str">
        <f t="shared" si="11"/>
        <v/>
      </c>
      <c r="J125" s="48"/>
      <c r="K125" s="38"/>
      <c r="L125" s="38"/>
      <c r="M125" s="39"/>
      <c r="N125" s="38"/>
      <c r="O125" s="39"/>
      <c r="P125" s="39"/>
      <c r="Q125" s="30"/>
      <c r="R125" s="40" t="str">
        <f t="shared" si="13"/>
        <v/>
      </c>
      <c r="S125" s="41" t="str">
        <f t="shared" ca="1" si="14"/>
        <v/>
      </c>
      <c r="T125" s="42" t="str">
        <f>IF(R125="","",IF(R125="Não","Liberada",IF(AND(R125&lt;&gt;"Não",R125&lt;&gt;"",VLOOKUP(R125,$D$9:$AD126,26,FALSE)&lt;&gt;"Concluído"),"Aguardando",IF(AND(R125&lt;&gt;"Não",R125&lt;&gt;"",VLOOKUP(R125,$D$9:$AD126,26,FALSE)="Concluído"),"Liberada","Aguardando"))))</f>
        <v/>
      </c>
      <c r="U125" s="43"/>
      <c r="V125" s="39"/>
      <c r="W125" s="39"/>
      <c r="X125" s="30"/>
      <c r="Y125" s="40" t="str">
        <f>IF('Atividades Teste'!D125&lt;&gt;"",COUNTIFS(Ocorrências!$B$6:$B125,'Atividades Teste'!$D125,Ocorrências!$R$6:$R125,"pendente")+COUNTIFS(Ocorrências!$B$6:$B125,'Atividades Teste'!$D125,Ocorrências!$R$6:$R125,"Agd Chamado"),"")</f>
        <v/>
      </c>
      <c r="Z125" s="42" t="str">
        <f t="shared" si="17"/>
        <v/>
      </c>
      <c r="AA125" s="37"/>
      <c r="AB125" s="37"/>
      <c r="AC125" s="49"/>
      <c r="AD125" s="46" t="str">
        <f t="shared" si="12"/>
        <v/>
      </c>
      <c r="AE125" s="47"/>
    </row>
    <row r="126" spans="1:31" x14ac:dyDescent="0.3">
      <c r="A126" s="92" t="str">
        <f t="shared" si="10"/>
        <v/>
      </c>
      <c r="B126" s="29" t="s">
        <v>42</v>
      </c>
      <c r="C126" s="30">
        <v>1</v>
      </c>
      <c r="D126" s="31" t="str">
        <f>IF(F126="","",B126&amp;1+SUM($C$11:C126))</f>
        <v/>
      </c>
      <c r="E126" s="32" t="str">
        <f t="shared" si="15"/>
        <v/>
      </c>
      <c r="F126" s="48"/>
      <c r="G126" s="34"/>
      <c r="H126" s="35" t="str">
        <f t="shared" si="16"/>
        <v/>
      </c>
      <c r="I126" s="36" t="str">
        <f t="shared" si="11"/>
        <v/>
      </c>
      <c r="J126" s="48"/>
      <c r="K126" s="38"/>
      <c r="L126" s="38"/>
      <c r="M126" s="39"/>
      <c r="N126" s="38"/>
      <c r="O126" s="39"/>
      <c r="P126" s="39"/>
      <c r="Q126" s="30"/>
      <c r="R126" s="40" t="str">
        <f t="shared" si="13"/>
        <v/>
      </c>
      <c r="S126" s="41" t="str">
        <f t="shared" ca="1" si="14"/>
        <v/>
      </c>
      <c r="T126" s="42" t="str">
        <f>IF(R126="","",IF(R126="Não","Liberada",IF(AND(R126&lt;&gt;"Não",R126&lt;&gt;"",VLOOKUP(R126,$D$9:$AD127,26,FALSE)&lt;&gt;"Concluído"),"Aguardando",IF(AND(R126&lt;&gt;"Não",R126&lt;&gt;"",VLOOKUP(R126,$D$9:$AD127,26,FALSE)="Concluído"),"Liberada","Aguardando"))))</f>
        <v/>
      </c>
      <c r="U126" s="43"/>
      <c r="V126" s="39"/>
      <c r="W126" s="39"/>
      <c r="X126" s="30"/>
      <c r="Y126" s="40" t="str">
        <f>IF('Atividades Teste'!D126&lt;&gt;"",COUNTIFS(Ocorrências!$B$6:$B126,'Atividades Teste'!$D126,Ocorrências!$R$6:$R126,"pendente")+COUNTIFS(Ocorrências!$B$6:$B126,'Atividades Teste'!$D126,Ocorrências!$R$6:$R126,"Agd Chamado"),"")</f>
        <v/>
      </c>
      <c r="Z126" s="42" t="str">
        <f t="shared" si="17"/>
        <v/>
      </c>
      <c r="AA126" s="37"/>
      <c r="AB126" s="37"/>
      <c r="AC126" s="49"/>
      <c r="AD126" s="46" t="str">
        <f t="shared" si="12"/>
        <v/>
      </c>
      <c r="AE126" s="47"/>
    </row>
    <row r="127" spans="1:31" x14ac:dyDescent="0.3">
      <c r="A127" s="92" t="str">
        <f t="shared" si="10"/>
        <v/>
      </c>
      <c r="B127" s="29" t="s">
        <v>42</v>
      </c>
      <c r="C127" s="30">
        <v>1</v>
      </c>
      <c r="D127" s="31" t="str">
        <f>IF(F127="","",B127&amp;1+SUM($C$11:C127))</f>
        <v/>
      </c>
      <c r="E127" s="32" t="str">
        <f t="shared" si="15"/>
        <v/>
      </c>
      <c r="F127" s="48"/>
      <c r="G127" s="34"/>
      <c r="H127" s="35" t="str">
        <f t="shared" si="16"/>
        <v/>
      </c>
      <c r="I127" s="36" t="str">
        <f t="shared" si="11"/>
        <v/>
      </c>
      <c r="J127" s="48"/>
      <c r="K127" s="38"/>
      <c r="L127" s="38"/>
      <c r="M127" s="39"/>
      <c r="N127" s="38"/>
      <c r="O127" s="39"/>
      <c r="P127" s="39"/>
      <c r="Q127" s="30"/>
      <c r="R127" s="40" t="str">
        <f t="shared" si="13"/>
        <v/>
      </c>
      <c r="S127" s="41" t="str">
        <f t="shared" ca="1" si="14"/>
        <v/>
      </c>
      <c r="T127" s="42" t="str">
        <f>IF(R127="","",IF(R127="Não","Liberada",IF(AND(R127&lt;&gt;"Não",R127&lt;&gt;"",VLOOKUP(R127,$D$9:$AD128,26,FALSE)&lt;&gt;"Concluído"),"Aguardando",IF(AND(R127&lt;&gt;"Não",R127&lt;&gt;"",VLOOKUP(R127,$D$9:$AD128,26,FALSE)="Concluído"),"Liberada","Aguardando"))))</f>
        <v/>
      </c>
      <c r="U127" s="43"/>
      <c r="V127" s="39"/>
      <c r="W127" s="39"/>
      <c r="X127" s="30"/>
      <c r="Y127" s="40" t="str">
        <f>IF('Atividades Teste'!D127&lt;&gt;"",COUNTIFS(Ocorrências!$B$6:$B127,'Atividades Teste'!$D127,Ocorrências!$R$6:$R127,"pendente")+COUNTIFS(Ocorrências!$B$6:$B127,'Atividades Teste'!$D127,Ocorrências!$R$6:$R127,"Agd Chamado"),"")</f>
        <v/>
      </c>
      <c r="Z127" s="42" t="str">
        <f t="shared" si="17"/>
        <v/>
      </c>
      <c r="AA127" s="37"/>
      <c r="AB127" s="37"/>
      <c r="AC127" s="49"/>
      <c r="AD127" s="46" t="str">
        <f t="shared" si="12"/>
        <v/>
      </c>
      <c r="AE127" s="47"/>
    </row>
    <row r="128" spans="1:31" x14ac:dyDescent="0.3">
      <c r="A128" s="92" t="str">
        <f t="shared" si="10"/>
        <v/>
      </c>
      <c r="B128" s="29" t="s">
        <v>42</v>
      </c>
      <c r="C128" s="30">
        <v>1</v>
      </c>
      <c r="D128" s="31" t="str">
        <f>IF(F128="","",B128&amp;1+SUM($C$11:C128))</f>
        <v/>
      </c>
      <c r="E128" s="32" t="str">
        <f t="shared" si="15"/>
        <v/>
      </c>
      <c r="F128" s="48"/>
      <c r="G128" s="34"/>
      <c r="H128" s="35" t="str">
        <f t="shared" si="16"/>
        <v/>
      </c>
      <c r="I128" s="36" t="str">
        <f t="shared" si="11"/>
        <v/>
      </c>
      <c r="J128" s="48"/>
      <c r="K128" s="38"/>
      <c r="L128" s="38"/>
      <c r="M128" s="39"/>
      <c r="N128" s="38"/>
      <c r="O128" s="39"/>
      <c r="P128" s="39"/>
      <c r="Q128" s="30"/>
      <c r="R128" s="40" t="str">
        <f t="shared" si="13"/>
        <v/>
      </c>
      <c r="S128" s="41" t="str">
        <f t="shared" ca="1" si="14"/>
        <v/>
      </c>
      <c r="T128" s="42" t="str">
        <f>IF(R128="","",IF(R128="Não","Liberada",IF(AND(R128&lt;&gt;"Não",R128&lt;&gt;"",VLOOKUP(R128,$D$9:$AD129,26,FALSE)&lt;&gt;"Concluído"),"Aguardando",IF(AND(R128&lt;&gt;"Não",R128&lt;&gt;"",VLOOKUP(R128,$D$9:$AD129,26,FALSE)="Concluído"),"Liberada","Aguardando"))))</f>
        <v/>
      </c>
      <c r="U128" s="43"/>
      <c r="V128" s="39"/>
      <c r="W128" s="39"/>
      <c r="X128" s="30"/>
      <c r="Y128" s="40" t="str">
        <f>IF('Atividades Teste'!D128&lt;&gt;"",COUNTIFS(Ocorrências!$B$6:$B128,'Atividades Teste'!$D128,Ocorrências!$R$6:$R128,"pendente")+COUNTIFS(Ocorrências!$B$6:$B128,'Atividades Teste'!$D128,Ocorrências!$R$6:$R128,"Agd Chamado"),"")</f>
        <v/>
      </c>
      <c r="Z128" s="42" t="str">
        <f t="shared" si="17"/>
        <v/>
      </c>
      <c r="AA128" s="37"/>
      <c r="AB128" s="37"/>
      <c r="AC128" s="49"/>
      <c r="AD128" s="46" t="str">
        <f t="shared" si="12"/>
        <v/>
      </c>
      <c r="AE128" s="47"/>
    </row>
    <row r="129" spans="1:31" x14ac:dyDescent="0.3">
      <c r="A129" s="92" t="str">
        <f t="shared" si="10"/>
        <v/>
      </c>
      <c r="B129" s="29" t="s">
        <v>42</v>
      </c>
      <c r="C129" s="30">
        <v>1</v>
      </c>
      <c r="D129" s="31" t="str">
        <f>IF(F129="","",B129&amp;1+SUM($C$11:C129))</f>
        <v/>
      </c>
      <c r="E129" s="32" t="str">
        <f t="shared" si="15"/>
        <v/>
      </c>
      <c r="F129" s="48"/>
      <c r="G129" s="34"/>
      <c r="H129" s="35" t="str">
        <f t="shared" si="16"/>
        <v/>
      </c>
      <c r="I129" s="36" t="str">
        <f t="shared" si="11"/>
        <v/>
      </c>
      <c r="J129" s="48"/>
      <c r="K129" s="38"/>
      <c r="L129" s="38"/>
      <c r="M129" s="39"/>
      <c r="N129" s="38"/>
      <c r="O129" s="39"/>
      <c r="P129" s="39"/>
      <c r="Q129" s="30"/>
      <c r="R129" s="40" t="str">
        <f t="shared" si="13"/>
        <v/>
      </c>
      <c r="S129" s="41" t="str">
        <f t="shared" ca="1" si="14"/>
        <v/>
      </c>
      <c r="T129" s="42" t="str">
        <f>IF(R129="","",IF(R129="Não","Liberada",IF(AND(R129&lt;&gt;"Não",R129&lt;&gt;"",VLOOKUP(R129,$D$9:$AD130,26,FALSE)&lt;&gt;"Concluído"),"Aguardando",IF(AND(R129&lt;&gt;"Não",R129&lt;&gt;"",VLOOKUP(R129,$D$9:$AD130,26,FALSE)="Concluído"),"Liberada","Aguardando"))))</f>
        <v/>
      </c>
      <c r="U129" s="43"/>
      <c r="V129" s="39"/>
      <c r="W129" s="39"/>
      <c r="X129" s="30"/>
      <c r="Y129" s="40" t="str">
        <f>IF('Atividades Teste'!D129&lt;&gt;"",COUNTIFS(Ocorrências!$B$6:$B129,'Atividades Teste'!$D129,Ocorrências!$R$6:$R129,"pendente")+COUNTIFS(Ocorrências!$B$6:$B129,'Atividades Teste'!$D129,Ocorrências!$R$6:$R129,"Agd Chamado"),"")</f>
        <v/>
      </c>
      <c r="Z129" s="42" t="str">
        <f t="shared" si="17"/>
        <v/>
      </c>
      <c r="AA129" s="37"/>
      <c r="AB129" s="37"/>
      <c r="AC129" s="49"/>
      <c r="AD129" s="46" t="str">
        <f t="shared" si="12"/>
        <v/>
      </c>
      <c r="AE129" s="47"/>
    </row>
    <row r="130" spans="1:31" x14ac:dyDescent="0.3">
      <c r="A130" s="92" t="str">
        <f t="shared" si="10"/>
        <v/>
      </c>
      <c r="B130" s="29" t="s">
        <v>42</v>
      </c>
      <c r="C130" s="30">
        <v>1</v>
      </c>
      <c r="D130" s="31" t="str">
        <f>IF(F130="","",B130&amp;1+SUM($C$11:C130))</f>
        <v/>
      </c>
      <c r="E130" s="32" t="str">
        <f t="shared" si="15"/>
        <v/>
      </c>
      <c r="F130" s="48"/>
      <c r="G130" s="34"/>
      <c r="H130" s="35" t="str">
        <f t="shared" si="16"/>
        <v/>
      </c>
      <c r="I130" s="36" t="str">
        <f t="shared" si="11"/>
        <v/>
      </c>
      <c r="J130" s="48"/>
      <c r="K130" s="38"/>
      <c r="L130" s="38"/>
      <c r="M130" s="39"/>
      <c r="N130" s="38"/>
      <c r="O130" s="39"/>
      <c r="P130" s="39"/>
      <c r="Q130" s="30"/>
      <c r="R130" s="40" t="str">
        <f t="shared" si="13"/>
        <v/>
      </c>
      <c r="S130" s="41" t="str">
        <f t="shared" ca="1" si="14"/>
        <v/>
      </c>
      <c r="T130" s="42" t="str">
        <f>IF(R130="","",IF(R130="Não","Liberada",IF(AND(R130&lt;&gt;"Não",R130&lt;&gt;"",VLOOKUP(R130,$D$9:$AD131,26,FALSE)&lt;&gt;"Concluído"),"Aguardando",IF(AND(R130&lt;&gt;"Não",R130&lt;&gt;"",VLOOKUP(R130,$D$9:$AD131,26,FALSE)="Concluído"),"Liberada","Aguardando"))))</f>
        <v/>
      </c>
      <c r="U130" s="43"/>
      <c r="V130" s="39"/>
      <c r="W130" s="39"/>
      <c r="X130" s="30"/>
      <c r="Y130" s="40" t="str">
        <f>IF('Atividades Teste'!D130&lt;&gt;"",COUNTIFS(Ocorrências!$B$6:$B130,'Atividades Teste'!$D130,Ocorrências!$R$6:$R130,"pendente")+COUNTIFS(Ocorrências!$B$6:$B130,'Atividades Teste'!$D130,Ocorrências!$R$6:$R130,"Agd Chamado"),"")</f>
        <v/>
      </c>
      <c r="Z130" s="42" t="str">
        <f t="shared" si="17"/>
        <v/>
      </c>
      <c r="AA130" s="37"/>
      <c r="AB130" s="37"/>
      <c r="AC130" s="49"/>
      <c r="AD130" s="46" t="str">
        <f t="shared" si="12"/>
        <v/>
      </c>
      <c r="AE130" s="47"/>
    </row>
    <row r="131" spans="1:31" x14ac:dyDescent="0.3">
      <c r="A131" s="92" t="str">
        <f t="shared" si="10"/>
        <v/>
      </c>
      <c r="B131" s="29" t="s">
        <v>42</v>
      </c>
      <c r="C131" s="30">
        <v>1</v>
      </c>
      <c r="D131" s="31" t="str">
        <f>IF(F131="","",B131&amp;1+SUM($C$11:C131))</f>
        <v/>
      </c>
      <c r="E131" s="32" t="str">
        <f t="shared" si="15"/>
        <v/>
      </c>
      <c r="F131" s="48"/>
      <c r="G131" s="34"/>
      <c r="H131" s="35" t="str">
        <f t="shared" si="16"/>
        <v/>
      </c>
      <c r="I131" s="36" t="str">
        <f t="shared" si="11"/>
        <v/>
      </c>
      <c r="J131" s="48"/>
      <c r="K131" s="38"/>
      <c r="L131" s="38"/>
      <c r="M131" s="39"/>
      <c r="N131" s="38"/>
      <c r="O131" s="39"/>
      <c r="P131" s="39"/>
      <c r="Q131" s="30"/>
      <c r="R131" s="40" t="str">
        <f t="shared" si="13"/>
        <v/>
      </c>
      <c r="S131" s="41" t="str">
        <f t="shared" ca="1" si="14"/>
        <v/>
      </c>
      <c r="T131" s="42" t="str">
        <f>IF(R131="","",IF(R131="Não","Liberada",IF(AND(R131&lt;&gt;"Não",R131&lt;&gt;"",VLOOKUP(R131,$D$9:$AD132,26,FALSE)&lt;&gt;"Concluído"),"Aguardando",IF(AND(R131&lt;&gt;"Não",R131&lt;&gt;"",VLOOKUP(R131,$D$9:$AD132,26,FALSE)="Concluído"),"Liberada","Aguardando"))))</f>
        <v/>
      </c>
      <c r="U131" s="43"/>
      <c r="V131" s="39"/>
      <c r="W131" s="39"/>
      <c r="X131" s="30"/>
      <c r="Y131" s="40" t="str">
        <f>IF('Atividades Teste'!D131&lt;&gt;"",COUNTIFS(Ocorrências!$B$6:$B131,'Atividades Teste'!$D131,Ocorrências!$R$6:$R131,"pendente")+COUNTIFS(Ocorrências!$B$6:$B131,'Atividades Teste'!$D131,Ocorrências!$R$6:$R131,"Agd Chamado"),"")</f>
        <v/>
      </c>
      <c r="Z131" s="42" t="str">
        <f t="shared" si="17"/>
        <v/>
      </c>
      <c r="AA131" s="37"/>
      <c r="AB131" s="37"/>
      <c r="AC131" s="49"/>
      <c r="AD131" s="46" t="str">
        <f t="shared" si="12"/>
        <v/>
      </c>
      <c r="AE131" s="47"/>
    </row>
    <row r="132" spans="1:31" x14ac:dyDescent="0.3">
      <c r="A132" s="92" t="str">
        <f t="shared" si="10"/>
        <v/>
      </c>
      <c r="B132" s="29" t="s">
        <v>42</v>
      </c>
      <c r="C132" s="30">
        <v>1</v>
      </c>
      <c r="D132" s="31" t="str">
        <f>IF(F132="","",B132&amp;1+SUM($C$11:C132))</f>
        <v/>
      </c>
      <c r="E132" s="32" t="str">
        <f t="shared" si="15"/>
        <v/>
      </c>
      <c r="F132" s="48"/>
      <c r="G132" s="34"/>
      <c r="H132" s="35" t="str">
        <f t="shared" si="16"/>
        <v/>
      </c>
      <c r="I132" s="36" t="str">
        <f t="shared" si="11"/>
        <v/>
      </c>
      <c r="J132" s="48"/>
      <c r="K132" s="38"/>
      <c r="L132" s="38"/>
      <c r="M132" s="39"/>
      <c r="N132" s="38"/>
      <c r="O132" s="39"/>
      <c r="P132" s="39"/>
      <c r="Q132" s="30"/>
      <c r="R132" s="40" t="str">
        <f t="shared" si="13"/>
        <v/>
      </c>
      <c r="S132" s="41" t="str">
        <f t="shared" ca="1" si="14"/>
        <v/>
      </c>
      <c r="T132" s="42" t="str">
        <f>IF(R132="","",IF(R132="Não","Liberada",IF(AND(R132&lt;&gt;"Não",R132&lt;&gt;"",VLOOKUP(R132,$D$9:$AD133,26,FALSE)&lt;&gt;"Concluído"),"Aguardando",IF(AND(R132&lt;&gt;"Não",R132&lt;&gt;"",VLOOKUP(R132,$D$9:$AD133,26,FALSE)="Concluído"),"Liberada","Aguardando"))))</f>
        <v/>
      </c>
      <c r="U132" s="43"/>
      <c r="V132" s="39"/>
      <c r="W132" s="39"/>
      <c r="X132" s="30"/>
      <c r="Y132" s="40" t="str">
        <f>IF('Atividades Teste'!D132&lt;&gt;"",COUNTIFS(Ocorrências!$B$6:$B132,'Atividades Teste'!$D132,Ocorrências!$R$6:$R132,"pendente")+COUNTIFS(Ocorrências!$B$6:$B132,'Atividades Teste'!$D132,Ocorrências!$R$6:$R132,"Agd Chamado"),"")</f>
        <v/>
      </c>
      <c r="Z132" s="42" t="str">
        <f t="shared" si="17"/>
        <v/>
      </c>
      <c r="AA132" s="37"/>
      <c r="AB132" s="37"/>
      <c r="AC132" s="49"/>
      <c r="AD132" s="46" t="str">
        <f t="shared" si="12"/>
        <v/>
      </c>
      <c r="AE132" s="47"/>
    </row>
    <row r="133" spans="1:31" x14ac:dyDescent="0.3">
      <c r="A133" s="92" t="str">
        <f t="shared" si="10"/>
        <v/>
      </c>
      <c r="B133" s="29" t="s">
        <v>42</v>
      </c>
      <c r="C133" s="30">
        <v>1</v>
      </c>
      <c r="D133" s="31" t="str">
        <f>IF(F133="","",B133&amp;1+SUM($C$11:C133))</f>
        <v/>
      </c>
      <c r="E133" s="32" t="str">
        <f t="shared" si="15"/>
        <v/>
      </c>
      <c r="F133" s="48"/>
      <c r="G133" s="34"/>
      <c r="H133" s="35" t="str">
        <f t="shared" si="16"/>
        <v/>
      </c>
      <c r="I133" s="36" t="str">
        <f t="shared" si="11"/>
        <v/>
      </c>
      <c r="J133" s="48"/>
      <c r="K133" s="38"/>
      <c r="L133" s="38"/>
      <c r="M133" s="39"/>
      <c r="N133" s="38"/>
      <c r="O133" s="39"/>
      <c r="P133" s="39"/>
      <c r="Q133" s="30"/>
      <c r="R133" s="40" t="str">
        <f t="shared" si="13"/>
        <v/>
      </c>
      <c r="S133" s="41" t="str">
        <f t="shared" ca="1" si="14"/>
        <v/>
      </c>
      <c r="T133" s="42" t="str">
        <f>IF(R133="","",IF(R133="Não","Liberada",IF(AND(R133&lt;&gt;"Não",R133&lt;&gt;"",VLOOKUP(R133,$D$9:$AD134,26,FALSE)&lt;&gt;"Concluído"),"Aguardando",IF(AND(R133&lt;&gt;"Não",R133&lt;&gt;"",VLOOKUP(R133,$D$9:$AD134,26,FALSE)="Concluído"),"Liberada","Aguardando"))))</f>
        <v/>
      </c>
      <c r="U133" s="43"/>
      <c r="V133" s="39"/>
      <c r="W133" s="39"/>
      <c r="X133" s="30"/>
      <c r="Y133" s="40" t="str">
        <f>IF('Atividades Teste'!D133&lt;&gt;"",COUNTIFS(Ocorrências!$B$6:$B133,'Atividades Teste'!$D133,Ocorrências!$R$6:$R133,"pendente")+COUNTIFS(Ocorrências!$B$6:$B133,'Atividades Teste'!$D133,Ocorrências!$R$6:$R133,"Agd Chamado"),"")</f>
        <v/>
      </c>
      <c r="Z133" s="42" t="str">
        <f t="shared" si="17"/>
        <v/>
      </c>
      <c r="AA133" s="37"/>
      <c r="AB133" s="37"/>
      <c r="AC133" s="49"/>
      <c r="AD133" s="46" t="str">
        <f t="shared" si="12"/>
        <v/>
      </c>
      <c r="AE133" s="47"/>
    </row>
    <row r="134" spans="1:31" x14ac:dyDescent="0.3">
      <c r="A134" s="92" t="str">
        <f t="shared" si="10"/>
        <v/>
      </c>
      <c r="B134" s="29" t="s">
        <v>42</v>
      </c>
      <c r="C134" s="30">
        <v>1</v>
      </c>
      <c r="D134" s="31" t="str">
        <f>IF(F134="","",B134&amp;1+SUM($C$11:C134))</f>
        <v/>
      </c>
      <c r="E134" s="32" t="str">
        <f t="shared" si="15"/>
        <v/>
      </c>
      <c r="F134" s="48"/>
      <c r="G134" s="34"/>
      <c r="H134" s="35" t="str">
        <f t="shared" si="16"/>
        <v/>
      </c>
      <c r="I134" s="36" t="str">
        <f t="shared" si="11"/>
        <v/>
      </c>
      <c r="J134" s="48"/>
      <c r="K134" s="38"/>
      <c r="L134" s="38"/>
      <c r="M134" s="39"/>
      <c r="N134" s="38"/>
      <c r="O134" s="39"/>
      <c r="P134" s="39"/>
      <c r="Q134" s="30"/>
      <c r="R134" s="40" t="str">
        <f t="shared" si="13"/>
        <v/>
      </c>
      <c r="S134" s="41" t="str">
        <f t="shared" ca="1" si="14"/>
        <v/>
      </c>
      <c r="T134" s="42" t="str">
        <f>IF(R134="","",IF(R134="Não","Liberada",IF(AND(R134&lt;&gt;"Não",R134&lt;&gt;"",VLOOKUP(R134,$D$9:$AD135,26,FALSE)&lt;&gt;"Concluído"),"Aguardando",IF(AND(R134&lt;&gt;"Não",R134&lt;&gt;"",VLOOKUP(R134,$D$9:$AD135,26,FALSE)="Concluído"),"Liberada","Aguardando"))))</f>
        <v/>
      </c>
      <c r="U134" s="43"/>
      <c r="V134" s="39"/>
      <c r="W134" s="39"/>
      <c r="X134" s="30"/>
      <c r="Y134" s="40" t="str">
        <f>IF('Atividades Teste'!D134&lt;&gt;"",COUNTIFS(Ocorrências!$B$6:$B134,'Atividades Teste'!$D134,Ocorrências!$R$6:$R134,"pendente")+COUNTIFS(Ocorrências!$B$6:$B134,'Atividades Teste'!$D134,Ocorrências!$R$6:$R134,"Agd Chamado"),"")</f>
        <v/>
      </c>
      <c r="Z134" s="42" t="str">
        <f t="shared" si="17"/>
        <v/>
      </c>
      <c r="AA134" s="37"/>
      <c r="AB134" s="37"/>
      <c r="AC134" s="49"/>
      <c r="AD134" s="46" t="str">
        <f t="shared" si="12"/>
        <v/>
      </c>
      <c r="AE134" s="47"/>
    </row>
    <row r="135" spans="1:31" x14ac:dyDescent="0.3">
      <c r="A135" s="92" t="str">
        <f t="shared" si="10"/>
        <v/>
      </c>
      <c r="B135" s="29" t="s">
        <v>42</v>
      </c>
      <c r="C135" s="30">
        <v>1</v>
      </c>
      <c r="D135" s="31" t="str">
        <f>IF(F135="","",B135&amp;1+SUM($C$11:C135))</f>
        <v/>
      </c>
      <c r="E135" s="32" t="str">
        <f t="shared" si="15"/>
        <v/>
      </c>
      <c r="F135" s="48"/>
      <c r="G135" s="34"/>
      <c r="H135" s="35" t="str">
        <f t="shared" si="16"/>
        <v/>
      </c>
      <c r="I135" s="36" t="str">
        <f t="shared" si="11"/>
        <v/>
      </c>
      <c r="J135" s="48"/>
      <c r="K135" s="38"/>
      <c r="L135" s="38"/>
      <c r="M135" s="39"/>
      <c r="N135" s="38"/>
      <c r="O135" s="39"/>
      <c r="P135" s="39"/>
      <c r="Q135" s="30"/>
      <c r="R135" s="40" t="str">
        <f t="shared" si="13"/>
        <v/>
      </c>
      <c r="S135" s="41" t="str">
        <f t="shared" ca="1" si="14"/>
        <v/>
      </c>
      <c r="T135" s="42" t="str">
        <f>IF(R135="","",IF(R135="Não","Liberada",IF(AND(R135&lt;&gt;"Não",R135&lt;&gt;"",VLOOKUP(R135,$D$9:$AD136,26,FALSE)&lt;&gt;"Concluído"),"Aguardando",IF(AND(R135&lt;&gt;"Não",R135&lt;&gt;"",VLOOKUP(R135,$D$9:$AD136,26,FALSE)="Concluído"),"Liberada","Aguardando"))))</f>
        <v/>
      </c>
      <c r="U135" s="43"/>
      <c r="V135" s="39"/>
      <c r="W135" s="39"/>
      <c r="X135" s="30"/>
      <c r="Y135" s="40" t="str">
        <f>IF('Atividades Teste'!D135&lt;&gt;"",COUNTIFS(Ocorrências!$B$6:$B135,'Atividades Teste'!$D135,Ocorrências!$R$6:$R135,"pendente")+COUNTIFS(Ocorrências!$B$6:$B135,'Atividades Teste'!$D135,Ocorrências!$R$6:$R135,"Agd Chamado"),"")</f>
        <v/>
      </c>
      <c r="Z135" s="42" t="str">
        <f t="shared" si="17"/>
        <v/>
      </c>
      <c r="AA135" s="37"/>
      <c r="AB135" s="37"/>
      <c r="AC135" s="49"/>
      <c r="AD135" s="46" t="str">
        <f t="shared" si="12"/>
        <v/>
      </c>
      <c r="AE135" s="47"/>
    </row>
    <row r="136" spans="1:31" x14ac:dyDescent="0.3">
      <c r="A136" s="92" t="str">
        <f t="shared" si="10"/>
        <v/>
      </c>
      <c r="B136" s="29" t="s">
        <v>42</v>
      </c>
      <c r="C136" s="30">
        <v>1</v>
      </c>
      <c r="D136" s="31" t="str">
        <f>IF(F136="","",B136&amp;1+SUM($C$11:C136))</f>
        <v/>
      </c>
      <c r="E136" s="32" t="str">
        <f t="shared" si="15"/>
        <v/>
      </c>
      <c r="F136" s="48"/>
      <c r="G136" s="34"/>
      <c r="H136" s="35" t="str">
        <f t="shared" si="16"/>
        <v/>
      </c>
      <c r="I136" s="36" t="str">
        <f t="shared" si="11"/>
        <v/>
      </c>
      <c r="J136" s="48"/>
      <c r="K136" s="38"/>
      <c r="L136" s="38"/>
      <c r="M136" s="39"/>
      <c r="N136" s="38"/>
      <c r="O136" s="39"/>
      <c r="P136" s="39"/>
      <c r="Q136" s="30"/>
      <c r="R136" s="40" t="str">
        <f t="shared" si="13"/>
        <v/>
      </c>
      <c r="S136" s="41" t="str">
        <f t="shared" ca="1" si="14"/>
        <v/>
      </c>
      <c r="T136" s="42" t="str">
        <f>IF(R136="","",IF(R136="Não","Liberada",IF(AND(R136&lt;&gt;"Não",R136&lt;&gt;"",VLOOKUP(R136,$D$9:$AD137,26,FALSE)&lt;&gt;"Concluído"),"Aguardando",IF(AND(R136&lt;&gt;"Não",R136&lt;&gt;"",VLOOKUP(R136,$D$9:$AD137,26,FALSE)="Concluído"),"Liberada","Aguardando"))))</f>
        <v/>
      </c>
      <c r="U136" s="43"/>
      <c r="V136" s="39"/>
      <c r="W136" s="39"/>
      <c r="X136" s="30"/>
      <c r="Y136" s="40" t="str">
        <f>IF('Atividades Teste'!D136&lt;&gt;"",COUNTIFS(Ocorrências!$B$6:$B136,'Atividades Teste'!$D136,Ocorrências!$R$6:$R136,"pendente")+COUNTIFS(Ocorrências!$B$6:$B136,'Atividades Teste'!$D136,Ocorrências!$R$6:$R136,"Agd Chamado"),"")</f>
        <v/>
      </c>
      <c r="Z136" s="42" t="str">
        <f t="shared" si="17"/>
        <v/>
      </c>
      <c r="AA136" s="37"/>
      <c r="AB136" s="37"/>
      <c r="AC136" s="49"/>
      <c r="AD136" s="46" t="str">
        <f t="shared" si="12"/>
        <v/>
      </c>
      <c r="AE136" s="47"/>
    </row>
    <row r="137" spans="1:31" x14ac:dyDescent="0.3">
      <c r="A137" s="92" t="str">
        <f t="shared" si="10"/>
        <v/>
      </c>
      <c r="B137" s="29" t="s">
        <v>42</v>
      </c>
      <c r="C137" s="30">
        <v>1</v>
      </c>
      <c r="D137" s="31" t="str">
        <f>IF(F137="","",B137&amp;1+SUM($C$11:C137))</f>
        <v/>
      </c>
      <c r="E137" s="32" t="str">
        <f t="shared" si="15"/>
        <v/>
      </c>
      <c r="F137" s="48"/>
      <c r="G137" s="34"/>
      <c r="H137" s="35" t="str">
        <f t="shared" si="16"/>
        <v/>
      </c>
      <c r="I137" s="36" t="str">
        <f t="shared" si="11"/>
        <v/>
      </c>
      <c r="J137" s="48"/>
      <c r="K137" s="38"/>
      <c r="L137" s="38"/>
      <c r="M137" s="39"/>
      <c r="N137" s="38"/>
      <c r="O137" s="39"/>
      <c r="P137" s="39"/>
      <c r="Q137" s="30"/>
      <c r="R137" s="40" t="str">
        <f t="shared" si="13"/>
        <v/>
      </c>
      <c r="S137" s="41" t="str">
        <f t="shared" ca="1" si="14"/>
        <v/>
      </c>
      <c r="T137" s="42" t="str">
        <f>IF(R137="","",IF(R137="Não","Liberada",IF(AND(R137&lt;&gt;"Não",R137&lt;&gt;"",VLOOKUP(R137,$D$9:$AD138,26,FALSE)&lt;&gt;"Concluído"),"Aguardando",IF(AND(R137&lt;&gt;"Não",R137&lt;&gt;"",VLOOKUP(R137,$D$9:$AD138,26,FALSE)="Concluído"),"Liberada","Aguardando"))))</f>
        <v/>
      </c>
      <c r="U137" s="43"/>
      <c r="V137" s="39"/>
      <c r="W137" s="39"/>
      <c r="X137" s="30"/>
      <c r="Y137" s="40" t="str">
        <f>IF('Atividades Teste'!D137&lt;&gt;"",COUNTIFS(Ocorrências!$B$6:$B137,'Atividades Teste'!$D137,Ocorrências!$R$6:$R137,"pendente")+COUNTIFS(Ocorrências!$B$6:$B137,'Atividades Teste'!$D137,Ocorrências!$R$6:$R137,"Agd Chamado"),"")</f>
        <v/>
      </c>
      <c r="Z137" s="42" t="str">
        <f t="shared" si="17"/>
        <v/>
      </c>
      <c r="AA137" s="37"/>
      <c r="AB137" s="37"/>
      <c r="AC137" s="49"/>
      <c r="AD137" s="46" t="str">
        <f t="shared" si="12"/>
        <v/>
      </c>
      <c r="AE137" s="47"/>
    </row>
    <row r="138" spans="1:31" x14ac:dyDescent="0.3">
      <c r="A138" s="92" t="str">
        <f t="shared" si="10"/>
        <v/>
      </c>
      <c r="B138" s="29" t="s">
        <v>42</v>
      </c>
      <c r="C138" s="30">
        <v>1</v>
      </c>
      <c r="D138" s="31" t="str">
        <f>IF(F138="","",B138&amp;1+SUM($C$11:C138))</f>
        <v/>
      </c>
      <c r="E138" s="32" t="str">
        <f t="shared" si="15"/>
        <v/>
      </c>
      <c r="F138" s="48"/>
      <c r="G138" s="34"/>
      <c r="H138" s="35" t="str">
        <f t="shared" si="16"/>
        <v/>
      </c>
      <c r="I138" s="36" t="str">
        <f t="shared" si="11"/>
        <v/>
      </c>
      <c r="J138" s="48"/>
      <c r="K138" s="38"/>
      <c r="L138" s="38"/>
      <c r="M138" s="39"/>
      <c r="N138" s="38"/>
      <c r="O138" s="39"/>
      <c r="P138" s="39"/>
      <c r="Q138" s="30"/>
      <c r="R138" s="40" t="str">
        <f t="shared" si="13"/>
        <v/>
      </c>
      <c r="S138" s="41" t="str">
        <f t="shared" ca="1" si="14"/>
        <v/>
      </c>
      <c r="T138" s="42" t="str">
        <f>IF(R138="","",IF(R138="Não","Liberada",IF(AND(R138&lt;&gt;"Não",R138&lt;&gt;"",VLOOKUP(R138,$D$9:$AD139,26,FALSE)&lt;&gt;"Concluído"),"Aguardando",IF(AND(R138&lt;&gt;"Não",R138&lt;&gt;"",VLOOKUP(R138,$D$9:$AD139,26,FALSE)="Concluído"),"Liberada","Aguardando"))))</f>
        <v/>
      </c>
      <c r="U138" s="43"/>
      <c r="V138" s="39"/>
      <c r="W138" s="39"/>
      <c r="X138" s="30"/>
      <c r="Y138" s="40" t="str">
        <f>IF('Atividades Teste'!D138&lt;&gt;"",COUNTIFS(Ocorrências!$B$6:$B138,'Atividades Teste'!$D138,Ocorrências!$R$6:$R138,"pendente")+COUNTIFS(Ocorrências!$B$6:$B138,'Atividades Teste'!$D138,Ocorrências!$R$6:$R138,"Agd Chamado"),"")</f>
        <v/>
      </c>
      <c r="Z138" s="42" t="str">
        <f t="shared" si="17"/>
        <v/>
      </c>
      <c r="AA138" s="37"/>
      <c r="AB138" s="37"/>
      <c r="AC138" s="49"/>
      <c r="AD138" s="46" t="str">
        <f t="shared" si="12"/>
        <v/>
      </c>
      <c r="AE138" s="47"/>
    </row>
    <row r="139" spans="1:31" x14ac:dyDescent="0.3">
      <c r="A139" s="92" t="str">
        <f t="shared" ref="A139:A202" si="18">IF(D139="","",IF(AD139=$O$5,"!",IF(AD139=$O$6,4,IF(AD139=$O$3,3,IF(AD139=$O$4,2,IF(AD139=$O$2,1,""))))))</f>
        <v/>
      </c>
      <c r="B139" s="29" t="s">
        <v>42</v>
      </c>
      <c r="C139" s="30">
        <v>1</v>
      </c>
      <c r="D139" s="31" t="str">
        <f>IF(F139="","",B139&amp;1+SUM($C$11:C139))</f>
        <v/>
      </c>
      <c r="E139" s="32" t="str">
        <f t="shared" si="15"/>
        <v/>
      </c>
      <c r="F139" s="48"/>
      <c r="G139" s="34"/>
      <c r="H139" s="35" t="str">
        <f t="shared" si="16"/>
        <v/>
      </c>
      <c r="I139" s="36" t="str">
        <f t="shared" si="11"/>
        <v/>
      </c>
      <c r="J139" s="48"/>
      <c r="K139" s="38"/>
      <c r="L139" s="38"/>
      <c r="M139" s="39"/>
      <c r="N139" s="38"/>
      <c r="O139" s="39"/>
      <c r="P139" s="39"/>
      <c r="Q139" s="30"/>
      <c r="R139" s="40" t="str">
        <f t="shared" si="13"/>
        <v/>
      </c>
      <c r="S139" s="41" t="str">
        <f t="shared" ca="1" si="14"/>
        <v/>
      </c>
      <c r="T139" s="42" t="str">
        <f>IF(R139="","",IF(R139="Não","Liberada",IF(AND(R139&lt;&gt;"Não",R139&lt;&gt;"",VLOOKUP(R139,$D$9:$AD140,26,FALSE)&lt;&gt;"Concluído"),"Aguardando",IF(AND(R139&lt;&gt;"Não",R139&lt;&gt;"",VLOOKUP(R139,$D$9:$AD140,26,FALSE)="Concluído"),"Liberada","Aguardando"))))</f>
        <v/>
      </c>
      <c r="U139" s="43"/>
      <c r="V139" s="39"/>
      <c r="W139" s="39"/>
      <c r="X139" s="30"/>
      <c r="Y139" s="40" t="str">
        <f>IF('Atividades Teste'!D139&lt;&gt;"",COUNTIFS(Ocorrências!$B$6:$B139,'Atividades Teste'!$D139,Ocorrências!$R$6:$R139,"pendente")+COUNTIFS(Ocorrências!$B$6:$B139,'Atividades Teste'!$D139,Ocorrências!$R$6:$R139,"Agd Chamado"),"")</f>
        <v/>
      </c>
      <c r="Z139" s="42" t="str">
        <f t="shared" si="17"/>
        <v/>
      </c>
      <c r="AA139" s="37"/>
      <c r="AB139" s="37"/>
      <c r="AC139" s="49"/>
      <c r="AD139" s="46" t="str">
        <f t="shared" si="12"/>
        <v/>
      </c>
      <c r="AE139" s="47"/>
    </row>
    <row r="140" spans="1:31" x14ac:dyDescent="0.3">
      <c r="A140" s="92" t="str">
        <f t="shared" si="18"/>
        <v/>
      </c>
      <c r="B140" s="29" t="s">
        <v>42</v>
      </c>
      <c r="C140" s="30">
        <v>1</v>
      </c>
      <c r="D140" s="31" t="str">
        <f>IF(F140="","",B140&amp;1+SUM($C$11:C140))</f>
        <v/>
      </c>
      <c r="E140" s="32" t="str">
        <f t="shared" si="15"/>
        <v/>
      </c>
      <c r="F140" s="48"/>
      <c r="G140" s="34"/>
      <c r="H140" s="35" t="str">
        <f t="shared" si="16"/>
        <v/>
      </c>
      <c r="I140" s="36" t="str">
        <f t="shared" ref="I140:I203" si="19">IF(F140="","",CONCATENATE($F140,".",$H140))</f>
        <v/>
      </c>
      <c r="J140" s="48"/>
      <c r="K140" s="38"/>
      <c r="L140" s="38"/>
      <c r="M140" s="39"/>
      <c r="N140" s="38"/>
      <c r="O140" s="39"/>
      <c r="P140" s="39"/>
      <c r="Q140" s="30"/>
      <c r="R140" s="40" t="str">
        <f t="shared" si="13"/>
        <v/>
      </c>
      <c r="S140" s="41" t="str">
        <f t="shared" ca="1" si="14"/>
        <v/>
      </c>
      <c r="T140" s="42" t="str">
        <f>IF(R140="","",IF(R140="Não","Liberada",IF(AND(R140&lt;&gt;"Não",R140&lt;&gt;"",VLOOKUP(R140,$D$9:$AD141,26,FALSE)&lt;&gt;"Concluído"),"Aguardando",IF(AND(R140&lt;&gt;"Não",R140&lt;&gt;"",VLOOKUP(R140,$D$9:$AD141,26,FALSE)="Concluído"),"Liberada","Aguardando"))))</f>
        <v/>
      </c>
      <c r="U140" s="43"/>
      <c r="V140" s="39"/>
      <c r="W140" s="39"/>
      <c r="X140" s="30"/>
      <c r="Y140" s="40" t="str">
        <f>IF('Atividades Teste'!D140&lt;&gt;"",COUNTIFS(Ocorrências!$B$6:$B140,'Atividades Teste'!$D140,Ocorrências!$R$6:$R140,"pendente")+COUNTIFS(Ocorrências!$B$6:$B140,'Atividades Teste'!$D140,Ocorrências!$R$6:$R140,"Agd Chamado"),"")</f>
        <v/>
      </c>
      <c r="Z140" s="42" t="str">
        <f t="shared" si="17"/>
        <v/>
      </c>
      <c r="AA140" s="37"/>
      <c r="AB140" s="37"/>
      <c r="AC140" s="49"/>
      <c r="AD140" s="46" t="str">
        <f t="shared" ref="AD140:AD203" si="20">IF(D140="","",IF(AND(AB140&lt;&gt;"",AC140&lt;&gt;""),"Concluído",IF(AB140="","Não Iniciada",IF(AND(R140="Não",Z140="ok",AC140&lt;&gt;"",AB140&lt;&gt;""),"Concluído",IF(AND(R140="Não",Z140="Pendente",AC140&lt;&gt;"",AB140&lt;&gt;""),"Aguard. Ocorr.",IF(AND(R140&lt;&gt;"",R140&lt;&gt;"Não",T140&lt;&gt;"Liberada",Z140="ok",AB140&lt;&gt;""),"Aguard. Pred.",IF(AND(R140&lt;&gt;"",R140&lt;&gt;"Não",T140="Liberada",Z140="ok",AB140&lt;&gt;""),"Em Execução",IF(AND(R140&lt;&gt;"",R140&lt;&gt;"Liberada",Z140="ok",AB140&lt;&gt;"",AC140=""),"Em Execução",IF(AND(R140&lt;&gt;"",R140&lt;&gt;"Liberada",Z140="Pendente",AB140&lt;&gt;"",AC140=""),"Aguard. Ocorr.",IF(AND(R140&lt;&gt;"",R140&lt;&gt;"Não",Z140="Pendente",AB140&lt;&gt;""),"Aguard. Ocorr.","Pendente"))))))))))</f>
        <v/>
      </c>
      <c r="AE140" s="47"/>
    </row>
    <row r="141" spans="1:31" x14ac:dyDescent="0.3">
      <c r="A141" s="92" t="str">
        <f t="shared" si="18"/>
        <v/>
      </c>
      <c r="B141" s="29" t="s">
        <v>42</v>
      </c>
      <c r="C141" s="30">
        <v>1</v>
      </c>
      <c r="D141" s="31" t="str">
        <f>IF(F141="","",B141&amp;1+SUM($C$11:C141))</f>
        <v/>
      </c>
      <c r="E141" s="32" t="str">
        <f t="shared" si="15"/>
        <v/>
      </c>
      <c r="F141" s="48"/>
      <c r="G141" s="34"/>
      <c r="H141" s="35" t="str">
        <f t="shared" si="16"/>
        <v/>
      </c>
      <c r="I141" s="36" t="str">
        <f t="shared" si="19"/>
        <v/>
      </c>
      <c r="J141" s="48"/>
      <c r="K141" s="38"/>
      <c r="L141" s="38"/>
      <c r="M141" s="39"/>
      <c r="N141" s="38"/>
      <c r="O141" s="39"/>
      <c r="P141" s="39"/>
      <c r="Q141" s="30"/>
      <c r="R141" s="40" t="str">
        <f t="shared" ref="R141:R204" si="21">IF(D141="","",IF(AND(F141=F140,H140+1=H141),D140,"Não"))</f>
        <v/>
      </c>
      <c r="S141" s="41" t="str">
        <f t="shared" ref="S141:S204" ca="1" si="22">IF(R141="","",IF(_xlfn.DAYS(TODAY(),AB141)&lt;=0,0,IF(AND(R141="Não",AB141&lt;&gt;"",T141="Liberada"),_xlfn.DAYS(TODAY(),AB141),IF(AND(R141&lt;&gt;"Não",R141&lt;&gt;"",T141="Aguardando",AB141&lt;&gt;""),"-",IF(AND(R141&lt;&gt;"Não",R141&lt;&gt;"",T141="Liberada",AB141&lt;&gt;""),_xlfn.DAYS(TODAY(),AB141))))))</f>
        <v/>
      </c>
      <c r="T141" s="42" t="str">
        <f>IF(R141="","",IF(R141="Não","Liberada",IF(AND(R141&lt;&gt;"Não",R141&lt;&gt;"",VLOOKUP(R141,$D$9:$AD142,26,FALSE)&lt;&gt;"Concluído"),"Aguardando",IF(AND(R141&lt;&gt;"Não",R141&lt;&gt;"",VLOOKUP(R141,$D$9:$AD142,26,FALSE)="Concluído"),"Liberada","Aguardando"))))</f>
        <v/>
      </c>
      <c r="U141" s="43"/>
      <c r="V141" s="39"/>
      <c r="W141" s="39"/>
      <c r="X141" s="30"/>
      <c r="Y141" s="40" t="str">
        <f>IF('Atividades Teste'!D141&lt;&gt;"",COUNTIFS(Ocorrências!$B$6:$B141,'Atividades Teste'!$D141,Ocorrências!$R$6:$R141,"pendente")+COUNTIFS(Ocorrências!$B$6:$B141,'Atividades Teste'!$D141,Ocorrências!$R$6:$R141,"Agd Chamado"),"")</f>
        <v/>
      </c>
      <c r="Z141" s="42" t="str">
        <f t="shared" si="17"/>
        <v/>
      </c>
      <c r="AA141" s="37"/>
      <c r="AB141" s="37"/>
      <c r="AC141" s="49"/>
      <c r="AD141" s="46" t="str">
        <f t="shared" si="20"/>
        <v/>
      </c>
      <c r="AE141" s="47"/>
    </row>
    <row r="142" spans="1:31" x14ac:dyDescent="0.3">
      <c r="A142" s="92" t="str">
        <f t="shared" si="18"/>
        <v/>
      </c>
      <c r="B142" s="29" t="s">
        <v>42</v>
      </c>
      <c r="C142" s="30">
        <v>1</v>
      </c>
      <c r="D142" s="31" t="str">
        <f>IF(F142="","",B142&amp;1+SUM($C$11:C142))</f>
        <v/>
      </c>
      <c r="E142" s="32" t="str">
        <f t="shared" ref="E142:E205" si="23">IF(D142="","",IF(AND(F142=F143,H142+1=H143),"Sim","Não"))</f>
        <v/>
      </c>
      <c r="F142" s="48"/>
      <c r="G142" s="34"/>
      <c r="H142" s="35" t="str">
        <f t="shared" ref="H142:H205" si="24">IF(F142="","",IF(F142=F141,H141+1,1))</f>
        <v/>
      </c>
      <c r="I142" s="36" t="str">
        <f t="shared" si="19"/>
        <v/>
      </c>
      <c r="J142" s="48"/>
      <c r="K142" s="38"/>
      <c r="L142" s="38"/>
      <c r="M142" s="39"/>
      <c r="N142" s="38"/>
      <c r="O142" s="39"/>
      <c r="P142" s="39"/>
      <c r="Q142" s="30"/>
      <c r="R142" s="40" t="str">
        <f t="shared" si="21"/>
        <v/>
      </c>
      <c r="S142" s="41" t="str">
        <f t="shared" ca="1" si="22"/>
        <v/>
      </c>
      <c r="T142" s="42" t="str">
        <f>IF(R142="","",IF(R142="Não","Liberada",IF(AND(R142&lt;&gt;"Não",R142&lt;&gt;"",VLOOKUP(R142,$D$9:$AD143,26,FALSE)&lt;&gt;"Concluído"),"Aguardando",IF(AND(R142&lt;&gt;"Não",R142&lt;&gt;"",VLOOKUP(R142,$D$9:$AD143,26,FALSE)="Concluído"),"Liberada","Aguardando"))))</f>
        <v/>
      </c>
      <c r="U142" s="43"/>
      <c r="V142" s="39"/>
      <c r="W142" s="39"/>
      <c r="X142" s="30"/>
      <c r="Y142" s="40" t="str">
        <f>IF('Atividades Teste'!D142&lt;&gt;"",COUNTIFS(Ocorrências!$B$6:$B142,'Atividades Teste'!$D142,Ocorrências!$R$6:$R142,"pendente")+COUNTIFS(Ocorrências!$B$6:$B142,'Atividades Teste'!$D142,Ocorrências!$R$6:$R142,"Agd Chamado"),"")</f>
        <v/>
      </c>
      <c r="Z142" s="42" t="str">
        <f t="shared" ref="Z142:Z205" si="25">IF(D142="","",IF(Y142&gt;0,"Pendente","ok"))</f>
        <v/>
      </c>
      <c r="AA142" s="37"/>
      <c r="AB142" s="37"/>
      <c r="AC142" s="49"/>
      <c r="AD142" s="46" t="str">
        <f t="shared" si="20"/>
        <v/>
      </c>
      <c r="AE142" s="47"/>
    </row>
    <row r="143" spans="1:31" x14ac:dyDescent="0.3">
      <c r="A143" s="92" t="str">
        <f t="shared" si="18"/>
        <v/>
      </c>
      <c r="B143" s="29" t="s">
        <v>42</v>
      </c>
      <c r="C143" s="30">
        <v>1</v>
      </c>
      <c r="D143" s="31" t="str">
        <f>IF(F143="","",B143&amp;1+SUM($C$11:C143))</f>
        <v/>
      </c>
      <c r="E143" s="32" t="str">
        <f t="shared" si="23"/>
        <v/>
      </c>
      <c r="F143" s="48"/>
      <c r="G143" s="34"/>
      <c r="H143" s="35" t="str">
        <f t="shared" si="24"/>
        <v/>
      </c>
      <c r="I143" s="36" t="str">
        <f t="shared" si="19"/>
        <v/>
      </c>
      <c r="J143" s="48"/>
      <c r="K143" s="38"/>
      <c r="L143" s="38"/>
      <c r="M143" s="39"/>
      <c r="N143" s="38"/>
      <c r="O143" s="39"/>
      <c r="P143" s="39"/>
      <c r="Q143" s="30"/>
      <c r="R143" s="40" t="str">
        <f t="shared" si="21"/>
        <v/>
      </c>
      <c r="S143" s="41" t="str">
        <f t="shared" ca="1" si="22"/>
        <v/>
      </c>
      <c r="T143" s="42" t="str">
        <f>IF(R143="","",IF(R143="Não","Liberada",IF(AND(R143&lt;&gt;"Não",R143&lt;&gt;"",VLOOKUP(R143,$D$9:$AD144,26,FALSE)&lt;&gt;"Concluído"),"Aguardando",IF(AND(R143&lt;&gt;"Não",R143&lt;&gt;"",VLOOKUP(R143,$D$9:$AD144,26,FALSE)="Concluído"),"Liberada","Aguardando"))))</f>
        <v/>
      </c>
      <c r="U143" s="43"/>
      <c r="V143" s="39"/>
      <c r="W143" s="39"/>
      <c r="X143" s="30"/>
      <c r="Y143" s="40" t="str">
        <f>IF('Atividades Teste'!D143&lt;&gt;"",COUNTIFS(Ocorrências!$B$6:$B143,'Atividades Teste'!$D143,Ocorrências!$R$6:$R143,"pendente")+COUNTIFS(Ocorrências!$B$6:$B143,'Atividades Teste'!$D143,Ocorrências!$R$6:$R143,"Agd Chamado"),"")</f>
        <v/>
      </c>
      <c r="Z143" s="42" t="str">
        <f t="shared" si="25"/>
        <v/>
      </c>
      <c r="AA143" s="37"/>
      <c r="AB143" s="37"/>
      <c r="AC143" s="49"/>
      <c r="AD143" s="46" t="str">
        <f t="shared" si="20"/>
        <v/>
      </c>
      <c r="AE143" s="47"/>
    </row>
    <row r="144" spans="1:31" x14ac:dyDescent="0.3">
      <c r="A144" s="92" t="str">
        <f t="shared" si="18"/>
        <v/>
      </c>
      <c r="B144" s="29" t="s">
        <v>42</v>
      </c>
      <c r="C144" s="30">
        <v>1</v>
      </c>
      <c r="D144" s="31" t="str">
        <f>IF(F144="","",B144&amp;1+SUM($C$11:C144))</f>
        <v/>
      </c>
      <c r="E144" s="32" t="str">
        <f t="shared" si="23"/>
        <v/>
      </c>
      <c r="F144" s="48"/>
      <c r="G144" s="34"/>
      <c r="H144" s="35" t="str">
        <f t="shared" si="24"/>
        <v/>
      </c>
      <c r="I144" s="36" t="str">
        <f t="shared" si="19"/>
        <v/>
      </c>
      <c r="J144" s="48"/>
      <c r="K144" s="38"/>
      <c r="L144" s="38"/>
      <c r="M144" s="39"/>
      <c r="N144" s="38"/>
      <c r="O144" s="39"/>
      <c r="P144" s="39"/>
      <c r="Q144" s="30"/>
      <c r="R144" s="40" t="str">
        <f t="shared" si="21"/>
        <v/>
      </c>
      <c r="S144" s="41" t="str">
        <f t="shared" ca="1" si="22"/>
        <v/>
      </c>
      <c r="T144" s="42" t="str">
        <f>IF(R144="","",IF(R144="Não","Liberada",IF(AND(R144&lt;&gt;"Não",R144&lt;&gt;"",VLOOKUP(R144,$D$9:$AD145,26,FALSE)&lt;&gt;"Concluído"),"Aguardando",IF(AND(R144&lt;&gt;"Não",R144&lt;&gt;"",VLOOKUP(R144,$D$9:$AD145,26,FALSE)="Concluído"),"Liberada","Aguardando"))))</f>
        <v/>
      </c>
      <c r="U144" s="43"/>
      <c r="V144" s="39"/>
      <c r="W144" s="39"/>
      <c r="X144" s="30"/>
      <c r="Y144" s="40" t="str">
        <f>IF('Atividades Teste'!D144&lt;&gt;"",COUNTIFS(Ocorrências!$B$6:$B144,'Atividades Teste'!$D144,Ocorrências!$R$6:$R144,"pendente")+COUNTIFS(Ocorrências!$B$6:$B144,'Atividades Teste'!$D144,Ocorrências!$R$6:$R144,"Agd Chamado"),"")</f>
        <v/>
      </c>
      <c r="Z144" s="42" t="str">
        <f t="shared" si="25"/>
        <v/>
      </c>
      <c r="AA144" s="37"/>
      <c r="AB144" s="37"/>
      <c r="AC144" s="49"/>
      <c r="AD144" s="46" t="str">
        <f t="shared" si="20"/>
        <v/>
      </c>
      <c r="AE144" s="47"/>
    </row>
    <row r="145" spans="1:31" x14ac:dyDescent="0.3">
      <c r="A145" s="92" t="str">
        <f t="shared" si="18"/>
        <v/>
      </c>
      <c r="B145" s="29" t="s">
        <v>42</v>
      </c>
      <c r="C145" s="30">
        <v>1</v>
      </c>
      <c r="D145" s="31" t="str">
        <f>IF(F145="","",B145&amp;1+SUM($C$11:C145))</f>
        <v/>
      </c>
      <c r="E145" s="32" t="str">
        <f t="shared" si="23"/>
        <v/>
      </c>
      <c r="F145" s="48"/>
      <c r="G145" s="34"/>
      <c r="H145" s="35" t="str">
        <f t="shared" si="24"/>
        <v/>
      </c>
      <c r="I145" s="36" t="str">
        <f t="shared" si="19"/>
        <v/>
      </c>
      <c r="J145" s="48"/>
      <c r="K145" s="38"/>
      <c r="L145" s="38"/>
      <c r="M145" s="39"/>
      <c r="N145" s="38"/>
      <c r="O145" s="39"/>
      <c r="P145" s="39"/>
      <c r="Q145" s="30"/>
      <c r="R145" s="40" t="str">
        <f t="shared" si="21"/>
        <v/>
      </c>
      <c r="S145" s="41" t="str">
        <f t="shared" ca="1" si="22"/>
        <v/>
      </c>
      <c r="T145" s="42" t="str">
        <f>IF(R145="","",IF(R145="Não","Liberada",IF(AND(R145&lt;&gt;"Não",R145&lt;&gt;"",VLOOKUP(R145,$D$9:$AD146,26,FALSE)&lt;&gt;"Concluído"),"Aguardando",IF(AND(R145&lt;&gt;"Não",R145&lt;&gt;"",VLOOKUP(R145,$D$9:$AD146,26,FALSE)="Concluído"),"Liberada","Aguardando"))))</f>
        <v/>
      </c>
      <c r="U145" s="43"/>
      <c r="V145" s="39"/>
      <c r="W145" s="39"/>
      <c r="X145" s="30"/>
      <c r="Y145" s="40" t="str">
        <f>IF('Atividades Teste'!D145&lt;&gt;"",COUNTIFS(Ocorrências!$B$6:$B145,'Atividades Teste'!$D145,Ocorrências!$R$6:$R145,"pendente")+COUNTIFS(Ocorrências!$B$6:$B145,'Atividades Teste'!$D145,Ocorrências!$R$6:$R145,"Agd Chamado"),"")</f>
        <v/>
      </c>
      <c r="Z145" s="42" t="str">
        <f t="shared" si="25"/>
        <v/>
      </c>
      <c r="AA145" s="37"/>
      <c r="AB145" s="37"/>
      <c r="AC145" s="49"/>
      <c r="AD145" s="46" t="str">
        <f t="shared" si="20"/>
        <v/>
      </c>
      <c r="AE145" s="47"/>
    </row>
    <row r="146" spans="1:31" x14ac:dyDescent="0.3">
      <c r="A146" s="92" t="str">
        <f t="shared" si="18"/>
        <v/>
      </c>
      <c r="B146" s="29" t="s">
        <v>42</v>
      </c>
      <c r="C146" s="30">
        <v>1</v>
      </c>
      <c r="D146" s="31" t="str">
        <f>IF(F146="","",B146&amp;1+SUM($C$11:C146))</f>
        <v/>
      </c>
      <c r="E146" s="32" t="str">
        <f t="shared" si="23"/>
        <v/>
      </c>
      <c r="F146" s="48"/>
      <c r="G146" s="34"/>
      <c r="H146" s="35" t="str">
        <f t="shared" si="24"/>
        <v/>
      </c>
      <c r="I146" s="36" t="str">
        <f t="shared" si="19"/>
        <v/>
      </c>
      <c r="J146" s="48"/>
      <c r="K146" s="38"/>
      <c r="L146" s="38"/>
      <c r="M146" s="39"/>
      <c r="N146" s="38"/>
      <c r="O146" s="39"/>
      <c r="P146" s="39"/>
      <c r="Q146" s="30"/>
      <c r="R146" s="40" t="str">
        <f t="shared" si="21"/>
        <v/>
      </c>
      <c r="S146" s="41" t="str">
        <f t="shared" ca="1" si="22"/>
        <v/>
      </c>
      <c r="T146" s="42" t="str">
        <f>IF(R146="","",IF(R146="Não","Liberada",IF(AND(R146&lt;&gt;"Não",R146&lt;&gt;"",VLOOKUP(R146,$D$9:$AD147,26,FALSE)&lt;&gt;"Concluído"),"Aguardando",IF(AND(R146&lt;&gt;"Não",R146&lt;&gt;"",VLOOKUP(R146,$D$9:$AD147,26,FALSE)="Concluído"),"Liberada","Aguardando"))))</f>
        <v/>
      </c>
      <c r="U146" s="43"/>
      <c r="V146" s="39"/>
      <c r="W146" s="39"/>
      <c r="X146" s="30"/>
      <c r="Y146" s="40" t="str">
        <f>IF('Atividades Teste'!D146&lt;&gt;"",COUNTIFS(Ocorrências!$B$6:$B146,'Atividades Teste'!$D146,Ocorrências!$R$6:$R146,"pendente")+COUNTIFS(Ocorrências!$B$6:$B146,'Atividades Teste'!$D146,Ocorrências!$R$6:$R146,"Agd Chamado"),"")</f>
        <v/>
      </c>
      <c r="Z146" s="42" t="str">
        <f t="shared" si="25"/>
        <v/>
      </c>
      <c r="AA146" s="37"/>
      <c r="AB146" s="37"/>
      <c r="AC146" s="49"/>
      <c r="AD146" s="46" t="str">
        <f t="shared" si="20"/>
        <v/>
      </c>
      <c r="AE146" s="47"/>
    </row>
    <row r="147" spans="1:31" x14ac:dyDescent="0.3">
      <c r="A147" s="92" t="str">
        <f t="shared" si="18"/>
        <v/>
      </c>
      <c r="B147" s="29" t="s">
        <v>42</v>
      </c>
      <c r="C147" s="30">
        <v>1</v>
      </c>
      <c r="D147" s="31" t="str">
        <f>IF(F147="","",B147&amp;1+SUM($C$11:C147))</f>
        <v/>
      </c>
      <c r="E147" s="32" t="str">
        <f t="shared" si="23"/>
        <v/>
      </c>
      <c r="F147" s="48"/>
      <c r="G147" s="34"/>
      <c r="H147" s="35" t="str">
        <f t="shared" si="24"/>
        <v/>
      </c>
      <c r="I147" s="36" t="str">
        <f t="shared" si="19"/>
        <v/>
      </c>
      <c r="J147" s="48"/>
      <c r="K147" s="38"/>
      <c r="L147" s="38"/>
      <c r="M147" s="39"/>
      <c r="N147" s="38"/>
      <c r="O147" s="39"/>
      <c r="P147" s="39"/>
      <c r="Q147" s="30"/>
      <c r="R147" s="40" t="str">
        <f t="shared" si="21"/>
        <v/>
      </c>
      <c r="S147" s="41" t="str">
        <f t="shared" ca="1" si="22"/>
        <v/>
      </c>
      <c r="T147" s="42" t="str">
        <f>IF(R147="","",IF(R147="Não","Liberada",IF(AND(R147&lt;&gt;"Não",R147&lt;&gt;"",VLOOKUP(R147,$D$9:$AD148,26,FALSE)&lt;&gt;"Concluído"),"Aguardando",IF(AND(R147&lt;&gt;"Não",R147&lt;&gt;"",VLOOKUP(R147,$D$9:$AD148,26,FALSE)="Concluído"),"Liberada","Aguardando"))))</f>
        <v/>
      </c>
      <c r="U147" s="43"/>
      <c r="V147" s="39"/>
      <c r="W147" s="39"/>
      <c r="X147" s="30"/>
      <c r="Y147" s="40" t="str">
        <f>IF('Atividades Teste'!D147&lt;&gt;"",COUNTIFS(Ocorrências!$B$6:$B147,'Atividades Teste'!$D147,Ocorrências!$R$6:$R147,"pendente")+COUNTIFS(Ocorrências!$B$6:$B147,'Atividades Teste'!$D147,Ocorrências!$R$6:$R147,"Agd Chamado"),"")</f>
        <v/>
      </c>
      <c r="Z147" s="42" t="str">
        <f t="shared" si="25"/>
        <v/>
      </c>
      <c r="AA147" s="37"/>
      <c r="AB147" s="37"/>
      <c r="AC147" s="49"/>
      <c r="AD147" s="46" t="str">
        <f t="shared" si="20"/>
        <v/>
      </c>
      <c r="AE147" s="47"/>
    </row>
    <row r="148" spans="1:31" x14ac:dyDescent="0.3">
      <c r="A148" s="92" t="str">
        <f t="shared" si="18"/>
        <v/>
      </c>
      <c r="B148" s="29" t="s">
        <v>42</v>
      </c>
      <c r="C148" s="30">
        <v>1</v>
      </c>
      <c r="D148" s="31" t="str">
        <f>IF(F148="","",B148&amp;1+SUM($C$11:C148))</f>
        <v/>
      </c>
      <c r="E148" s="32" t="str">
        <f t="shared" si="23"/>
        <v/>
      </c>
      <c r="F148" s="48"/>
      <c r="G148" s="34"/>
      <c r="H148" s="35" t="str">
        <f t="shared" si="24"/>
        <v/>
      </c>
      <c r="I148" s="36" t="str">
        <f t="shared" si="19"/>
        <v/>
      </c>
      <c r="J148" s="48"/>
      <c r="K148" s="38"/>
      <c r="L148" s="38"/>
      <c r="M148" s="39"/>
      <c r="N148" s="38"/>
      <c r="O148" s="39"/>
      <c r="P148" s="39"/>
      <c r="Q148" s="30"/>
      <c r="R148" s="40" t="str">
        <f t="shared" si="21"/>
        <v/>
      </c>
      <c r="S148" s="41" t="str">
        <f t="shared" ca="1" si="22"/>
        <v/>
      </c>
      <c r="T148" s="42" t="str">
        <f>IF(R148="","",IF(R148="Não","Liberada",IF(AND(R148&lt;&gt;"Não",R148&lt;&gt;"",VLOOKUP(R148,$D$9:$AD149,26,FALSE)&lt;&gt;"Concluído"),"Aguardando",IF(AND(R148&lt;&gt;"Não",R148&lt;&gt;"",VLOOKUP(R148,$D$9:$AD149,26,FALSE)="Concluído"),"Liberada","Aguardando"))))</f>
        <v/>
      </c>
      <c r="U148" s="43"/>
      <c r="V148" s="39"/>
      <c r="W148" s="39"/>
      <c r="X148" s="30"/>
      <c r="Y148" s="40" t="str">
        <f>IF('Atividades Teste'!D148&lt;&gt;"",COUNTIFS(Ocorrências!$B$6:$B148,'Atividades Teste'!$D148,Ocorrências!$R$6:$R148,"pendente")+COUNTIFS(Ocorrências!$B$6:$B148,'Atividades Teste'!$D148,Ocorrências!$R$6:$R148,"Agd Chamado"),"")</f>
        <v/>
      </c>
      <c r="Z148" s="42" t="str">
        <f t="shared" si="25"/>
        <v/>
      </c>
      <c r="AA148" s="37"/>
      <c r="AB148" s="37"/>
      <c r="AC148" s="49"/>
      <c r="AD148" s="46" t="str">
        <f t="shared" si="20"/>
        <v/>
      </c>
      <c r="AE148" s="47"/>
    </row>
    <row r="149" spans="1:31" x14ac:dyDescent="0.3">
      <c r="A149" s="92" t="str">
        <f t="shared" si="18"/>
        <v/>
      </c>
      <c r="B149" s="29" t="s">
        <v>42</v>
      </c>
      <c r="C149" s="30">
        <v>1</v>
      </c>
      <c r="D149" s="31" t="str">
        <f>IF(F149="","",B149&amp;1+SUM($C$11:C149))</f>
        <v/>
      </c>
      <c r="E149" s="32" t="str">
        <f t="shared" si="23"/>
        <v/>
      </c>
      <c r="F149" s="48"/>
      <c r="G149" s="34"/>
      <c r="H149" s="35" t="str">
        <f t="shared" si="24"/>
        <v/>
      </c>
      <c r="I149" s="36" t="str">
        <f t="shared" si="19"/>
        <v/>
      </c>
      <c r="J149" s="48"/>
      <c r="K149" s="38"/>
      <c r="L149" s="38"/>
      <c r="M149" s="39"/>
      <c r="N149" s="38"/>
      <c r="O149" s="39"/>
      <c r="P149" s="39"/>
      <c r="Q149" s="30"/>
      <c r="R149" s="40" t="str">
        <f t="shared" si="21"/>
        <v/>
      </c>
      <c r="S149" s="41" t="str">
        <f t="shared" ca="1" si="22"/>
        <v/>
      </c>
      <c r="T149" s="42" t="str">
        <f>IF(R149="","",IF(R149="Não","Liberada",IF(AND(R149&lt;&gt;"Não",R149&lt;&gt;"",VLOOKUP(R149,$D$9:$AD150,26,FALSE)&lt;&gt;"Concluído"),"Aguardando",IF(AND(R149&lt;&gt;"Não",R149&lt;&gt;"",VLOOKUP(R149,$D$9:$AD150,26,FALSE)="Concluído"),"Liberada","Aguardando"))))</f>
        <v/>
      </c>
      <c r="U149" s="43"/>
      <c r="V149" s="39"/>
      <c r="W149" s="39"/>
      <c r="X149" s="30"/>
      <c r="Y149" s="40" t="str">
        <f>IF('Atividades Teste'!D149&lt;&gt;"",COUNTIFS(Ocorrências!$B$6:$B149,'Atividades Teste'!$D149,Ocorrências!$R$6:$R149,"pendente")+COUNTIFS(Ocorrências!$B$6:$B149,'Atividades Teste'!$D149,Ocorrências!$R$6:$R149,"Agd Chamado"),"")</f>
        <v/>
      </c>
      <c r="Z149" s="42" t="str">
        <f t="shared" si="25"/>
        <v/>
      </c>
      <c r="AA149" s="37"/>
      <c r="AB149" s="37"/>
      <c r="AC149" s="49"/>
      <c r="AD149" s="46" t="str">
        <f t="shared" si="20"/>
        <v/>
      </c>
      <c r="AE149" s="47"/>
    </row>
    <row r="150" spans="1:31" x14ac:dyDescent="0.3">
      <c r="A150" s="92" t="str">
        <f t="shared" si="18"/>
        <v/>
      </c>
      <c r="B150" s="29" t="s">
        <v>42</v>
      </c>
      <c r="C150" s="30">
        <v>1</v>
      </c>
      <c r="D150" s="31" t="str">
        <f>IF(F150="","",B150&amp;1+SUM($C$11:C150))</f>
        <v/>
      </c>
      <c r="E150" s="32" t="str">
        <f t="shared" si="23"/>
        <v/>
      </c>
      <c r="F150" s="48"/>
      <c r="G150" s="34"/>
      <c r="H150" s="35" t="str">
        <f t="shared" si="24"/>
        <v/>
      </c>
      <c r="I150" s="36" t="str">
        <f t="shared" si="19"/>
        <v/>
      </c>
      <c r="J150" s="48"/>
      <c r="K150" s="38"/>
      <c r="L150" s="38"/>
      <c r="M150" s="39"/>
      <c r="N150" s="38"/>
      <c r="O150" s="39"/>
      <c r="P150" s="39"/>
      <c r="Q150" s="30"/>
      <c r="R150" s="40" t="str">
        <f t="shared" si="21"/>
        <v/>
      </c>
      <c r="S150" s="41" t="str">
        <f t="shared" ca="1" si="22"/>
        <v/>
      </c>
      <c r="T150" s="42" t="str">
        <f>IF(R150="","",IF(R150="Não","Liberada",IF(AND(R150&lt;&gt;"Não",R150&lt;&gt;"",VLOOKUP(R150,$D$9:$AD151,26,FALSE)&lt;&gt;"Concluído"),"Aguardando",IF(AND(R150&lt;&gt;"Não",R150&lt;&gt;"",VLOOKUP(R150,$D$9:$AD151,26,FALSE)="Concluído"),"Liberada","Aguardando"))))</f>
        <v/>
      </c>
      <c r="U150" s="43"/>
      <c r="V150" s="39"/>
      <c r="W150" s="39"/>
      <c r="X150" s="30"/>
      <c r="Y150" s="40" t="str">
        <f>IF('Atividades Teste'!D150&lt;&gt;"",COUNTIFS(Ocorrências!$B$6:$B150,'Atividades Teste'!$D150,Ocorrências!$R$6:$R150,"pendente")+COUNTIFS(Ocorrências!$B$6:$B150,'Atividades Teste'!$D150,Ocorrências!$R$6:$R150,"Agd Chamado"),"")</f>
        <v/>
      </c>
      <c r="Z150" s="42" t="str">
        <f t="shared" si="25"/>
        <v/>
      </c>
      <c r="AA150" s="37"/>
      <c r="AB150" s="37"/>
      <c r="AC150" s="49"/>
      <c r="AD150" s="46" t="str">
        <f t="shared" si="20"/>
        <v/>
      </c>
      <c r="AE150" s="47"/>
    </row>
    <row r="151" spans="1:31" x14ac:dyDescent="0.3">
      <c r="A151" s="92" t="str">
        <f t="shared" si="18"/>
        <v/>
      </c>
      <c r="B151" s="29" t="s">
        <v>42</v>
      </c>
      <c r="C151" s="30">
        <v>1</v>
      </c>
      <c r="D151" s="31" t="str">
        <f>IF(F151="","",B151&amp;1+SUM($C$11:C151))</f>
        <v/>
      </c>
      <c r="E151" s="32" t="str">
        <f t="shared" si="23"/>
        <v/>
      </c>
      <c r="F151" s="48"/>
      <c r="G151" s="34"/>
      <c r="H151" s="35" t="str">
        <f t="shared" si="24"/>
        <v/>
      </c>
      <c r="I151" s="36" t="str">
        <f t="shared" si="19"/>
        <v/>
      </c>
      <c r="J151" s="48"/>
      <c r="K151" s="38"/>
      <c r="L151" s="38"/>
      <c r="M151" s="39"/>
      <c r="N151" s="38"/>
      <c r="O151" s="39"/>
      <c r="P151" s="39"/>
      <c r="Q151" s="30"/>
      <c r="R151" s="40" t="str">
        <f t="shared" si="21"/>
        <v/>
      </c>
      <c r="S151" s="41" t="str">
        <f t="shared" ca="1" si="22"/>
        <v/>
      </c>
      <c r="T151" s="42" t="str">
        <f>IF(R151="","",IF(R151="Não","Liberada",IF(AND(R151&lt;&gt;"Não",R151&lt;&gt;"",VLOOKUP(R151,$D$9:$AD152,26,FALSE)&lt;&gt;"Concluído"),"Aguardando",IF(AND(R151&lt;&gt;"Não",R151&lt;&gt;"",VLOOKUP(R151,$D$9:$AD152,26,FALSE)="Concluído"),"Liberada","Aguardando"))))</f>
        <v/>
      </c>
      <c r="U151" s="43"/>
      <c r="V151" s="39"/>
      <c r="W151" s="39"/>
      <c r="X151" s="30"/>
      <c r="Y151" s="40" t="str">
        <f>IF('Atividades Teste'!D151&lt;&gt;"",COUNTIFS(Ocorrências!$B$6:$B151,'Atividades Teste'!$D151,Ocorrências!$R$6:$R151,"pendente")+COUNTIFS(Ocorrências!$B$6:$B151,'Atividades Teste'!$D151,Ocorrências!$R$6:$R151,"Agd Chamado"),"")</f>
        <v/>
      </c>
      <c r="Z151" s="42" t="str">
        <f t="shared" si="25"/>
        <v/>
      </c>
      <c r="AA151" s="37"/>
      <c r="AB151" s="37"/>
      <c r="AC151" s="49"/>
      <c r="AD151" s="46" t="str">
        <f t="shared" si="20"/>
        <v/>
      </c>
      <c r="AE151" s="47"/>
    </row>
    <row r="152" spans="1:31" x14ac:dyDescent="0.3">
      <c r="A152" s="92" t="str">
        <f t="shared" si="18"/>
        <v/>
      </c>
      <c r="B152" s="29" t="s">
        <v>42</v>
      </c>
      <c r="C152" s="30">
        <v>1</v>
      </c>
      <c r="D152" s="31" t="str">
        <f>IF(F152="","",B152&amp;1+SUM($C$11:C152))</f>
        <v/>
      </c>
      <c r="E152" s="32" t="str">
        <f t="shared" si="23"/>
        <v/>
      </c>
      <c r="F152" s="48"/>
      <c r="G152" s="34"/>
      <c r="H152" s="35" t="str">
        <f t="shared" si="24"/>
        <v/>
      </c>
      <c r="I152" s="36" t="str">
        <f t="shared" si="19"/>
        <v/>
      </c>
      <c r="J152" s="48"/>
      <c r="K152" s="38"/>
      <c r="L152" s="38"/>
      <c r="M152" s="39"/>
      <c r="N152" s="38"/>
      <c r="O152" s="39"/>
      <c r="P152" s="39"/>
      <c r="Q152" s="30"/>
      <c r="R152" s="40" t="str">
        <f t="shared" si="21"/>
        <v/>
      </c>
      <c r="S152" s="41" t="str">
        <f t="shared" ca="1" si="22"/>
        <v/>
      </c>
      <c r="T152" s="42" t="str">
        <f>IF(R152="","",IF(R152="Não","Liberada",IF(AND(R152&lt;&gt;"Não",R152&lt;&gt;"",VLOOKUP(R152,$D$9:$AD153,26,FALSE)&lt;&gt;"Concluído"),"Aguardando",IF(AND(R152&lt;&gt;"Não",R152&lt;&gt;"",VLOOKUP(R152,$D$9:$AD153,26,FALSE)="Concluído"),"Liberada","Aguardando"))))</f>
        <v/>
      </c>
      <c r="U152" s="43"/>
      <c r="V152" s="39"/>
      <c r="W152" s="39"/>
      <c r="X152" s="30"/>
      <c r="Y152" s="40" t="str">
        <f>IF('Atividades Teste'!D152&lt;&gt;"",COUNTIFS(Ocorrências!$B$6:$B152,'Atividades Teste'!$D152,Ocorrências!$R$6:$R152,"pendente")+COUNTIFS(Ocorrências!$B$6:$B152,'Atividades Teste'!$D152,Ocorrências!$R$6:$R152,"Agd Chamado"),"")</f>
        <v/>
      </c>
      <c r="Z152" s="42" t="str">
        <f t="shared" si="25"/>
        <v/>
      </c>
      <c r="AA152" s="37"/>
      <c r="AB152" s="37"/>
      <c r="AC152" s="49"/>
      <c r="AD152" s="46" t="str">
        <f t="shared" si="20"/>
        <v/>
      </c>
      <c r="AE152" s="47"/>
    </row>
    <row r="153" spans="1:31" x14ac:dyDescent="0.3">
      <c r="A153" s="92" t="str">
        <f t="shared" si="18"/>
        <v/>
      </c>
      <c r="B153" s="29" t="s">
        <v>42</v>
      </c>
      <c r="C153" s="30">
        <v>1</v>
      </c>
      <c r="D153" s="31" t="str">
        <f>IF(F153="","",B153&amp;1+SUM($C$11:C153))</f>
        <v/>
      </c>
      <c r="E153" s="32" t="str">
        <f t="shared" si="23"/>
        <v/>
      </c>
      <c r="F153" s="48"/>
      <c r="G153" s="34"/>
      <c r="H153" s="35" t="str">
        <f t="shared" si="24"/>
        <v/>
      </c>
      <c r="I153" s="36" t="str">
        <f t="shared" si="19"/>
        <v/>
      </c>
      <c r="J153" s="48"/>
      <c r="K153" s="38"/>
      <c r="L153" s="38"/>
      <c r="M153" s="39"/>
      <c r="N153" s="38"/>
      <c r="O153" s="39"/>
      <c r="P153" s="39"/>
      <c r="Q153" s="30"/>
      <c r="R153" s="40" t="str">
        <f t="shared" si="21"/>
        <v/>
      </c>
      <c r="S153" s="41" t="str">
        <f t="shared" ca="1" si="22"/>
        <v/>
      </c>
      <c r="T153" s="42" t="str">
        <f>IF(R153="","",IF(R153="Não","Liberada",IF(AND(R153&lt;&gt;"Não",R153&lt;&gt;"",VLOOKUP(R153,$D$9:$AD154,26,FALSE)&lt;&gt;"Concluído"),"Aguardando",IF(AND(R153&lt;&gt;"Não",R153&lt;&gt;"",VLOOKUP(R153,$D$9:$AD154,26,FALSE)="Concluído"),"Liberada","Aguardando"))))</f>
        <v/>
      </c>
      <c r="U153" s="43"/>
      <c r="V153" s="39"/>
      <c r="W153" s="39"/>
      <c r="X153" s="30"/>
      <c r="Y153" s="40" t="str">
        <f>IF('Atividades Teste'!D153&lt;&gt;"",COUNTIFS(Ocorrências!$B$6:$B153,'Atividades Teste'!$D153,Ocorrências!$R$6:$R153,"pendente")+COUNTIFS(Ocorrências!$B$6:$B153,'Atividades Teste'!$D153,Ocorrências!$R$6:$R153,"Agd Chamado"),"")</f>
        <v/>
      </c>
      <c r="Z153" s="42" t="str">
        <f t="shared" si="25"/>
        <v/>
      </c>
      <c r="AA153" s="37"/>
      <c r="AB153" s="37"/>
      <c r="AC153" s="49"/>
      <c r="AD153" s="46" t="str">
        <f t="shared" si="20"/>
        <v/>
      </c>
      <c r="AE153" s="47"/>
    </row>
    <row r="154" spans="1:31" x14ac:dyDescent="0.3">
      <c r="A154" s="92" t="str">
        <f t="shared" si="18"/>
        <v/>
      </c>
      <c r="B154" s="29" t="s">
        <v>42</v>
      </c>
      <c r="C154" s="30">
        <v>1</v>
      </c>
      <c r="D154" s="31" t="str">
        <f>IF(F154="","",B154&amp;1+SUM($C$11:C154))</f>
        <v/>
      </c>
      <c r="E154" s="32" t="str">
        <f t="shared" si="23"/>
        <v/>
      </c>
      <c r="F154" s="48"/>
      <c r="G154" s="34"/>
      <c r="H154" s="35" t="str">
        <f t="shared" si="24"/>
        <v/>
      </c>
      <c r="I154" s="36" t="str">
        <f t="shared" si="19"/>
        <v/>
      </c>
      <c r="J154" s="48"/>
      <c r="K154" s="38"/>
      <c r="L154" s="38"/>
      <c r="M154" s="39"/>
      <c r="N154" s="38"/>
      <c r="O154" s="39"/>
      <c r="P154" s="39"/>
      <c r="Q154" s="30"/>
      <c r="R154" s="40" t="str">
        <f t="shared" si="21"/>
        <v/>
      </c>
      <c r="S154" s="41" t="str">
        <f t="shared" ca="1" si="22"/>
        <v/>
      </c>
      <c r="T154" s="42" t="str">
        <f>IF(R154="","",IF(R154="Não","Liberada",IF(AND(R154&lt;&gt;"Não",R154&lt;&gt;"",VLOOKUP(R154,$D$9:$AD155,26,FALSE)&lt;&gt;"Concluído"),"Aguardando",IF(AND(R154&lt;&gt;"Não",R154&lt;&gt;"",VLOOKUP(R154,$D$9:$AD155,26,FALSE)="Concluído"),"Liberada","Aguardando"))))</f>
        <v/>
      </c>
      <c r="U154" s="43"/>
      <c r="V154" s="39"/>
      <c r="W154" s="39"/>
      <c r="X154" s="30"/>
      <c r="Y154" s="40" t="str">
        <f>IF('Atividades Teste'!D154&lt;&gt;"",COUNTIFS(Ocorrências!$B$6:$B154,'Atividades Teste'!$D154,Ocorrências!$R$6:$R154,"pendente")+COUNTIFS(Ocorrências!$B$6:$B154,'Atividades Teste'!$D154,Ocorrências!$R$6:$R154,"Agd Chamado"),"")</f>
        <v/>
      </c>
      <c r="Z154" s="42" t="str">
        <f t="shared" si="25"/>
        <v/>
      </c>
      <c r="AA154" s="37"/>
      <c r="AB154" s="37"/>
      <c r="AC154" s="49"/>
      <c r="AD154" s="46" t="str">
        <f t="shared" si="20"/>
        <v/>
      </c>
      <c r="AE154" s="47"/>
    </row>
    <row r="155" spans="1:31" x14ac:dyDescent="0.3">
      <c r="A155" s="92" t="str">
        <f t="shared" si="18"/>
        <v/>
      </c>
      <c r="B155" s="29" t="s">
        <v>42</v>
      </c>
      <c r="C155" s="30">
        <v>1</v>
      </c>
      <c r="D155" s="31" t="str">
        <f>IF(F155="","",B155&amp;1+SUM($C$11:C155))</f>
        <v/>
      </c>
      <c r="E155" s="32" t="str">
        <f t="shared" si="23"/>
        <v/>
      </c>
      <c r="F155" s="48"/>
      <c r="G155" s="34"/>
      <c r="H155" s="35" t="str">
        <f t="shared" si="24"/>
        <v/>
      </c>
      <c r="I155" s="36" t="str">
        <f t="shared" si="19"/>
        <v/>
      </c>
      <c r="J155" s="48"/>
      <c r="K155" s="38"/>
      <c r="L155" s="38"/>
      <c r="M155" s="39"/>
      <c r="N155" s="38"/>
      <c r="O155" s="39"/>
      <c r="P155" s="39"/>
      <c r="Q155" s="30"/>
      <c r="R155" s="40" t="str">
        <f t="shared" si="21"/>
        <v/>
      </c>
      <c r="S155" s="41" t="str">
        <f t="shared" ca="1" si="22"/>
        <v/>
      </c>
      <c r="T155" s="42" t="str">
        <f>IF(R155="","",IF(R155="Não","Liberada",IF(AND(R155&lt;&gt;"Não",R155&lt;&gt;"",VLOOKUP(R155,$D$9:$AD156,26,FALSE)&lt;&gt;"Concluído"),"Aguardando",IF(AND(R155&lt;&gt;"Não",R155&lt;&gt;"",VLOOKUP(R155,$D$9:$AD156,26,FALSE)="Concluído"),"Liberada","Aguardando"))))</f>
        <v/>
      </c>
      <c r="U155" s="43"/>
      <c r="V155" s="39"/>
      <c r="W155" s="39"/>
      <c r="X155" s="30"/>
      <c r="Y155" s="40" t="str">
        <f>IF('Atividades Teste'!D155&lt;&gt;"",COUNTIFS(Ocorrências!$B$6:$B155,'Atividades Teste'!$D155,Ocorrências!$R$6:$R155,"pendente")+COUNTIFS(Ocorrências!$B$6:$B155,'Atividades Teste'!$D155,Ocorrências!$R$6:$R155,"Agd Chamado"),"")</f>
        <v/>
      </c>
      <c r="Z155" s="42" t="str">
        <f t="shared" si="25"/>
        <v/>
      </c>
      <c r="AA155" s="37"/>
      <c r="AB155" s="37"/>
      <c r="AC155" s="49"/>
      <c r="AD155" s="46" t="str">
        <f t="shared" si="20"/>
        <v/>
      </c>
      <c r="AE155" s="47"/>
    </row>
    <row r="156" spans="1:31" x14ac:dyDescent="0.3">
      <c r="A156" s="92" t="str">
        <f t="shared" si="18"/>
        <v/>
      </c>
      <c r="B156" s="29" t="s">
        <v>42</v>
      </c>
      <c r="C156" s="30">
        <v>1</v>
      </c>
      <c r="D156" s="31" t="str">
        <f>IF(F156="","",B156&amp;1+SUM($C$11:C156))</f>
        <v/>
      </c>
      <c r="E156" s="32" t="str">
        <f t="shared" si="23"/>
        <v/>
      </c>
      <c r="F156" s="48"/>
      <c r="G156" s="34"/>
      <c r="H156" s="35" t="str">
        <f t="shared" si="24"/>
        <v/>
      </c>
      <c r="I156" s="36" t="str">
        <f t="shared" si="19"/>
        <v/>
      </c>
      <c r="J156" s="48"/>
      <c r="K156" s="38"/>
      <c r="L156" s="38"/>
      <c r="M156" s="39"/>
      <c r="N156" s="38"/>
      <c r="O156" s="39"/>
      <c r="P156" s="39"/>
      <c r="Q156" s="30"/>
      <c r="R156" s="40" t="str">
        <f t="shared" si="21"/>
        <v/>
      </c>
      <c r="S156" s="41" t="str">
        <f t="shared" ca="1" si="22"/>
        <v/>
      </c>
      <c r="T156" s="42" t="str">
        <f>IF(R156="","",IF(R156="Não","Liberada",IF(AND(R156&lt;&gt;"Não",R156&lt;&gt;"",VLOOKUP(R156,$D$9:$AD157,26,FALSE)&lt;&gt;"Concluído"),"Aguardando",IF(AND(R156&lt;&gt;"Não",R156&lt;&gt;"",VLOOKUP(R156,$D$9:$AD157,26,FALSE)="Concluído"),"Liberada","Aguardando"))))</f>
        <v/>
      </c>
      <c r="U156" s="43"/>
      <c r="V156" s="39"/>
      <c r="W156" s="39"/>
      <c r="X156" s="30"/>
      <c r="Y156" s="40" t="str">
        <f>IF('Atividades Teste'!D156&lt;&gt;"",COUNTIFS(Ocorrências!$B$6:$B156,'Atividades Teste'!$D156,Ocorrências!$R$6:$R156,"pendente")+COUNTIFS(Ocorrências!$B$6:$B156,'Atividades Teste'!$D156,Ocorrências!$R$6:$R156,"Agd Chamado"),"")</f>
        <v/>
      </c>
      <c r="Z156" s="42" t="str">
        <f t="shared" si="25"/>
        <v/>
      </c>
      <c r="AA156" s="37"/>
      <c r="AB156" s="37"/>
      <c r="AC156" s="49"/>
      <c r="AD156" s="46" t="str">
        <f t="shared" si="20"/>
        <v/>
      </c>
      <c r="AE156" s="47"/>
    </row>
    <row r="157" spans="1:31" x14ac:dyDescent="0.3">
      <c r="A157" s="92" t="str">
        <f t="shared" si="18"/>
        <v/>
      </c>
      <c r="B157" s="29" t="s">
        <v>42</v>
      </c>
      <c r="C157" s="30">
        <v>1</v>
      </c>
      <c r="D157" s="31" t="str">
        <f>IF(F157="","",B157&amp;1+SUM($C$11:C157))</f>
        <v/>
      </c>
      <c r="E157" s="32" t="str">
        <f t="shared" si="23"/>
        <v/>
      </c>
      <c r="F157" s="48"/>
      <c r="G157" s="34"/>
      <c r="H157" s="35" t="str">
        <f t="shared" si="24"/>
        <v/>
      </c>
      <c r="I157" s="36" t="str">
        <f t="shared" si="19"/>
        <v/>
      </c>
      <c r="J157" s="48"/>
      <c r="K157" s="38"/>
      <c r="L157" s="38"/>
      <c r="M157" s="39"/>
      <c r="N157" s="38"/>
      <c r="O157" s="39"/>
      <c r="P157" s="39"/>
      <c r="Q157" s="30"/>
      <c r="R157" s="40" t="str">
        <f t="shared" si="21"/>
        <v/>
      </c>
      <c r="S157" s="41" t="str">
        <f t="shared" ca="1" si="22"/>
        <v/>
      </c>
      <c r="T157" s="42" t="str">
        <f>IF(R157="","",IF(R157="Não","Liberada",IF(AND(R157&lt;&gt;"Não",R157&lt;&gt;"",VLOOKUP(R157,$D$9:$AD158,26,FALSE)&lt;&gt;"Concluído"),"Aguardando",IF(AND(R157&lt;&gt;"Não",R157&lt;&gt;"",VLOOKUP(R157,$D$9:$AD158,26,FALSE)="Concluído"),"Liberada","Aguardando"))))</f>
        <v/>
      </c>
      <c r="U157" s="43"/>
      <c r="V157" s="39"/>
      <c r="W157" s="39"/>
      <c r="X157" s="30"/>
      <c r="Y157" s="40" t="str">
        <f>IF('Atividades Teste'!D157&lt;&gt;"",COUNTIFS(Ocorrências!$B$6:$B157,'Atividades Teste'!$D157,Ocorrências!$R$6:$R157,"pendente")+COUNTIFS(Ocorrências!$B$6:$B157,'Atividades Teste'!$D157,Ocorrências!$R$6:$R157,"Agd Chamado"),"")</f>
        <v/>
      </c>
      <c r="Z157" s="42" t="str">
        <f t="shared" si="25"/>
        <v/>
      </c>
      <c r="AA157" s="37"/>
      <c r="AB157" s="37"/>
      <c r="AC157" s="49"/>
      <c r="AD157" s="46" t="str">
        <f t="shared" si="20"/>
        <v/>
      </c>
      <c r="AE157" s="47"/>
    </row>
    <row r="158" spans="1:31" x14ac:dyDescent="0.3">
      <c r="A158" s="92" t="str">
        <f t="shared" si="18"/>
        <v/>
      </c>
      <c r="B158" s="29" t="s">
        <v>42</v>
      </c>
      <c r="C158" s="30">
        <v>1</v>
      </c>
      <c r="D158" s="31" t="str">
        <f>IF(F158="","",B158&amp;1+SUM($C$11:C158))</f>
        <v/>
      </c>
      <c r="E158" s="32" t="str">
        <f t="shared" si="23"/>
        <v/>
      </c>
      <c r="F158" s="48"/>
      <c r="G158" s="34"/>
      <c r="H158" s="35" t="str">
        <f t="shared" si="24"/>
        <v/>
      </c>
      <c r="I158" s="36" t="str">
        <f t="shared" si="19"/>
        <v/>
      </c>
      <c r="J158" s="48"/>
      <c r="K158" s="38"/>
      <c r="L158" s="38"/>
      <c r="M158" s="39"/>
      <c r="N158" s="38"/>
      <c r="O158" s="39"/>
      <c r="P158" s="39"/>
      <c r="Q158" s="30"/>
      <c r="R158" s="40" t="str">
        <f t="shared" si="21"/>
        <v/>
      </c>
      <c r="S158" s="41" t="str">
        <f t="shared" ca="1" si="22"/>
        <v/>
      </c>
      <c r="T158" s="42" t="str">
        <f>IF(R158="","",IF(R158="Não","Liberada",IF(AND(R158&lt;&gt;"Não",R158&lt;&gt;"",VLOOKUP(R158,$D$9:$AD159,26,FALSE)&lt;&gt;"Concluído"),"Aguardando",IF(AND(R158&lt;&gt;"Não",R158&lt;&gt;"",VLOOKUP(R158,$D$9:$AD159,26,FALSE)="Concluído"),"Liberada","Aguardando"))))</f>
        <v/>
      </c>
      <c r="U158" s="43"/>
      <c r="V158" s="39"/>
      <c r="W158" s="39"/>
      <c r="X158" s="30"/>
      <c r="Y158" s="40" t="str">
        <f>IF('Atividades Teste'!D158&lt;&gt;"",COUNTIFS(Ocorrências!$B$6:$B158,'Atividades Teste'!$D158,Ocorrências!$R$6:$R158,"pendente")+COUNTIFS(Ocorrências!$B$6:$B158,'Atividades Teste'!$D158,Ocorrências!$R$6:$R158,"Agd Chamado"),"")</f>
        <v/>
      </c>
      <c r="Z158" s="42" t="str">
        <f t="shared" si="25"/>
        <v/>
      </c>
      <c r="AA158" s="37"/>
      <c r="AB158" s="37"/>
      <c r="AC158" s="49"/>
      <c r="AD158" s="46" t="str">
        <f t="shared" si="20"/>
        <v/>
      </c>
      <c r="AE158" s="47"/>
    </row>
    <row r="159" spans="1:31" x14ac:dyDescent="0.3">
      <c r="A159" s="92" t="str">
        <f t="shared" si="18"/>
        <v/>
      </c>
      <c r="B159" s="29" t="s">
        <v>42</v>
      </c>
      <c r="C159" s="30">
        <v>1</v>
      </c>
      <c r="D159" s="31" t="str">
        <f>IF(F159="","",B159&amp;1+SUM($C$11:C159))</f>
        <v/>
      </c>
      <c r="E159" s="32" t="str">
        <f t="shared" si="23"/>
        <v/>
      </c>
      <c r="F159" s="48"/>
      <c r="G159" s="34"/>
      <c r="H159" s="35" t="str">
        <f t="shared" si="24"/>
        <v/>
      </c>
      <c r="I159" s="36" t="str">
        <f t="shared" si="19"/>
        <v/>
      </c>
      <c r="J159" s="48"/>
      <c r="K159" s="38"/>
      <c r="L159" s="38"/>
      <c r="M159" s="39"/>
      <c r="N159" s="38"/>
      <c r="O159" s="39"/>
      <c r="P159" s="39"/>
      <c r="Q159" s="30"/>
      <c r="R159" s="40" t="str">
        <f t="shared" si="21"/>
        <v/>
      </c>
      <c r="S159" s="41" t="str">
        <f t="shared" ca="1" si="22"/>
        <v/>
      </c>
      <c r="T159" s="42" t="str">
        <f>IF(R159="","",IF(R159="Não","Liberada",IF(AND(R159&lt;&gt;"Não",R159&lt;&gt;"",VLOOKUP(R159,$D$9:$AD160,26,FALSE)&lt;&gt;"Concluído"),"Aguardando",IF(AND(R159&lt;&gt;"Não",R159&lt;&gt;"",VLOOKUP(R159,$D$9:$AD160,26,FALSE)="Concluído"),"Liberada","Aguardando"))))</f>
        <v/>
      </c>
      <c r="U159" s="43"/>
      <c r="V159" s="39"/>
      <c r="W159" s="39"/>
      <c r="X159" s="30"/>
      <c r="Y159" s="40" t="str">
        <f>IF('Atividades Teste'!D159&lt;&gt;"",COUNTIFS(Ocorrências!$B$6:$B159,'Atividades Teste'!$D159,Ocorrências!$R$6:$R159,"pendente")+COUNTIFS(Ocorrências!$B$6:$B159,'Atividades Teste'!$D159,Ocorrências!$R$6:$R159,"Agd Chamado"),"")</f>
        <v/>
      </c>
      <c r="Z159" s="42" t="str">
        <f t="shared" si="25"/>
        <v/>
      </c>
      <c r="AA159" s="37"/>
      <c r="AB159" s="37"/>
      <c r="AC159" s="49"/>
      <c r="AD159" s="46" t="str">
        <f t="shared" si="20"/>
        <v/>
      </c>
      <c r="AE159" s="47"/>
    </row>
    <row r="160" spans="1:31" x14ac:dyDescent="0.3">
      <c r="A160" s="92" t="str">
        <f t="shared" si="18"/>
        <v/>
      </c>
      <c r="B160" s="29" t="s">
        <v>42</v>
      </c>
      <c r="C160" s="30">
        <v>1</v>
      </c>
      <c r="D160" s="31" t="str">
        <f>IF(F160="","",B160&amp;1+SUM($C$11:C160))</f>
        <v/>
      </c>
      <c r="E160" s="32" t="str">
        <f t="shared" si="23"/>
        <v/>
      </c>
      <c r="F160" s="48"/>
      <c r="G160" s="34"/>
      <c r="H160" s="35" t="str">
        <f t="shared" si="24"/>
        <v/>
      </c>
      <c r="I160" s="36" t="str">
        <f t="shared" si="19"/>
        <v/>
      </c>
      <c r="J160" s="48"/>
      <c r="K160" s="38"/>
      <c r="L160" s="38"/>
      <c r="M160" s="39"/>
      <c r="N160" s="38"/>
      <c r="O160" s="39"/>
      <c r="P160" s="39"/>
      <c r="Q160" s="30"/>
      <c r="R160" s="40" t="str">
        <f t="shared" si="21"/>
        <v/>
      </c>
      <c r="S160" s="41" t="str">
        <f t="shared" ca="1" si="22"/>
        <v/>
      </c>
      <c r="T160" s="42" t="str">
        <f>IF(R160="","",IF(R160="Não","Liberada",IF(AND(R160&lt;&gt;"Não",R160&lt;&gt;"",VLOOKUP(R160,$D$9:$AD161,26,FALSE)&lt;&gt;"Concluído"),"Aguardando",IF(AND(R160&lt;&gt;"Não",R160&lt;&gt;"",VLOOKUP(R160,$D$9:$AD161,26,FALSE)="Concluído"),"Liberada","Aguardando"))))</f>
        <v/>
      </c>
      <c r="U160" s="43"/>
      <c r="V160" s="39"/>
      <c r="W160" s="39"/>
      <c r="X160" s="30"/>
      <c r="Y160" s="40" t="str">
        <f>IF('Atividades Teste'!D160&lt;&gt;"",COUNTIFS(Ocorrências!$B$6:$B160,'Atividades Teste'!$D160,Ocorrências!$R$6:$R160,"pendente")+COUNTIFS(Ocorrências!$B$6:$B160,'Atividades Teste'!$D160,Ocorrências!$R$6:$R160,"Agd Chamado"),"")</f>
        <v/>
      </c>
      <c r="Z160" s="42" t="str">
        <f t="shared" si="25"/>
        <v/>
      </c>
      <c r="AA160" s="37"/>
      <c r="AB160" s="37"/>
      <c r="AC160" s="49"/>
      <c r="AD160" s="46" t="str">
        <f t="shared" si="20"/>
        <v/>
      </c>
      <c r="AE160" s="47"/>
    </row>
    <row r="161" spans="1:31" x14ac:dyDescent="0.3">
      <c r="A161" s="92" t="str">
        <f t="shared" si="18"/>
        <v/>
      </c>
      <c r="B161" s="29" t="s">
        <v>42</v>
      </c>
      <c r="C161" s="30">
        <v>1</v>
      </c>
      <c r="D161" s="31" t="str">
        <f>IF(F161="","",B161&amp;1+SUM($C$11:C161))</f>
        <v/>
      </c>
      <c r="E161" s="32" t="str">
        <f t="shared" si="23"/>
        <v/>
      </c>
      <c r="F161" s="48"/>
      <c r="G161" s="34"/>
      <c r="H161" s="35" t="str">
        <f t="shared" si="24"/>
        <v/>
      </c>
      <c r="I161" s="36" t="str">
        <f t="shared" si="19"/>
        <v/>
      </c>
      <c r="J161" s="48"/>
      <c r="K161" s="38"/>
      <c r="L161" s="38"/>
      <c r="M161" s="39"/>
      <c r="N161" s="38"/>
      <c r="O161" s="39"/>
      <c r="P161" s="39"/>
      <c r="Q161" s="30"/>
      <c r="R161" s="40" t="str">
        <f t="shared" si="21"/>
        <v/>
      </c>
      <c r="S161" s="41" t="str">
        <f t="shared" ca="1" si="22"/>
        <v/>
      </c>
      <c r="T161" s="42" t="str">
        <f>IF(R161="","",IF(R161="Não","Liberada",IF(AND(R161&lt;&gt;"Não",R161&lt;&gt;"",VLOOKUP(R161,$D$9:$AD162,26,FALSE)&lt;&gt;"Concluído"),"Aguardando",IF(AND(R161&lt;&gt;"Não",R161&lt;&gt;"",VLOOKUP(R161,$D$9:$AD162,26,FALSE)="Concluído"),"Liberada","Aguardando"))))</f>
        <v/>
      </c>
      <c r="U161" s="43"/>
      <c r="V161" s="39"/>
      <c r="W161" s="39"/>
      <c r="X161" s="30"/>
      <c r="Y161" s="40" t="str">
        <f>IF('Atividades Teste'!D161&lt;&gt;"",COUNTIFS(Ocorrências!$B$6:$B161,'Atividades Teste'!$D161,Ocorrências!$R$6:$R161,"pendente")+COUNTIFS(Ocorrências!$B$6:$B161,'Atividades Teste'!$D161,Ocorrências!$R$6:$R161,"Agd Chamado"),"")</f>
        <v/>
      </c>
      <c r="Z161" s="42" t="str">
        <f t="shared" si="25"/>
        <v/>
      </c>
      <c r="AA161" s="37"/>
      <c r="AB161" s="37"/>
      <c r="AC161" s="49"/>
      <c r="AD161" s="46" t="str">
        <f t="shared" si="20"/>
        <v/>
      </c>
      <c r="AE161" s="47"/>
    </row>
    <row r="162" spans="1:31" x14ac:dyDescent="0.3">
      <c r="A162" s="92" t="str">
        <f t="shared" si="18"/>
        <v/>
      </c>
      <c r="B162" s="29" t="s">
        <v>42</v>
      </c>
      <c r="C162" s="30">
        <v>1</v>
      </c>
      <c r="D162" s="31" t="str">
        <f>IF(F162="","",B162&amp;1+SUM($C$11:C162))</f>
        <v/>
      </c>
      <c r="E162" s="32" t="str">
        <f t="shared" si="23"/>
        <v/>
      </c>
      <c r="F162" s="48"/>
      <c r="G162" s="34"/>
      <c r="H162" s="35" t="str">
        <f t="shared" si="24"/>
        <v/>
      </c>
      <c r="I162" s="36" t="str">
        <f t="shared" si="19"/>
        <v/>
      </c>
      <c r="J162" s="48"/>
      <c r="K162" s="38"/>
      <c r="L162" s="38"/>
      <c r="M162" s="39"/>
      <c r="N162" s="38"/>
      <c r="O162" s="39"/>
      <c r="P162" s="39"/>
      <c r="Q162" s="30"/>
      <c r="R162" s="40" t="str">
        <f t="shared" si="21"/>
        <v/>
      </c>
      <c r="S162" s="41" t="str">
        <f t="shared" ca="1" si="22"/>
        <v/>
      </c>
      <c r="T162" s="42" t="str">
        <f>IF(R162="","",IF(R162="Não","Liberada",IF(AND(R162&lt;&gt;"Não",R162&lt;&gt;"",VLOOKUP(R162,$D$9:$AD163,26,FALSE)&lt;&gt;"Concluído"),"Aguardando",IF(AND(R162&lt;&gt;"Não",R162&lt;&gt;"",VLOOKUP(R162,$D$9:$AD163,26,FALSE)="Concluído"),"Liberada","Aguardando"))))</f>
        <v/>
      </c>
      <c r="U162" s="43"/>
      <c r="V162" s="39"/>
      <c r="W162" s="39"/>
      <c r="X162" s="30"/>
      <c r="Y162" s="40" t="str">
        <f>IF('Atividades Teste'!D162&lt;&gt;"",COUNTIFS(Ocorrências!$B$6:$B162,'Atividades Teste'!$D162,Ocorrências!$R$6:$R162,"pendente")+COUNTIFS(Ocorrências!$B$6:$B162,'Atividades Teste'!$D162,Ocorrências!$R$6:$R162,"Agd Chamado"),"")</f>
        <v/>
      </c>
      <c r="Z162" s="42" t="str">
        <f t="shared" si="25"/>
        <v/>
      </c>
      <c r="AA162" s="37"/>
      <c r="AB162" s="37"/>
      <c r="AC162" s="49"/>
      <c r="AD162" s="46" t="str">
        <f t="shared" si="20"/>
        <v/>
      </c>
      <c r="AE162" s="47"/>
    </row>
    <row r="163" spans="1:31" x14ac:dyDescent="0.3">
      <c r="A163" s="92" t="str">
        <f t="shared" si="18"/>
        <v/>
      </c>
      <c r="B163" s="29" t="s">
        <v>42</v>
      </c>
      <c r="C163" s="30">
        <v>1</v>
      </c>
      <c r="D163" s="31" t="str">
        <f>IF(F163="","",B163&amp;1+SUM($C$11:C163))</f>
        <v/>
      </c>
      <c r="E163" s="32" t="str">
        <f t="shared" si="23"/>
        <v/>
      </c>
      <c r="F163" s="48"/>
      <c r="G163" s="34"/>
      <c r="H163" s="35" t="str">
        <f t="shared" si="24"/>
        <v/>
      </c>
      <c r="I163" s="36" t="str">
        <f t="shared" si="19"/>
        <v/>
      </c>
      <c r="J163" s="48"/>
      <c r="K163" s="38"/>
      <c r="L163" s="38"/>
      <c r="M163" s="39"/>
      <c r="N163" s="38"/>
      <c r="O163" s="39"/>
      <c r="P163" s="39"/>
      <c r="Q163" s="30"/>
      <c r="R163" s="40" t="str">
        <f t="shared" si="21"/>
        <v/>
      </c>
      <c r="S163" s="41" t="str">
        <f t="shared" ca="1" si="22"/>
        <v/>
      </c>
      <c r="T163" s="42" t="str">
        <f>IF(R163="","",IF(R163="Não","Liberada",IF(AND(R163&lt;&gt;"Não",R163&lt;&gt;"",VLOOKUP(R163,$D$9:$AD164,26,FALSE)&lt;&gt;"Concluído"),"Aguardando",IF(AND(R163&lt;&gt;"Não",R163&lt;&gt;"",VLOOKUP(R163,$D$9:$AD164,26,FALSE)="Concluído"),"Liberada","Aguardando"))))</f>
        <v/>
      </c>
      <c r="U163" s="43"/>
      <c r="V163" s="39"/>
      <c r="W163" s="39"/>
      <c r="X163" s="30"/>
      <c r="Y163" s="40" t="str">
        <f>IF('Atividades Teste'!D163&lt;&gt;"",COUNTIFS(Ocorrências!$B$6:$B163,'Atividades Teste'!$D163,Ocorrências!$R$6:$R163,"pendente")+COUNTIFS(Ocorrências!$B$6:$B163,'Atividades Teste'!$D163,Ocorrências!$R$6:$R163,"Agd Chamado"),"")</f>
        <v/>
      </c>
      <c r="Z163" s="42" t="str">
        <f t="shared" si="25"/>
        <v/>
      </c>
      <c r="AA163" s="37"/>
      <c r="AB163" s="37"/>
      <c r="AC163" s="49"/>
      <c r="AD163" s="46" t="str">
        <f t="shared" si="20"/>
        <v/>
      </c>
      <c r="AE163" s="47"/>
    </row>
    <row r="164" spans="1:31" x14ac:dyDescent="0.3">
      <c r="A164" s="92" t="str">
        <f t="shared" si="18"/>
        <v/>
      </c>
      <c r="B164" s="29" t="s">
        <v>42</v>
      </c>
      <c r="C164" s="30">
        <v>1</v>
      </c>
      <c r="D164" s="31" t="str">
        <f>IF(F164="","",B164&amp;1+SUM($C$11:C164))</f>
        <v/>
      </c>
      <c r="E164" s="32" t="str">
        <f t="shared" si="23"/>
        <v/>
      </c>
      <c r="F164" s="48"/>
      <c r="G164" s="34"/>
      <c r="H164" s="35" t="str">
        <f t="shared" si="24"/>
        <v/>
      </c>
      <c r="I164" s="36" t="str">
        <f t="shared" si="19"/>
        <v/>
      </c>
      <c r="J164" s="48"/>
      <c r="K164" s="38"/>
      <c r="L164" s="38"/>
      <c r="M164" s="39"/>
      <c r="N164" s="38"/>
      <c r="O164" s="39"/>
      <c r="P164" s="39"/>
      <c r="Q164" s="30"/>
      <c r="R164" s="40" t="str">
        <f t="shared" si="21"/>
        <v/>
      </c>
      <c r="S164" s="41" t="str">
        <f t="shared" ca="1" si="22"/>
        <v/>
      </c>
      <c r="T164" s="42" t="str">
        <f>IF(R164="","",IF(R164="Não","Liberada",IF(AND(R164&lt;&gt;"Não",R164&lt;&gt;"",VLOOKUP(R164,$D$9:$AD165,26,FALSE)&lt;&gt;"Concluído"),"Aguardando",IF(AND(R164&lt;&gt;"Não",R164&lt;&gt;"",VLOOKUP(R164,$D$9:$AD165,26,FALSE)="Concluído"),"Liberada","Aguardando"))))</f>
        <v/>
      </c>
      <c r="U164" s="43"/>
      <c r="V164" s="39"/>
      <c r="W164" s="39"/>
      <c r="X164" s="30"/>
      <c r="Y164" s="40" t="str">
        <f>IF('Atividades Teste'!D164&lt;&gt;"",COUNTIFS(Ocorrências!$B$6:$B164,'Atividades Teste'!$D164,Ocorrências!$R$6:$R164,"pendente")+COUNTIFS(Ocorrências!$B$6:$B164,'Atividades Teste'!$D164,Ocorrências!$R$6:$R164,"Agd Chamado"),"")</f>
        <v/>
      </c>
      <c r="Z164" s="42" t="str">
        <f t="shared" si="25"/>
        <v/>
      </c>
      <c r="AA164" s="37"/>
      <c r="AB164" s="37"/>
      <c r="AC164" s="49"/>
      <c r="AD164" s="46" t="str">
        <f t="shared" si="20"/>
        <v/>
      </c>
      <c r="AE164" s="47"/>
    </row>
    <row r="165" spans="1:31" x14ac:dyDescent="0.3">
      <c r="A165" s="92" t="str">
        <f t="shared" si="18"/>
        <v/>
      </c>
      <c r="B165" s="29" t="s">
        <v>42</v>
      </c>
      <c r="C165" s="30">
        <v>1</v>
      </c>
      <c r="D165" s="31" t="str">
        <f>IF(F165="","",B165&amp;1+SUM($C$11:C165))</f>
        <v/>
      </c>
      <c r="E165" s="32" t="str">
        <f t="shared" si="23"/>
        <v/>
      </c>
      <c r="F165" s="48"/>
      <c r="G165" s="34"/>
      <c r="H165" s="35" t="str">
        <f t="shared" si="24"/>
        <v/>
      </c>
      <c r="I165" s="36" t="str">
        <f t="shared" si="19"/>
        <v/>
      </c>
      <c r="J165" s="48"/>
      <c r="K165" s="38"/>
      <c r="L165" s="38"/>
      <c r="M165" s="39"/>
      <c r="N165" s="38"/>
      <c r="O165" s="39"/>
      <c r="P165" s="39"/>
      <c r="Q165" s="30"/>
      <c r="R165" s="40" t="str">
        <f t="shared" si="21"/>
        <v/>
      </c>
      <c r="S165" s="41" t="str">
        <f t="shared" ca="1" si="22"/>
        <v/>
      </c>
      <c r="T165" s="42" t="str">
        <f>IF(R165="","",IF(R165="Não","Liberada",IF(AND(R165&lt;&gt;"Não",R165&lt;&gt;"",VLOOKUP(R165,$D$9:$AD166,26,FALSE)&lt;&gt;"Concluído"),"Aguardando",IF(AND(R165&lt;&gt;"Não",R165&lt;&gt;"",VLOOKUP(R165,$D$9:$AD166,26,FALSE)="Concluído"),"Liberada","Aguardando"))))</f>
        <v/>
      </c>
      <c r="U165" s="43"/>
      <c r="V165" s="39"/>
      <c r="W165" s="39"/>
      <c r="X165" s="30"/>
      <c r="Y165" s="40" t="str">
        <f>IF('Atividades Teste'!D165&lt;&gt;"",COUNTIFS(Ocorrências!$B$6:$B165,'Atividades Teste'!$D165,Ocorrências!$R$6:$R165,"pendente")+COUNTIFS(Ocorrências!$B$6:$B165,'Atividades Teste'!$D165,Ocorrências!$R$6:$R165,"Agd Chamado"),"")</f>
        <v/>
      </c>
      <c r="Z165" s="42" t="str">
        <f t="shared" si="25"/>
        <v/>
      </c>
      <c r="AA165" s="37"/>
      <c r="AB165" s="37"/>
      <c r="AC165" s="49"/>
      <c r="AD165" s="46" t="str">
        <f t="shared" si="20"/>
        <v/>
      </c>
      <c r="AE165" s="47"/>
    </row>
    <row r="166" spans="1:31" x14ac:dyDescent="0.3">
      <c r="A166" s="92" t="str">
        <f t="shared" si="18"/>
        <v/>
      </c>
      <c r="B166" s="29" t="s">
        <v>42</v>
      </c>
      <c r="C166" s="30">
        <v>1</v>
      </c>
      <c r="D166" s="31" t="str">
        <f>IF(F166="","",B166&amp;1+SUM($C$11:C166))</f>
        <v/>
      </c>
      <c r="E166" s="32" t="str">
        <f t="shared" si="23"/>
        <v/>
      </c>
      <c r="F166" s="48"/>
      <c r="G166" s="34"/>
      <c r="H166" s="35" t="str">
        <f t="shared" si="24"/>
        <v/>
      </c>
      <c r="I166" s="36" t="str">
        <f t="shared" si="19"/>
        <v/>
      </c>
      <c r="J166" s="48"/>
      <c r="K166" s="38"/>
      <c r="L166" s="38"/>
      <c r="M166" s="39"/>
      <c r="N166" s="38"/>
      <c r="O166" s="39"/>
      <c r="P166" s="39"/>
      <c r="Q166" s="30"/>
      <c r="R166" s="40" t="str">
        <f t="shared" si="21"/>
        <v/>
      </c>
      <c r="S166" s="41" t="str">
        <f t="shared" ca="1" si="22"/>
        <v/>
      </c>
      <c r="T166" s="42" t="str">
        <f>IF(R166="","",IF(R166="Não","Liberada",IF(AND(R166&lt;&gt;"Não",R166&lt;&gt;"",VLOOKUP(R166,$D$9:$AD167,26,FALSE)&lt;&gt;"Concluído"),"Aguardando",IF(AND(R166&lt;&gt;"Não",R166&lt;&gt;"",VLOOKUP(R166,$D$9:$AD167,26,FALSE)="Concluído"),"Liberada","Aguardando"))))</f>
        <v/>
      </c>
      <c r="U166" s="43"/>
      <c r="V166" s="39"/>
      <c r="W166" s="39"/>
      <c r="X166" s="30"/>
      <c r="Y166" s="40" t="str">
        <f>IF('Atividades Teste'!D166&lt;&gt;"",COUNTIFS(Ocorrências!$B$6:$B166,'Atividades Teste'!$D166,Ocorrências!$R$6:$R166,"pendente")+COUNTIFS(Ocorrências!$B$6:$B166,'Atividades Teste'!$D166,Ocorrências!$R$6:$R166,"Agd Chamado"),"")</f>
        <v/>
      </c>
      <c r="Z166" s="42" t="str">
        <f t="shared" si="25"/>
        <v/>
      </c>
      <c r="AA166" s="37"/>
      <c r="AB166" s="37"/>
      <c r="AC166" s="49"/>
      <c r="AD166" s="46" t="str">
        <f t="shared" si="20"/>
        <v/>
      </c>
      <c r="AE166" s="47"/>
    </row>
    <row r="167" spans="1:31" x14ac:dyDescent="0.3">
      <c r="A167" s="92" t="str">
        <f t="shared" si="18"/>
        <v/>
      </c>
      <c r="B167" s="29" t="s">
        <v>42</v>
      </c>
      <c r="C167" s="30">
        <v>1</v>
      </c>
      <c r="D167" s="31" t="str">
        <f>IF(F167="","",B167&amp;1+SUM($C$11:C167))</f>
        <v/>
      </c>
      <c r="E167" s="32" t="str">
        <f t="shared" si="23"/>
        <v/>
      </c>
      <c r="F167" s="48"/>
      <c r="G167" s="34"/>
      <c r="H167" s="35" t="str">
        <f t="shared" si="24"/>
        <v/>
      </c>
      <c r="I167" s="36" t="str">
        <f t="shared" si="19"/>
        <v/>
      </c>
      <c r="J167" s="48"/>
      <c r="K167" s="38"/>
      <c r="L167" s="38"/>
      <c r="M167" s="39"/>
      <c r="N167" s="38"/>
      <c r="O167" s="39"/>
      <c r="P167" s="39"/>
      <c r="Q167" s="30"/>
      <c r="R167" s="40" t="str">
        <f t="shared" si="21"/>
        <v/>
      </c>
      <c r="S167" s="41" t="str">
        <f t="shared" ca="1" si="22"/>
        <v/>
      </c>
      <c r="T167" s="42" t="str">
        <f>IF(R167="","",IF(R167="Não","Liberada",IF(AND(R167&lt;&gt;"Não",R167&lt;&gt;"",VLOOKUP(R167,$D$9:$AD168,26,FALSE)&lt;&gt;"Concluído"),"Aguardando",IF(AND(R167&lt;&gt;"Não",R167&lt;&gt;"",VLOOKUP(R167,$D$9:$AD168,26,FALSE)="Concluído"),"Liberada","Aguardando"))))</f>
        <v/>
      </c>
      <c r="U167" s="43"/>
      <c r="V167" s="39"/>
      <c r="W167" s="39"/>
      <c r="X167" s="30"/>
      <c r="Y167" s="40" t="str">
        <f>IF('Atividades Teste'!D167&lt;&gt;"",COUNTIFS(Ocorrências!$B$6:$B167,'Atividades Teste'!$D167,Ocorrências!$R$6:$R167,"pendente")+COUNTIFS(Ocorrências!$B$6:$B167,'Atividades Teste'!$D167,Ocorrências!$R$6:$R167,"Agd Chamado"),"")</f>
        <v/>
      </c>
      <c r="Z167" s="42" t="str">
        <f t="shared" si="25"/>
        <v/>
      </c>
      <c r="AA167" s="37"/>
      <c r="AB167" s="37"/>
      <c r="AC167" s="49"/>
      <c r="AD167" s="46" t="str">
        <f t="shared" si="20"/>
        <v/>
      </c>
      <c r="AE167" s="47"/>
    </row>
    <row r="168" spans="1:31" x14ac:dyDescent="0.3">
      <c r="A168" s="92" t="str">
        <f t="shared" si="18"/>
        <v/>
      </c>
      <c r="B168" s="29" t="s">
        <v>42</v>
      </c>
      <c r="C168" s="30">
        <v>1</v>
      </c>
      <c r="D168" s="31" t="str">
        <f>IF(F168="","",B168&amp;1+SUM($C$11:C168))</f>
        <v/>
      </c>
      <c r="E168" s="32" t="str">
        <f t="shared" si="23"/>
        <v/>
      </c>
      <c r="F168" s="48"/>
      <c r="G168" s="34"/>
      <c r="H168" s="35" t="str">
        <f t="shared" si="24"/>
        <v/>
      </c>
      <c r="I168" s="36" t="str">
        <f t="shared" si="19"/>
        <v/>
      </c>
      <c r="J168" s="48"/>
      <c r="K168" s="38"/>
      <c r="L168" s="38"/>
      <c r="M168" s="39"/>
      <c r="N168" s="38"/>
      <c r="O168" s="39"/>
      <c r="P168" s="39"/>
      <c r="Q168" s="30"/>
      <c r="R168" s="40" t="str">
        <f t="shared" si="21"/>
        <v/>
      </c>
      <c r="S168" s="41" t="str">
        <f t="shared" ca="1" si="22"/>
        <v/>
      </c>
      <c r="T168" s="42" t="str">
        <f>IF(R168="","",IF(R168="Não","Liberada",IF(AND(R168&lt;&gt;"Não",R168&lt;&gt;"",VLOOKUP(R168,$D$9:$AD169,26,FALSE)&lt;&gt;"Concluído"),"Aguardando",IF(AND(R168&lt;&gt;"Não",R168&lt;&gt;"",VLOOKUP(R168,$D$9:$AD169,26,FALSE)="Concluído"),"Liberada","Aguardando"))))</f>
        <v/>
      </c>
      <c r="U168" s="43"/>
      <c r="V168" s="39"/>
      <c r="W168" s="39"/>
      <c r="X168" s="30"/>
      <c r="Y168" s="40" t="str">
        <f>IF('Atividades Teste'!D168&lt;&gt;"",COUNTIFS(Ocorrências!$B$6:$B168,'Atividades Teste'!$D168,Ocorrências!$R$6:$R168,"pendente")+COUNTIFS(Ocorrências!$B$6:$B168,'Atividades Teste'!$D168,Ocorrências!$R$6:$R168,"Agd Chamado"),"")</f>
        <v/>
      </c>
      <c r="Z168" s="42" t="str">
        <f t="shared" si="25"/>
        <v/>
      </c>
      <c r="AA168" s="37"/>
      <c r="AB168" s="37"/>
      <c r="AC168" s="49"/>
      <c r="AD168" s="46" t="str">
        <f t="shared" si="20"/>
        <v/>
      </c>
      <c r="AE168" s="47"/>
    </row>
    <row r="169" spans="1:31" x14ac:dyDescent="0.3">
      <c r="A169" s="92" t="str">
        <f t="shared" si="18"/>
        <v/>
      </c>
      <c r="B169" s="29" t="s">
        <v>42</v>
      </c>
      <c r="C169" s="30">
        <v>1</v>
      </c>
      <c r="D169" s="31" t="str">
        <f>IF(F169="","",B169&amp;1+SUM($C$11:C169))</f>
        <v/>
      </c>
      <c r="E169" s="32" t="str">
        <f t="shared" si="23"/>
        <v/>
      </c>
      <c r="F169" s="48"/>
      <c r="G169" s="34"/>
      <c r="H169" s="35" t="str">
        <f t="shared" si="24"/>
        <v/>
      </c>
      <c r="I169" s="36" t="str">
        <f t="shared" si="19"/>
        <v/>
      </c>
      <c r="J169" s="48"/>
      <c r="K169" s="38"/>
      <c r="L169" s="38"/>
      <c r="M169" s="39"/>
      <c r="N169" s="38"/>
      <c r="O169" s="39"/>
      <c r="P169" s="39"/>
      <c r="Q169" s="30"/>
      <c r="R169" s="40" t="str">
        <f t="shared" si="21"/>
        <v/>
      </c>
      <c r="S169" s="41" t="str">
        <f t="shared" ca="1" si="22"/>
        <v/>
      </c>
      <c r="T169" s="42" t="str">
        <f>IF(R169="","",IF(R169="Não","Liberada",IF(AND(R169&lt;&gt;"Não",R169&lt;&gt;"",VLOOKUP(R169,$D$9:$AD170,26,FALSE)&lt;&gt;"Concluído"),"Aguardando",IF(AND(R169&lt;&gt;"Não",R169&lt;&gt;"",VLOOKUP(R169,$D$9:$AD170,26,FALSE)="Concluído"),"Liberada","Aguardando"))))</f>
        <v/>
      </c>
      <c r="U169" s="43"/>
      <c r="V169" s="39"/>
      <c r="W169" s="39"/>
      <c r="X169" s="30"/>
      <c r="Y169" s="40" t="str">
        <f>IF('Atividades Teste'!D169&lt;&gt;"",COUNTIFS(Ocorrências!$B$6:$B169,'Atividades Teste'!$D169,Ocorrências!$R$6:$R169,"pendente")+COUNTIFS(Ocorrências!$B$6:$B169,'Atividades Teste'!$D169,Ocorrências!$R$6:$R169,"Agd Chamado"),"")</f>
        <v/>
      </c>
      <c r="Z169" s="42" t="str">
        <f t="shared" si="25"/>
        <v/>
      </c>
      <c r="AA169" s="37"/>
      <c r="AB169" s="37"/>
      <c r="AC169" s="49"/>
      <c r="AD169" s="46" t="str">
        <f t="shared" si="20"/>
        <v/>
      </c>
      <c r="AE169" s="47"/>
    </row>
    <row r="170" spans="1:31" x14ac:dyDescent="0.3">
      <c r="A170" s="92" t="str">
        <f t="shared" si="18"/>
        <v/>
      </c>
      <c r="B170" s="29" t="s">
        <v>42</v>
      </c>
      <c r="C170" s="30">
        <v>1</v>
      </c>
      <c r="D170" s="31" t="str">
        <f>IF(F170="","",B170&amp;1+SUM($C$11:C170))</f>
        <v/>
      </c>
      <c r="E170" s="32" t="str">
        <f t="shared" si="23"/>
        <v/>
      </c>
      <c r="F170" s="48"/>
      <c r="G170" s="34"/>
      <c r="H170" s="35" t="str">
        <f t="shared" si="24"/>
        <v/>
      </c>
      <c r="I170" s="36" t="str">
        <f t="shared" si="19"/>
        <v/>
      </c>
      <c r="J170" s="48"/>
      <c r="K170" s="38"/>
      <c r="L170" s="38"/>
      <c r="M170" s="39"/>
      <c r="N170" s="38"/>
      <c r="O170" s="39"/>
      <c r="P170" s="39"/>
      <c r="Q170" s="30"/>
      <c r="R170" s="40" t="str">
        <f t="shared" si="21"/>
        <v/>
      </c>
      <c r="S170" s="41" t="str">
        <f t="shared" ca="1" si="22"/>
        <v/>
      </c>
      <c r="T170" s="42" t="str">
        <f>IF(R170="","",IF(R170="Não","Liberada",IF(AND(R170&lt;&gt;"Não",R170&lt;&gt;"",VLOOKUP(R170,$D$9:$AD171,26,FALSE)&lt;&gt;"Concluído"),"Aguardando",IF(AND(R170&lt;&gt;"Não",R170&lt;&gt;"",VLOOKUP(R170,$D$9:$AD171,26,FALSE)="Concluído"),"Liberada","Aguardando"))))</f>
        <v/>
      </c>
      <c r="U170" s="43"/>
      <c r="V170" s="39"/>
      <c r="W170" s="39"/>
      <c r="X170" s="30"/>
      <c r="Y170" s="40" t="str">
        <f>IF('Atividades Teste'!D170&lt;&gt;"",COUNTIFS(Ocorrências!$B$6:$B170,'Atividades Teste'!$D170,Ocorrências!$R$6:$R170,"pendente")+COUNTIFS(Ocorrências!$B$6:$B170,'Atividades Teste'!$D170,Ocorrências!$R$6:$R170,"Agd Chamado"),"")</f>
        <v/>
      </c>
      <c r="Z170" s="42" t="str">
        <f t="shared" si="25"/>
        <v/>
      </c>
      <c r="AA170" s="37"/>
      <c r="AB170" s="37"/>
      <c r="AC170" s="49"/>
      <c r="AD170" s="46" t="str">
        <f t="shared" si="20"/>
        <v/>
      </c>
      <c r="AE170" s="47"/>
    </row>
    <row r="171" spans="1:31" x14ac:dyDescent="0.3">
      <c r="A171" s="92" t="str">
        <f t="shared" si="18"/>
        <v/>
      </c>
      <c r="B171" s="29" t="s">
        <v>42</v>
      </c>
      <c r="C171" s="30">
        <v>1</v>
      </c>
      <c r="D171" s="31" t="str">
        <f>IF(F171="","",B171&amp;1+SUM($C$11:C171))</f>
        <v/>
      </c>
      <c r="E171" s="32" t="str">
        <f t="shared" si="23"/>
        <v/>
      </c>
      <c r="F171" s="48"/>
      <c r="G171" s="34"/>
      <c r="H171" s="35" t="str">
        <f t="shared" si="24"/>
        <v/>
      </c>
      <c r="I171" s="36" t="str">
        <f t="shared" si="19"/>
        <v/>
      </c>
      <c r="J171" s="48"/>
      <c r="K171" s="38"/>
      <c r="L171" s="38"/>
      <c r="M171" s="39"/>
      <c r="N171" s="38"/>
      <c r="O171" s="39"/>
      <c r="P171" s="39"/>
      <c r="Q171" s="30"/>
      <c r="R171" s="40" t="str">
        <f t="shared" si="21"/>
        <v/>
      </c>
      <c r="S171" s="41" t="str">
        <f t="shared" ca="1" si="22"/>
        <v/>
      </c>
      <c r="T171" s="42" t="str">
        <f>IF(R171="","",IF(R171="Não","Liberada",IF(AND(R171&lt;&gt;"Não",R171&lt;&gt;"",VLOOKUP(R171,$D$9:$AD172,26,FALSE)&lt;&gt;"Concluído"),"Aguardando",IF(AND(R171&lt;&gt;"Não",R171&lt;&gt;"",VLOOKUP(R171,$D$9:$AD172,26,FALSE)="Concluído"),"Liberada","Aguardando"))))</f>
        <v/>
      </c>
      <c r="U171" s="43"/>
      <c r="V171" s="39"/>
      <c r="W171" s="39"/>
      <c r="X171" s="30"/>
      <c r="Y171" s="40" t="str">
        <f>IF('Atividades Teste'!D171&lt;&gt;"",COUNTIFS(Ocorrências!$B$6:$B171,'Atividades Teste'!$D171,Ocorrências!$R$6:$R171,"pendente")+COUNTIFS(Ocorrências!$B$6:$B171,'Atividades Teste'!$D171,Ocorrências!$R$6:$R171,"Agd Chamado"),"")</f>
        <v/>
      </c>
      <c r="Z171" s="42" t="str">
        <f t="shared" si="25"/>
        <v/>
      </c>
      <c r="AA171" s="37"/>
      <c r="AB171" s="37"/>
      <c r="AC171" s="49"/>
      <c r="AD171" s="46" t="str">
        <f t="shared" si="20"/>
        <v/>
      </c>
      <c r="AE171" s="47"/>
    </row>
    <row r="172" spans="1:31" x14ac:dyDescent="0.3">
      <c r="A172" s="92" t="str">
        <f t="shared" si="18"/>
        <v/>
      </c>
      <c r="B172" s="29" t="s">
        <v>42</v>
      </c>
      <c r="C172" s="30">
        <v>1</v>
      </c>
      <c r="D172" s="31" t="str">
        <f>IF(F172="","",B172&amp;1+SUM($C$11:C172))</f>
        <v/>
      </c>
      <c r="E172" s="32" t="str">
        <f t="shared" si="23"/>
        <v/>
      </c>
      <c r="F172" s="48"/>
      <c r="G172" s="34"/>
      <c r="H172" s="35" t="str">
        <f t="shared" si="24"/>
        <v/>
      </c>
      <c r="I172" s="36" t="str">
        <f t="shared" si="19"/>
        <v/>
      </c>
      <c r="J172" s="48"/>
      <c r="K172" s="38"/>
      <c r="L172" s="38"/>
      <c r="M172" s="39"/>
      <c r="N172" s="38"/>
      <c r="O172" s="39"/>
      <c r="P172" s="39"/>
      <c r="Q172" s="30"/>
      <c r="R172" s="40" t="str">
        <f t="shared" si="21"/>
        <v/>
      </c>
      <c r="S172" s="41" t="str">
        <f t="shared" ca="1" si="22"/>
        <v/>
      </c>
      <c r="T172" s="42" t="str">
        <f>IF(R172="","",IF(R172="Não","Liberada",IF(AND(R172&lt;&gt;"Não",R172&lt;&gt;"",VLOOKUP(R172,$D$9:$AD173,26,FALSE)&lt;&gt;"Concluído"),"Aguardando",IF(AND(R172&lt;&gt;"Não",R172&lt;&gt;"",VLOOKUP(R172,$D$9:$AD173,26,FALSE)="Concluído"),"Liberada","Aguardando"))))</f>
        <v/>
      </c>
      <c r="U172" s="43"/>
      <c r="V172" s="39"/>
      <c r="W172" s="39"/>
      <c r="X172" s="30"/>
      <c r="Y172" s="40" t="str">
        <f>IF('Atividades Teste'!D172&lt;&gt;"",COUNTIFS(Ocorrências!$B$6:$B172,'Atividades Teste'!$D172,Ocorrências!$R$6:$R172,"pendente")+COUNTIFS(Ocorrências!$B$6:$B172,'Atividades Teste'!$D172,Ocorrências!$R$6:$R172,"Agd Chamado"),"")</f>
        <v/>
      </c>
      <c r="Z172" s="42" t="str">
        <f t="shared" si="25"/>
        <v/>
      </c>
      <c r="AA172" s="37"/>
      <c r="AB172" s="37"/>
      <c r="AC172" s="49"/>
      <c r="AD172" s="46" t="str">
        <f t="shared" si="20"/>
        <v/>
      </c>
      <c r="AE172" s="47"/>
    </row>
    <row r="173" spans="1:31" x14ac:dyDescent="0.3">
      <c r="A173" s="92" t="str">
        <f t="shared" si="18"/>
        <v/>
      </c>
      <c r="B173" s="29" t="s">
        <v>42</v>
      </c>
      <c r="C173" s="30">
        <v>1</v>
      </c>
      <c r="D173" s="31" t="str">
        <f>IF(F173="","",B173&amp;1+SUM($C$11:C173))</f>
        <v/>
      </c>
      <c r="E173" s="32" t="str">
        <f t="shared" si="23"/>
        <v/>
      </c>
      <c r="F173" s="48"/>
      <c r="G173" s="34"/>
      <c r="H173" s="35" t="str">
        <f t="shared" si="24"/>
        <v/>
      </c>
      <c r="I173" s="36" t="str">
        <f t="shared" si="19"/>
        <v/>
      </c>
      <c r="J173" s="48"/>
      <c r="K173" s="38"/>
      <c r="L173" s="38"/>
      <c r="M173" s="39"/>
      <c r="N173" s="38"/>
      <c r="O173" s="39"/>
      <c r="P173" s="39"/>
      <c r="Q173" s="30"/>
      <c r="R173" s="40" t="str">
        <f t="shared" si="21"/>
        <v/>
      </c>
      <c r="S173" s="41" t="str">
        <f t="shared" ca="1" si="22"/>
        <v/>
      </c>
      <c r="T173" s="42" t="str">
        <f>IF(R173="","",IF(R173="Não","Liberada",IF(AND(R173&lt;&gt;"Não",R173&lt;&gt;"",VLOOKUP(R173,$D$9:$AD174,26,FALSE)&lt;&gt;"Concluído"),"Aguardando",IF(AND(R173&lt;&gt;"Não",R173&lt;&gt;"",VLOOKUP(R173,$D$9:$AD174,26,FALSE)="Concluído"),"Liberada","Aguardando"))))</f>
        <v/>
      </c>
      <c r="U173" s="43"/>
      <c r="V173" s="39"/>
      <c r="W173" s="39"/>
      <c r="X173" s="30"/>
      <c r="Y173" s="40" t="str">
        <f>IF('Atividades Teste'!D173&lt;&gt;"",COUNTIFS(Ocorrências!$B$6:$B173,'Atividades Teste'!$D173,Ocorrências!$R$6:$R173,"pendente")+COUNTIFS(Ocorrências!$B$6:$B173,'Atividades Teste'!$D173,Ocorrências!$R$6:$R173,"Agd Chamado"),"")</f>
        <v/>
      </c>
      <c r="Z173" s="42" t="str">
        <f t="shared" si="25"/>
        <v/>
      </c>
      <c r="AA173" s="37"/>
      <c r="AB173" s="37"/>
      <c r="AC173" s="49"/>
      <c r="AD173" s="46" t="str">
        <f t="shared" si="20"/>
        <v/>
      </c>
      <c r="AE173" s="47"/>
    </row>
    <row r="174" spans="1:31" x14ac:dyDescent="0.3">
      <c r="A174" s="92" t="str">
        <f t="shared" si="18"/>
        <v/>
      </c>
      <c r="B174" s="29" t="s">
        <v>42</v>
      </c>
      <c r="C174" s="30">
        <v>1</v>
      </c>
      <c r="D174" s="31" t="str">
        <f>IF(F174="","",B174&amp;1+SUM($C$11:C174))</f>
        <v/>
      </c>
      <c r="E174" s="32" t="str">
        <f t="shared" si="23"/>
        <v/>
      </c>
      <c r="F174" s="48"/>
      <c r="G174" s="34"/>
      <c r="H174" s="35" t="str">
        <f t="shared" si="24"/>
        <v/>
      </c>
      <c r="I174" s="36" t="str">
        <f t="shared" si="19"/>
        <v/>
      </c>
      <c r="J174" s="48"/>
      <c r="K174" s="38"/>
      <c r="L174" s="38"/>
      <c r="M174" s="39"/>
      <c r="N174" s="38"/>
      <c r="O174" s="39"/>
      <c r="P174" s="39"/>
      <c r="Q174" s="30"/>
      <c r="R174" s="40" t="str">
        <f t="shared" si="21"/>
        <v/>
      </c>
      <c r="S174" s="41" t="str">
        <f t="shared" ca="1" si="22"/>
        <v/>
      </c>
      <c r="T174" s="42" t="str">
        <f>IF(R174="","",IF(R174="Não","Liberada",IF(AND(R174&lt;&gt;"Não",R174&lt;&gt;"",VLOOKUP(R174,$D$9:$AD175,26,FALSE)&lt;&gt;"Concluído"),"Aguardando",IF(AND(R174&lt;&gt;"Não",R174&lt;&gt;"",VLOOKUP(R174,$D$9:$AD175,26,FALSE)="Concluído"),"Liberada","Aguardando"))))</f>
        <v/>
      </c>
      <c r="U174" s="43"/>
      <c r="V174" s="39"/>
      <c r="W174" s="39"/>
      <c r="X174" s="30"/>
      <c r="Y174" s="40" t="str">
        <f>IF('Atividades Teste'!D174&lt;&gt;"",COUNTIFS(Ocorrências!$B$6:$B174,'Atividades Teste'!$D174,Ocorrências!$R$6:$R174,"pendente")+COUNTIFS(Ocorrências!$B$6:$B174,'Atividades Teste'!$D174,Ocorrências!$R$6:$R174,"Agd Chamado"),"")</f>
        <v/>
      </c>
      <c r="Z174" s="42" t="str">
        <f t="shared" si="25"/>
        <v/>
      </c>
      <c r="AA174" s="37"/>
      <c r="AB174" s="37"/>
      <c r="AC174" s="49"/>
      <c r="AD174" s="46" t="str">
        <f t="shared" si="20"/>
        <v/>
      </c>
      <c r="AE174" s="47"/>
    </row>
    <row r="175" spans="1:31" x14ac:dyDescent="0.3">
      <c r="A175" s="92" t="str">
        <f t="shared" si="18"/>
        <v/>
      </c>
      <c r="B175" s="29" t="s">
        <v>42</v>
      </c>
      <c r="C175" s="30">
        <v>1</v>
      </c>
      <c r="D175" s="31" t="str">
        <f>IF(F175="","",B175&amp;1+SUM($C$11:C175))</f>
        <v/>
      </c>
      <c r="E175" s="32" t="str">
        <f t="shared" si="23"/>
        <v/>
      </c>
      <c r="F175" s="48"/>
      <c r="G175" s="34"/>
      <c r="H175" s="35" t="str">
        <f t="shared" si="24"/>
        <v/>
      </c>
      <c r="I175" s="36" t="str">
        <f t="shared" si="19"/>
        <v/>
      </c>
      <c r="J175" s="48"/>
      <c r="K175" s="38"/>
      <c r="L175" s="38"/>
      <c r="M175" s="39"/>
      <c r="N175" s="38"/>
      <c r="O175" s="39"/>
      <c r="P175" s="39"/>
      <c r="Q175" s="30"/>
      <c r="R175" s="40" t="str">
        <f t="shared" si="21"/>
        <v/>
      </c>
      <c r="S175" s="41" t="str">
        <f t="shared" ca="1" si="22"/>
        <v/>
      </c>
      <c r="T175" s="42" t="str">
        <f>IF(R175="","",IF(R175="Não","Liberada",IF(AND(R175&lt;&gt;"Não",R175&lt;&gt;"",VLOOKUP(R175,$D$9:$AD176,26,FALSE)&lt;&gt;"Concluído"),"Aguardando",IF(AND(R175&lt;&gt;"Não",R175&lt;&gt;"",VLOOKUP(R175,$D$9:$AD176,26,FALSE)="Concluído"),"Liberada","Aguardando"))))</f>
        <v/>
      </c>
      <c r="U175" s="43"/>
      <c r="V175" s="39"/>
      <c r="W175" s="39"/>
      <c r="X175" s="30"/>
      <c r="Y175" s="40" t="str">
        <f>IF('Atividades Teste'!D175&lt;&gt;"",COUNTIFS(Ocorrências!$B$6:$B175,'Atividades Teste'!$D175,Ocorrências!$R$6:$R175,"pendente")+COUNTIFS(Ocorrências!$B$6:$B175,'Atividades Teste'!$D175,Ocorrências!$R$6:$R175,"Agd Chamado"),"")</f>
        <v/>
      </c>
      <c r="Z175" s="42" t="str">
        <f t="shared" si="25"/>
        <v/>
      </c>
      <c r="AA175" s="37"/>
      <c r="AB175" s="37"/>
      <c r="AC175" s="49"/>
      <c r="AD175" s="46" t="str">
        <f t="shared" si="20"/>
        <v/>
      </c>
      <c r="AE175" s="47"/>
    </row>
    <row r="176" spans="1:31" x14ac:dyDescent="0.3">
      <c r="A176" s="92" t="str">
        <f t="shared" si="18"/>
        <v/>
      </c>
      <c r="B176" s="29" t="s">
        <v>42</v>
      </c>
      <c r="C176" s="30">
        <v>1</v>
      </c>
      <c r="D176" s="31" t="str">
        <f>IF(F176="","",B176&amp;1+SUM($C$11:C176))</f>
        <v/>
      </c>
      <c r="E176" s="32" t="str">
        <f t="shared" si="23"/>
        <v/>
      </c>
      <c r="F176" s="48"/>
      <c r="G176" s="34"/>
      <c r="H176" s="35" t="str">
        <f t="shared" si="24"/>
        <v/>
      </c>
      <c r="I176" s="36" t="str">
        <f t="shared" si="19"/>
        <v/>
      </c>
      <c r="J176" s="48"/>
      <c r="K176" s="38"/>
      <c r="L176" s="38"/>
      <c r="M176" s="39"/>
      <c r="N176" s="38"/>
      <c r="O176" s="39"/>
      <c r="P176" s="39"/>
      <c r="Q176" s="30"/>
      <c r="R176" s="40" t="str">
        <f t="shared" si="21"/>
        <v/>
      </c>
      <c r="S176" s="41" t="str">
        <f t="shared" ca="1" si="22"/>
        <v/>
      </c>
      <c r="T176" s="42" t="str">
        <f>IF(R176="","",IF(R176="Não","Liberada",IF(AND(R176&lt;&gt;"Não",R176&lt;&gt;"",VLOOKUP(R176,$D$9:$AD177,26,FALSE)&lt;&gt;"Concluído"),"Aguardando",IF(AND(R176&lt;&gt;"Não",R176&lt;&gt;"",VLOOKUP(R176,$D$9:$AD177,26,FALSE)="Concluído"),"Liberada","Aguardando"))))</f>
        <v/>
      </c>
      <c r="U176" s="43"/>
      <c r="V176" s="39"/>
      <c r="W176" s="39"/>
      <c r="X176" s="30"/>
      <c r="Y176" s="40" t="str">
        <f>IF('Atividades Teste'!D176&lt;&gt;"",COUNTIFS(Ocorrências!$B$6:$B176,'Atividades Teste'!$D176,Ocorrências!$R$6:$R176,"pendente")+COUNTIFS(Ocorrências!$B$6:$B176,'Atividades Teste'!$D176,Ocorrências!$R$6:$R176,"Agd Chamado"),"")</f>
        <v/>
      </c>
      <c r="Z176" s="42" t="str">
        <f t="shared" si="25"/>
        <v/>
      </c>
      <c r="AA176" s="37"/>
      <c r="AB176" s="37"/>
      <c r="AC176" s="49"/>
      <c r="AD176" s="46" t="str">
        <f t="shared" si="20"/>
        <v/>
      </c>
      <c r="AE176" s="47"/>
    </row>
    <row r="177" spans="1:31" x14ac:dyDescent="0.3">
      <c r="A177" s="92" t="str">
        <f t="shared" si="18"/>
        <v/>
      </c>
      <c r="B177" s="29" t="s">
        <v>42</v>
      </c>
      <c r="C177" s="30">
        <v>1</v>
      </c>
      <c r="D177" s="31" t="str">
        <f>IF(F177="","",B177&amp;1+SUM($C$11:C177))</f>
        <v/>
      </c>
      <c r="E177" s="32" t="str">
        <f t="shared" si="23"/>
        <v/>
      </c>
      <c r="F177" s="48"/>
      <c r="G177" s="34"/>
      <c r="H177" s="35" t="str">
        <f t="shared" si="24"/>
        <v/>
      </c>
      <c r="I177" s="36" t="str">
        <f t="shared" si="19"/>
        <v/>
      </c>
      <c r="J177" s="48"/>
      <c r="K177" s="38"/>
      <c r="L177" s="38"/>
      <c r="M177" s="39"/>
      <c r="N177" s="38"/>
      <c r="O177" s="39"/>
      <c r="P177" s="39"/>
      <c r="Q177" s="30"/>
      <c r="R177" s="40" t="str">
        <f t="shared" si="21"/>
        <v/>
      </c>
      <c r="S177" s="41" t="str">
        <f t="shared" ca="1" si="22"/>
        <v/>
      </c>
      <c r="T177" s="42" t="str">
        <f>IF(R177="","",IF(R177="Não","Liberada",IF(AND(R177&lt;&gt;"Não",R177&lt;&gt;"",VLOOKUP(R177,$D$9:$AD178,26,FALSE)&lt;&gt;"Concluído"),"Aguardando",IF(AND(R177&lt;&gt;"Não",R177&lt;&gt;"",VLOOKUP(R177,$D$9:$AD178,26,FALSE)="Concluído"),"Liberada","Aguardando"))))</f>
        <v/>
      </c>
      <c r="U177" s="43"/>
      <c r="V177" s="39"/>
      <c r="W177" s="39"/>
      <c r="X177" s="30"/>
      <c r="Y177" s="40" t="str">
        <f>IF('Atividades Teste'!D177&lt;&gt;"",COUNTIFS(Ocorrências!$B$6:$B177,'Atividades Teste'!$D177,Ocorrências!$R$6:$R177,"pendente")+COUNTIFS(Ocorrências!$B$6:$B177,'Atividades Teste'!$D177,Ocorrências!$R$6:$R177,"Agd Chamado"),"")</f>
        <v/>
      </c>
      <c r="Z177" s="42" t="str">
        <f t="shared" si="25"/>
        <v/>
      </c>
      <c r="AA177" s="37"/>
      <c r="AB177" s="37"/>
      <c r="AC177" s="49"/>
      <c r="AD177" s="46" t="str">
        <f t="shared" si="20"/>
        <v/>
      </c>
      <c r="AE177" s="47"/>
    </row>
    <row r="178" spans="1:31" x14ac:dyDescent="0.3">
      <c r="A178" s="92" t="str">
        <f t="shared" si="18"/>
        <v/>
      </c>
      <c r="B178" s="29" t="s">
        <v>42</v>
      </c>
      <c r="C178" s="30">
        <v>1</v>
      </c>
      <c r="D178" s="31" t="str">
        <f>IF(F178="","",B178&amp;1+SUM($C$11:C178))</f>
        <v/>
      </c>
      <c r="E178" s="32" t="str">
        <f t="shared" si="23"/>
        <v/>
      </c>
      <c r="F178" s="48"/>
      <c r="G178" s="34"/>
      <c r="H178" s="35" t="str">
        <f t="shared" si="24"/>
        <v/>
      </c>
      <c r="I178" s="36" t="str">
        <f t="shared" si="19"/>
        <v/>
      </c>
      <c r="J178" s="48"/>
      <c r="K178" s="38"/>
      <c r="L178" s="38"/>
      <c r="M178" s="39"/>
      <c r="N178" s="38"/>
      <c r="O178" s="39"/>
      <c r="P178" s="39"/>
      <c r="Q178" s="30"/>
      <c r="R178" s="40" t="str">
        <f t="shared" si="21"/>
        <v/>
      </c>
      <c r="S178" s="41" t="str">
        <f t="shared" ca="1" si="22"/>
        <v/>
      </c>
      <c r="T178" s="42" t="str">
        <f>IF(R178="","",IF(R178="Não","Liberada",IF(AND(R178&lt;&gt;"Não",R178&lt;&gt;"",VLOOKUP(R178,$D$9:$AD179,26,FALSE)&lt;&gt;"Concluído"),"Aguardando",IF(AND(R178&lt;&gt;"Não",R178&lt;&gt;"",VLOOKUP(R178,$D$9:$AD179,26,FALSE)="Concluído"),"Liberada","Aguardando"))))</f>
        <v/>
      </c>
      <c r="U178" s="43"/>
      <c r="V178" s="39"/>
      <c r="W178" s="39"/>
      <c r="X178" s="30"/>
      <c r="Y178" s="40" t="str">
        <f>IF('Atividades Teste'!D178&lt;&gt;"",COUNTIFS(Ocorrências!$B$6:$B178,'Atividades Teste'!$D178,Ocorrências!$R$6:$R178,"pendente")+COUNTIFS(Ocorrências!$B$6:$B178,'Atividades Teste'!$D178,Ocorrências!$R$6:$R178,"Agd Chamado"),"")</f>
        <v/>
      </c>
      <c r="Z178" s="42" t="str">
        <f t="shared" si="25"/>
        <v/>
      </c>
      <c r="AA178" s="37"/>
      <c r="AB178" s="37"/>
      <c r="AC178" s="49"/>
      <c r="AD178" s="46" t="str">
        <f t="shared" si="20"/>
        <v/>
      </c>
      <c r="AE178" s="47"/>
    </row>
    <row r="179" spans="1:31" x14ac:dyDescent="0.3">
      <c r="A179" s="92" t="str">
        <f t="shared" si="18"/>
        <v/>
      </c>
      <c r="B179" s="29" t="s">
        <v>42</v>
      </c>
      <c r="C179" s="30">
        <v>1</v>
      </c>
      <c r="D179" s="31" t="str">
        <f>IF(F179="","",B179&amp;1+SUM($C$11:C179))</f>
        <v/>
      </c>
      <c r="E179" s="32" t="str">
        <f t="shared" si="23"/>
        <v/>
      </c>
      <c r="F179" s="48"/>
      <c r="G179" s="34"/>
      <c r="H179" s="35" t="str">
        <f t="shared" si="24"/>
        <v/>
      </c>
      <c r="I179" s="36" t="str">
        <f t="shared" si="19"/>
        <v/>
      </c>
      <c r="J179" s="48"/>
      <c r="K179" s="38"/>
      <c r="L179" s="38"/>
      <c r="M179" s="39"/>
      <c r="N179" s="38"/>
      <c r="O179" s="39"/>
      <c r="P179" s="39"/>
      <c r="Q179" s="30"/>
      <c r="R179" s="40" t="str">
        <f t="shared" si="21"/>
        <v/>
      </c>
      <c r="S179" s="41" t="str">
        <f t="shared" ca="1" si="22"/>
        <v/>
      </c>
      <c r="T179" s="42" t="str">
        <f>IF(R179="","",IF(R179="Não","Liberada",IF(AND(R179&lt;&gt;"Não",R179&lt;&gt;"",VLOOKUP(R179,$D$9:$AD180,26,FALSE)&lt;&gt;"Concluído"),"Aguardando",IF(AND(R179&lt;&gt;"Não",R179&lt;&gt;"",VLOOKUP(R179,$D$9:$AD180,26,FALSE)="Concluído"),"Liberada","Aguardando"))))</f>
        <v/>
      </c>
      <c r="U179" s="43"/>
      <c r="V179" s="39"/>
      <c r="W179" s="39"/>
      <c r="X179" s="30"/>
      <c r="Y179" s="40" t="str">
        <f>IF('Atividades Teste'!D179&lt;&gt;"",COUNTIFS(Ocorrências!$B$6:$B179,'Atividades Teste'!$D179,Ocorrências!$R$6:$R179,"pendente")+COUNTIFS(Ocorrências!$B$6:$B179,'Atividades Teste'!$D179,Ocorrências!$R$6:$R179,"Agd Chamado"),"")</f>
        <v/>
      </c>
      <c r="Z179" s="42" t="str">
        <f t="shared" si="25"/>
        <v/>
      </c>
      <c r="AA179" s="37"/>
      <c r="AB179" s="37"/>
      <c r="AC179" s="49"/>
      <c r="AD179" s="46" t="str">
        <f t="shared" si="20"/>
        <v/>
      </c>
      <c r="AE179" s="47"/>
    </row>
    <row r="180" spans="1:31" x14ac:dyDescent="0.3">
      <c r="A180" s="92" t="str">
        <f t="shared" si="18"/>
        <v/>
      </c>
      <c r="B180" s="29" t="s">
        <v>42</v>
      </c>
      <c r="C180" s="30">
        <v>1</v>
      </c>
      <c r="D180" s="31" t="str">
        <f>IF(F180="","",B180&amp;1+SUM($C$11:C180))</f>
        <v/>
      </c>
      <c r="E180" s="32" t="str">
        <f t="shared" si="23"/>
        <v/>
      </c>
      <c r="F180" s="48"/>
      <c r="G180" s="34"/>
      <c r="H180" s="35" t="str">
        <f t="shared" si="24"/>
        <v/>
      </c>
      <c r="I180" s="36" t="str">
        <f t="shared" si="19"/>
        <v/>
      </c>
      <c r="J180" s="48"/>
      <c r="K180" s="38"/>
      <c r="L180" s="38"/>
      <c r="M180" s="39"/>
      <c r="N180" s="38"/>
      <c r="O180" s="39"/>
      <c r="P180" s="39"/>
      <c r="Q180" s="30"/>
      <c r="R180" s="40" t="str">
        <f t="shared" si="21"/>
        <v/>
      </c>
      <c r="S180" s="41" t="str">
        <f t="shared" ca="1" si="22"/>
        <v/>
      </c>
      <c r="T180" s="42" t="str">
        <f>IF(R180="","",IF(R180="Não","Liberada",IF(AND(R180&lt;&gt;"Não",R180&lt;&gt;"",VLOOKUP(R180,$D$9:$AD181,26,FALSE)&lt;&gt;"Concluído"),"Aguardando",IF(AND(R180&lt;&gt;"Não",R180&lt;&gt;"",VLOOKUP(R180,$D$9:$AD181,26,FALSE)="Concluído"),"Liberada","Aguardando"))))</f>
        <v/>
      </c>
      <c r="U180" s="43"/>
      <c r="V180" s="39"/>
      <c r="W180" s="39"/>
      <c r="X180" s="30"/>
      <c r="Y180" s="40" t="str">
        <f>IF('Atividades Teste'!D180&lt;&gt;"",COUNTIFS(Ocorrências!$B$6:$B180,'Atividades Teste'!$D180,Ocorrências!$R$6:$R180,"pendente")+COUNTIFS(Ocorrências!$B$6:$B180,'Atividades Teste'!$D180,Ocorrências!$R$6:$R180,"Agd Chamado"),"")</f>
        <v/>
      </c>
      <c r="Z180" s="42" t="str">
        <f t="shared" si="25"/>
        <v/>
      </c>
      <c r="AA180" s="37"/>
      <c r="AB180" s="37"/>
      <c r="AC180" s="49"/>
      <c r="AD180" s="46" t="str">
        <f t="shared" si="20"/>
        <v/>
      </c>
      <c r="AE180" s="47"/>
    </row>
    <row r="181" spans="1:31" x14ac:dyDescent="0.3">
      <c r="A181" s="92" t="str">
        <f t="shared" si="18"/>
        <v/>
      </c>
      <c r="B181" s="29" t="s">
        <v>42</v>
      </c>
      <c r="C181" s="30">
        <v>1</v>
      </c>
      <c r="D181" s="31" t="str">
        <f>IF(F181="","",B181&amp;1+SUM($C$11:C181))</f>
        <v/>
      </c>
      <c r="E181" s="32" t="str">
        <f t="shared" si="23"/>
        <v/>
      </c>
      <c r="F181" s="48"/>
      <c r="G181" s="34"/>
      <c r="H181" s="35" t="str">
        <f t="shared" si="24"/>
        <v/>
      </c>
      <c r="I181" s="36" t="str">
        <f t="shared" si="19"/>
        <v/>
      </c>
      <c r="J181" s="48"/>
      <c r="K181" s="38"/>
      <c r="L181" s="38"/>
      <c r="M181" s="39"/>
      <c r="N181" s="38"/>
      <c r="O181" s="39"/>
      <c r="P181" s="39"/>
      <c r="Q181" s="30"/>
      <c r="R181" s="40" t="str">
        <f t="shared" si="21"/>
        <v/>
      </c>
      <c r="S181" s="41" t="str">
        <f t="shared" ca="1" si="22"/>
        <v/>
      </c>
      <c r="T181" s="42" t="str">
        <f>IF(R181="","",IF(R181="Não","Liberada",IF(AND(R181&lt;&gt;"Não",R181&lt;&gt;"",VLOOKUP(R181,$D$9:$AD182,26,FALSE)&lt;&gt;"Concluído"),"Aguardando",IF(AND(R181&lt;&gt;"Não",R181&lt;&gt;"",VLOOKUP(R181,$D$9:$AD182,26,FALSE)="Concluído"),"Liberada","Aguardando"))))</f>
        <v/>
      </c>
      <c r="U181" s="43"/>
      <c r="V181" s="39"/>
      <c r="W181" s="39"/>
      <c r="X181" s="30"/>
      <c r="Y181" s="40" t="str">
        <f>IF('Atividades Teste'!D181&lt;&gt;"",COUNTIFS(Ocorrências!$B$6:$B181,'Atividades Teste'!$D181,Ocorrências!$R$6:$R181,"pendente")+COUNTIFS(Ocorrências!$B$6:$B181,'Atividades Teste'!$D181,Ocorrências!$R$6:$R181,"Agd Chamado"),"")</f>
        <v/>
      </c>
      <c r="Z181" s="42" t="str">
        <f t="shared" si="25"/>
        <v/>
      </c>
      <c r="AA181" s="37"/>
      <c r="AB181" s="37"/>
      <c r="AC181" s="49"/>
      <c r="AD181" s="46" t="str">
        <f t="shared" si="20"/>
        <v/>
      </c>
      <c r="AE181" s="47"/>
    </row>
    <row r="182" spans="1:31" x14ac:dyDescent="0.3">
      <c r="A182" s="92" t="str">
        <f t="shared" si="18"/>
        <v/>
      </c>
      <c r="B182" s="29" t="s">
        <v>42</v>
      </c>
      <c r="C182" s="30">
        <v>1</v>
      </c>
      <c r="D182" s="31" t="str">
        <f>IF(F182="","",B182&amp;1+SUM($C$11:C182))</f>
        <v/>
      </c>
      <c r="E182" s="32" t="str">
        <f t="shared" si="23"/>
        <v/>
      </c>
      <c r="F182" s="48"/>
      <c r="G182" s="34"/>
      <c r="H182" s="35" t="str">
        <f t="shared" si="24"/>
        <v/>
      </c>
      <c r="I182" s="36" t="str">
        <f t="shared" si="19"/>
        <v/>
      </c>
      <c r="J182" s="48"/>
      <c r="K182" s="38"/>
      <c r="L182" s="38"/>
      <c r="M182" s="39"/>
      <c r="N182" s="38"/>
      <c r="O182" s="39"/>
      <c r="P182" s="39"/>
      <c r="Q182" s="30"/>
      <c r="R182" s="40" t="str">
        <f t="shared" si="21"/>
        <v/>
      </c>
      <c r="S182" s="41" t="str">
        <f t="shared" ca="1" si="22"/>
        <v/>
      </c>
      <c r="T182" s="42" t="str">
        <f>IF(R182="","",IF(R182="Não","Liberada",IF(AND(R182&lt;&gt;"Não",R182&lt;&gt;"",VLOOKUP(R182,$D$9:$AD183,26,FALSE)&lt;&gt;"Concluído"),"Aguardando",IF(AND(R182&lt;&gt;"Não",R182&lt;&gt;"",VLOOKUP(R182,$D$9:$AD183,26,FALSE)="Concluído"),"Liberada","Aguardando"))))</f>
        <v/>
      </c>
      <c r="U182" s="43"/>
      <c r="V182" s="39"/>
      <c r="W182" s="39"/>
      <c r="X182" s="30"/>
      <c r="Y182" s="40" t="str">
        <f>IF('Atividades Teste'!D182&lt;&gt;"",COUNTIFS(Ocorrências!$B$6:$B182,'Atividades Teste'!$D182,Ocorrências!$R$6:$R182,"pendente")+COUNTIFS(Ocorrências!$B$6:$B182,'Atividades Teste'!$D182,Ocorrências!$R$6:$R182,"Agd Chamado"),"")</f>
        <v/>
      </c>
      <c r="Z182" s="42" t="str">
        <f t="shared" si="25"/>
        <v/>
      </c>
      <c r="AA182" s="37"/>
      <c r="AB182" s="37"/>
      <c r="AC182" s="49"/>
      <c r="AD182" s="46" t="str">
        <f t="shared" si="20"/>
        <v/>
      </c>
      <c r="AE182" s="47"/>
    </row>
    <row r="183" spans="1:31" x14ac:dyDescent="0.3">
      <c r="A183" s="92" t="str">
        <f t="shared" si="18"/>
        <v/>
      </c>
      <c r="B183" s="29" t="s">
        <v>42</v>
      </c>
      <c r="C183" s="30">
        <v>1</v>
      </c>
      <c r="D183" s="31" t="str">
        <f>IF(F183="","",B183&amp;1+SUM($C$11:C183))</f>
        <v/>
      </c>
      <c r="E183" s="32" t="str">
        <f t="shared" si="23"/>
        <v/>
      </c>
      <c r="F183" s="48"/>
      <c r="G183" s="34"/>
      <c r="H183" s="35" t="str">
        <f t="shared" si="24"/>
        <v/>
      </c>
      <c r="I183" s="36" t="str">
        <f t="shared" si="19"/>
        <v/>
      </c>
      <c r="J183" s="48"/>
      <c r="K183" s="38"/>
      <c r="L183" s="38"/>
      <c r="M183" s="39"/>
      <c r="N183" s="38"/>
      <c r="O183" s="39"/>
      <c r="P183" s="39"/>
      <c r="Q183" s="30"/>
      <c r="R183" s="40" t="str">
        <f t="shared" si="21"/>
        <v/>
      </c>
      <c r="S183" s="41" t="str">
        <f t="shared" ca="1" si="22"/>
        <v/>
      </c>
      <c r="T183" s="42" t="str">
        <f>IF(R183="","",IF(R183="Não","Liberada",IF(AND(R183&lt;&gt;"Não",R183&lt;&gt;"",VLOOKUP(R183,$D$9:$AD184,26,FALSE)&lt;&gt;"Concluído"),"Aguardando",IF(AND(R183&lt;&gt;"Não",R183&lt;&gt;"",VLOOKUP(R183,$D$9:$AD184,26,FALSE)="Concluído"),"Liberada","Aguardando"))))</f>
        <v/>
      </c>
      <c r="U183" s="43"/>
      <c r="V183" s="39"/>
      <c r="W183" s="39"/>
      <c r="X183" s="30"/>
      <c r="Y183" s="40" t="str">
        <f>IF('Atividades Teste'!D183&lt;&gt;"",COUNTIFS(Ocorrências!$B$6:$B183,'Atividades Teste'!$D183,Ocorrências!$R$6:$R183,"pendente")+COUNTIFS(Ocorrências!$B$6:$B183,'Atividades Teste'!$D183,Ocorrências!$R$6:$R183,"Agd Chamado"),"")</f>
        <v/>
      </c>
      <c r="Z183" s="42" t="str">
        <f t="shared" si="25"/>
        <v/>
      </c>
      <c r="AA183" s="37"/>
      <c r="AB183" s="37"/>
      <c r="AC183" s="49"/>
      <c r="AD183" s="46" t="str">
        <f t="shared" si="20"/>
        <v/>
      </c>
      <c r="AE183" s="47"/>
    </row>
    <row r="184" spans="1:31" x14ac:dyDescent="0.3">
      <c r="A184" s="92" t="str">
        <f t="shared" si="18"/>
        <v/>
      </c>
      <c r="B184" s="29" t="s">
        <v>42</v>
      </c>
      <c r="C184" s="30">
        <v>1</v>
      </c>
      <c r="D184" s="31" t="str">
        <f>IF(F184="","",B184&amp;1+SUM($C$11:C184))</f>
        <v/>
      </c>
      <c r="E184" s="32" t="str">
        <f t="shared" si="23"/>
        <v/>
      </c>
      <c r="F184" s="48"/>
      <c r="G184" s="34"/>
      <c r="H184" s="35" t="str">
        <f t="shared" si="24"/>
        <v/>
      </c>
      <c r="I184" s="36" t="str">
        <f t="shared" si="19"/>
        <v/>
      </c>
      <c r="J184" s="48"/>
      <c r="K184" s="38"/>
      <c r="L184" s="38"/>
      <c r="M184" s="39"/>
      <c r="N184" s="38"/>
      <c r="O184" s="39"/>
      <c r="P184" s="39"/>
      <c r="Q184" s="30"/>
      <c r="R184" s="40" t="str">
        <f t="shared" si="21"/>
        <v/>
      </c>
      <c r="S184" s="41" t="str">
        <f t="shared" ca="1" si="22"/>
        <v/>
      </c>
      <c r="T184" s="42" t="str">
        <f>IF(R184="","",IF(R184="Não","Liberada",IF(AND(R184&lt;&gt;"Não",R184&lt;&gt;"",VLOOKUP(R184,$D$9:$AD185,26,FALSE)&lt;&gt;"Concluído"),"Aguardando",IF(AND(R184&lt;&gt;"Não",R184&lt;&gt;"",VLOOKUP(R184,$D$9:$AD185,26,FALSE)="Concluído"),"Liberada","Aguardando"))))</f>
        <v/>
      </c>
      <c r="U184" s="43"/>
      <c r="V184" s="39"/>
      <c r="W184" s="39"/>
      <c r="X184" s="30"/>
      <c r="Y184" s="40" t="str">
        <f>IF('Atividades Teste'!D184&lt;&gt;"",COUNTIFS(Ocorrências!$B$6:$B184,'Atividades Teste'!$D184,Ocorrências!$R$6:$R184,"pendente")+COUNTIFS(Ocorrências!$B$6:$B184,'Atividades Teste'!$D184,Ocorrências!$R$6:$R184,"Agd Chamado"),"")</f>
        <v/>
      </c>
      <c r="Z184" s="42" t="str">
        <f t="shared" si="25"/>
        <v/>
      </c>
      <c r="AA184" s="37"/>
      <c r="AB184" s="37"/>
      <c r="AC184" s="49"/>
      <c r="AD184" s="46" t="str">
        <f t="shared" si="20"/>
        <v/>
      </c>
      <c r="AE184" s="47"/>
    </row>
    <row r="185" spans="1:31" x14ac:dyDescent="0.3">
      <c r="A185" s="92" t="str">
        <f t="shared" si="18"/>
        <v/>
      </c>
      <c r="B185" s="29" t="s">
        <v>42</v>
      </c>
      <c r="C185" s="30">
        <v>1</v>
      </c>
      <c r="D185" s="31" t="str">
        <f>IF(F185="","",B185&amp;1+SUM($C$11:C185))</f>
        <v/>
      </c>
      <c r="E185" s="32" t="str">
        <f t="shared" si="23"/>
        <v/>
      </c>
      <c r="F185" s="48"/>
      <c r="G185" s="34"/>
      <c r="H185" s="35" t="str">
        <f t="shared" si="24"/>
        <v/>
      </c>
      <c r="I185" s="36" t="str">
        <f t="shared" si="19"/>
        <v/>
      </c>
      <c r="J185" s="48"/>
      <c r="K185" s="38"/>
      <c r="L185" s="38"/>
      <c r="M185" s="39"/>
      <c r="N185" s="38"/>
      <c r="O185" s="39"/>
      <c r="P185" s="39"/>
      <c r="Q185" s="30"/>
      <c r="R185" s="40" t="str">
        <f t="shared" si="21"/>
        <v/>
      </c>
      <c r="S185" s="41" t="str">
        <f t="shared" ca="1" si="22"/>
        <v/>
      </c>
      <c r="T185" s="42" t="str">
        <f>IF(R185="","",IF(R185="Não","Liberada",IF(AND(R185&lt;&gt;"Não",R185&lt;&gt;"",VLOOKUP(R185,$D$9:$AD186,26,FALSE)&lt;&gt;"Concluído"),"Aguardando",IF(AND(R185&lt;&gt;"Não",R185&lt;&gt;"",VLOOKUP(R185,$D$9:$AD186,26,FALSE)="Concluído"),"Liberada","Aguardando"))))</f>
        <v/>
      </c>
      <c r="U185" s="43"/>
      <c r="V185" s="39"/>
      <c r="W185" s="39"/>
      <c r="X185" s="30"/>
      <c r="Y185" s="40" t="str">
        <f>IF('Atividades Teste'!D185&lt;&gt;"",COUNTIFS(Ocorrências!$B$6:$B185,'Atividades Teste'!$D185,Ocorrências!$R$6:$R185,"pendente")+COUNTIFS(Ocorrências!$B$6:$B185,'Atividades Teste'!$D185,Ocorrências!$R$6:$R185,"Agd Chamado"),"")</f>
        <v/>
      </c>
      <c r="Z185" s="42" t="str">
        <f t="shared" si="25"/>
        <v/>
      </c>
      <c r="AA185" s="37"/>
      <c r="AB185" s="37"/>
      <c r="AC185" s="49"/>
      <c r="AD185" s="46" t="str">
        <f t="shared" si="20"/>
        <v/>
      </c>
      <c r="AE185" s="47"/>
    </row>
    <row r="186" spans="1:31" x14ac:dyDescent="0.3">
      <c r="A186" s="92" t="str">
        <f t="shared" si="18"/>
        <v/>
      </c>
      <c r="B186" s="29" t="s">
        <v>42</v>
      </c>
      <c r="C186" s="30">
        <v>1</v>
      </c>
      <c r="D186" s="31" t="str">
        <f>IF(F186="","",B186&amp;1+SUM($C$11:C186))</f>
        <v/>
      </c>
      <c r="E186" s="32" t="str">
        <f t="shared" si="23"/>
        <v/>
      </c>
      <c r="F186" s="48"/>
      <c r="G186" s="34"/>
      <c r="H186" s="35" t="str">
        <f t="shared" si="24"/>
        <v/>
      </c>
      <c r="I186" s="36" t="str">
        <f t="shared" si="19"/>
        <v/>
      </c>
      <c r="J186" s="48"/>
      <c r="K186" s="38"/>
      <c r="L186" s="38"/>
      <c r="M186" s="39"/>
      <c r="N186" s="38"/>
      <c r="O186" s="39"/>
      <c r="P186" s="39"/>
      <c r="Q186" s="30"/>
      <c r="R186" s="40" t="str">
        <f t="shared" si="21"/>
        <v/>
      </c>
      <c r="S186" s="41" t="str">
        <f t="shared" ca="1" si="22"/>
        <v/>
      </c>
      <c r="T186" s="42" t="str">
        <f>IF(R186="","",IF(R186="Não","Liberada",IF(AND(R186&lt;&gt;"Não",R186&lt;&gt;"",VLOOKUP(R186,$D$9:$AD187,26,FALSE)&lt;&gt;"Concluído"),"Aguardando",IF(AND(R186&lt;&gt;"Não",R186&lt;&gt;"",VLOOKUP(R186,$D$9:$AD187,26,FALSE)="Concluído"),"Liberada","Aguardando"))))</f>
        <v/>
      </c>
      <c r="U186" s="43"/>
      <c r="V186" s="39"/>
      <c r="W186" s="39"/>
      <c r="X186" s="30"/>
      <c r="Y186" s="40" t="str">
        <f>IF('Atividades Teste'!D186&lt;&gt;"",COUNTIFS(Ocorrências!$B$6:$B186,'Atividades Teste'!$D186,Ocorrências!$R$6:$R186,"pendente")+COUNTIFS(Ocorrências!$B$6:$B186,'Atividades Teste'!$D186,Ocorrências!$R$6:$R186,"Agd Chamado"),"")</f>
        <v/>
      </c>
      <c r="Z186" s="42" t="str">
        <f t="shared" si="25"/>
        <v/>
      </c>
      <c r="AA186" s="37"/>
      <c r="AB186" s="37"/>
      <c r="AC186" s="49"/>
      <c r="AD186" s="46" t="str">
        <f t="shared" si="20"/>
        <v/>
      </c>
      <c r="AE186" s="47"/>
    </row>
    <row r="187" spans="1:31" x14ac:dyDescent="0.3">
      <c r="A187" s="92" t="str">
        <f t="shared" si="18"/>
        <v/>
      </c>
      <c r="B187" s="29" t="s">
        <v>42</v>
      </c>
      <c r="C187" s="30">
        <v>1</v>
      </c>
      <c r="D187" s="31" t="str">
        <f>IF(F187="","",B187&amp;1+SUM($C$11:C187))</f>
        <v/>
      </c>
      <c r="E187" s="32" t="str">
        <f t="shared" si="23"/>
        <v/>
      </c>
      <c r="F187" s="48"/>
      <c r="G187" s="34"/>
      <c r="H187" s="35" t="str">
        <f t="shared" si="24"/>
        <v/>
      </c>
      <c r="I187" s="36" t="str">
        <f t="shared" si="19"/>
        <v/>
      </c>
      <c r="J187" s="48"/>
      <c r="K187" s="38"/>
      <c r="L187" s="38"/>
      <c r="M187" s="39"/>
      <c r="N187" s="38"/>
      <c r="O187" s="39"/>
      <c r="P187" s="39"/>
      <c r="Q187" s="30"/>
      <c r="R187" s="40" t="str">
        <f t="shared" si="21"/>
        <v/>
      </c>
      <c r="S187" s="41" t="str">
        <f t="shared" ca="1" si="22"/>
        <v/>
      </c>
      <c r="T187" s="42" t="str">
        <f>IF(R187="","",IF(R187="Não","Liberada",IF(AND(R187&lt;&gt;"Não",R187&lt;&gt;"",VLOOKUP(R187,$D$9:$AD188,26,FALSE)&lt;&gt;"Concluído"),"Aguardando",IF(AND(R187&lt;&gt;"Não",R187&lt;&gt;"",VLOOKUP(R187,$D$9:$AD188,26,FALSE)="Concluído"),"Liberada","Aguardando"))))</f>
        <v/>
      </c>
      <c r="U187" s="43"/>
      <c r="V187" s="39"/>
      <c r="W187" s="39"/>
      <c r="X187" s="30"/>
      <c r="Y187" s="40" t="str">
        <f>IF('Atividades Teste'!D187&lt;&gt;"",COUNTIFS(Ocorrências!$B$6:$B187,'Atividades Teste'!$D187,Ocorrências!$R$6:$R187,"pendente")+COUNTIFS(Ocorrências!$B$6:$B187,'Atividades Teste'!$D187,Ocorrências!$R$6:$R187,"Agd Chamado"),"")</f>
        <v/>
      </c>
      <c r="Z187" s="42" t="str">
        <f t="shared" si="25"/>
        <v/>
      </c>
      <c r="AA187" s="37"/>
      <c r="AB187" s="37"/>
      <c r="AC187" s="49"/>
      <c r="AD187" s="46" t="str">
        <f t="shared" si="20"/>
        <v/>
      </c>
      <c r="AE187" s="47"/>
    </row>
    <row r="188" spans="1:31" x14ac:dyDescent="0.3">
      <c r="A188" s="92" t="str">
        <f t="shared" si="18"/>
        <v/>
      </c>
      <c r="B188" s="29" t="s">
        <v>42</v>
      </c>
      <c r="C188" s="30">
        <v>1</v>
      </c>
      <c r="D188" s="31" t="str">
        <f>IF(F188="","",B188&amp;1+SUM($C$11:C188))</f>
        <v/>
      </c>
      <c r="E188" s="32" t="str">
        <f t="shared" si="23"/>
        <v/>
      </c>
      <c r="F188" s="48"/>
      <c r="G188" s="34"/>
      <c r="H188" s="35" t="str">
        <f t="shared" si="24"/>
        <v/>
      </c>
      <c r="I188" s="36" t="str">
        <f t="shared" si="19"/>
        <v/>
      </c>
      <c r="J188" s="48"/>
      <c r="K188" s="38"/>
      <c r="L188" s="38"/>
      <c r="M188" s="39"/>
      <c r="N188" s="38"/>
      <c r="O188" s="39"/>
      <c r="P188" s="39"/>
      <c r="Q188" s="30"/>
      <c r="R188" s="40" t="str">
        <f t="shared" si="21"/>
        <v/>
      </c>
      <c r="S188" s="41" t="str">
        <f t="shared" ca="1" si="22"/>
        <v/>
      </c>
      <c r="T188" s="42" t="str">
        <f>IF(R188="","",IF(R188="Não","Liberada",IF(AND(R188&lt;&gt;"Não",R188&lt;&gt;"",VLOOKUP(R188,$D$9:$AD189,26,FALSE)&lt;&gt;"Concluído"),"Aguardando",IF(AND(R188&lt;&gt;"Não",R188&lt;&gt;"",VLOOKUP(R188,$D$9:$AD189,26,FALSE)="Concluído"),"Liberada","Aguardando"))))</f>
        <v/>
      </c>
      <c r="U188" s="43"/>
      <c r="V188" s="39"/>
      <c r="W188" s="39"/>
      <c r="X188" s="30"/>
      <c r="Y188" s="40" t="str">
        <f>IF('Atividades Teste'!D188&lt;&gt;"",COUNTIFS(Ocorrências!$B$6:$B188,'Atividades Teste'!$D188,Ocorrências!$R$6:$R188,"pendente")+COUNTIFS(Ocorrências!$B$6:$B188,'Atividades Teste'!$D188,Ocorrências!$R$6:$R188,"Agd Chamado"),"")</f>
        <v/>
      </c>
      <c r="Z188" s="42" t="str">
        <f t="shared" si="25"/>
        <v/>
      </c>
      <c r="AA188" s="37"/>
      <c r="AB188" s="37"/>
      <c r="AC188" s="49"/>
      <c r="AD188" s="46" t="str">
        <f t="shared" si="20"/>
        <v/>
      </c>
      <c r="AE188" s="47"/>
    </row>
    <row r="189" spans="1:31" x14ac:dyDescent="0.3">
      <c r="A189" s="92" t="str">
        <f t="shared" si="18"/>
        <v/>
      </c>
      <c r="B189" s="29" t="s">
        <v>42</v>
      </c>
      <c r="C189" s="30">
        <v>1</v>
      </c>
      <c r="D189" s="31" t="str">
        <f>IF(F189="","",B189&amp;1+SUM($C$11:C189))</f>
        <v/>
      </c>
      <c r="E189" s="32" t="str">
        <f t="shared" si="23"/>
        <v/>
      </c>
      <c r="F189" s="48"/>
      <c r="G189" s="34"/>
      <c r="H189" s="35" t="str">
        <f t="shared" si="24"/>
        <v/>
      </c>
      <c r="I189" s="36" t="str">
        <f t="shared" si="19"/>
        <v/>
      </c>
      <c r="J189" s="48"/>
      <c r="K189" s="38"/>
      <c r="L189" s="38"/>
      <c r="M189" s="39"/>
      <c r="N189" s="38"/>
      <c r="O189" s="39"/>
      <c r="P189" s="39"/>
      <c r="Q189" s="30"/>
      <c r="R189" s="40" t="str">
        <f t="shared" si="21"/>
        <v/>
      </c>
      <c r="S189" s="41" t="str">
        <f t="shared" ca="1" si="22"/>
        <v/>
      </c>
      <c r="T189" s="42" t="str">
        <f>IF(R189="","",IF(R189="Não","Liberada",IF(AND(R189&lt;&gt;"Não",R189&lt;&gt;"",VLOOKUP(R189,$D$9:$AD190,26,FALSE)&lt;&gt;"Concluído"),"Aguardando",IF(AND(R189&lt;&gt;"Não",R189&lt;&gt;"",VLOOKUP(R189,$D$9:$AD190,26,FALSE)="Concluído"),"Liberada","Aguardando"))))</f>
        <v/>
      </c>
      <c r="U189" s="43"/>
      <c r="V189" s="39"/>
      <c r="W189" s="39"/>
      <c r="X189" s="30"/>
      <c r="Y189" s="40" t="str">
        <f>IF('Atividades Teste'!D189&lt;&gt;"",COUNTIFS(Ocorrências!$B$6:$B189,'Atividades Teste'!$D189,Ocorrências!$R$6:$R189,"pendente")+COUNTIFS(Ocorrências!$B$6:$B189,'Atividades Teste'!$D189,Ocorrências!$R$6:$R189,"Agd Chamado"),"")</f>
        <v/>
      </c>
      <c r="Z189" s="42" t="str">
        <f t="shared" si="25"/>
        <v/>
      </c>
      <c r="AA189" s="37"/>
      <c r="AB189" s="37"/>
      <c r="AC189" s="49"/>
      <c r="AD189" s="46" t="str">
        <f t="shared" si="20"/>
        <v/>
      </c>
      <c r="AE189" s="47"/>
    </row>
    <row r="190" spans="1:31" x14ac:dyDescent="0.3">
      <c r="A190" s="92" t="str">
        <f t="shared" si="18"/>
        <v/>
      </c>
      <c r="B190" s="29" t="s">
        <v>42</v>
      </c>
      <c r="C190" s="30">
        <v>1</v>
      </c>
      <c r="D190" s="31" t="str">
        <f>IF(F190="","",B190&amp;1+SUM($C$11:C190))</f>
        <v/>
      </c>
      <c r="E190" s="32" t="str">
        <f t="shared" si="23"/>
        <v/>
      </c>
      <c r="F190" s="48"/>
      <c r="G190" s="34"/>
      <c r="H190" s="35" t="str">
        <f t="shared" si="24"/>
        <v/>
      </c>
      <c r="I190" s="36" t="str">
        <f t="shared" si="19"/>
        <v/>
      </c>
      <c r="J190" s="48"/>
      <c r="K190" s="38"/>
      <c r="L190" s="38"/>
      <c r="M190" s="39"/>
      <c r="N190" s="38"/>
      <c r="O190" s="39"/>
      <c r="P190" s="39"/>
      <c r="Q190" s="30"/>
      <c r="R190" s="40" t="str">
        <f t="shared" si="21"/>
        <v/>
      </c>
      <c r="S190" s="41" t="str">
        <f t="shared" ca="1" si="22"/>
        <v/>
      </c>
      <c r="T190" s="42" t="str">
        <f>IF(R190="","",IF(R190="Não","Liberada",IF(AND(R190&lt;&gt;"Não",R190&lt;&gt;"",VLOOKUP(R190,$D$9:$AD191,26,FALSE)&lt;&gt;"Concluído"),"Aguardando",IF(AND(R190&lt;&gt;"Não",R190&lt;&gt;"",VLOOKUP(R190,$D$9:$AD191,26,FALSE)="Concluído"),"Liberada","Aguardando"))))</f>
        <v/>
      </c>
      <c r="U190" s="43"/>
      <c r="V190" s="39"/>
      <c r="W190" s="39"/>
      <c r="X190" s="30"/>
      <c r="Y190" s="40" t="str">
        <f>IF('Atividades Teste'!D190&lt;&gt;"",COUNTIFS(Ocorrências!$B$6:$B190,'Atividades Teste'!$D190,Ocorrências!$R$6:$R190,"pendente")+COUNTIFS(Ocorrências!$B$6:$B190,'Atividades Teste'!$D190,Ocorrências!$R$6:$R190,"Agd Chamado"),"")</f>
        <v/>
      </c>
      <c r="Z190" s="42" t="str">
        <f t="shared" si="25"/>
        <v/>
      </c>
      <c r="AA190" s="37"/>
      <c r="AB190" s="37"/>
      <c r="AC190" s="49"/>
      <c r="AD190" s="46" t="str">
        <f t="shared" si="20"/>
        <v/>
      </c>
      <c r="AE190" s="47"/>
    </row>
    <row r="191" spans="1:31" x14ac:dyDescent="0.3">
      <c r="A191" s="92" t="str">
        <f t="shared" si="18"/>
        <v/>
      </c>
      <c r="B191" s="29" t="s">
        <v>42</v>
      </c>
      <c r="C191" s="30">
        <v>1</v>
      </c>
      <c r="D191" s="31" t="str">
        <f>IF(F191="","",B191&amp;1+SUM($C$11:C191))</f>
        <v/>
      </c>
      <c r="E191" s="32" t="str">
        <f t="shared" si="23"/>
        <v/>
      </c>
      <c r="F191" s="48"/>
      <c r="G191" s="34"/>
      <c r="H191" s="35" t="str">
        <f t="shared" si="24"/>
        <v/>
      </c>
      <c r="I191" s="36" t="str">
        <f t="shared" si="19"/>
        <v/>
      </c>
      <c r="J191" s="48"/>
      <c r="K191" s="38"/>
      <c r="L191" s="38"/>
      <c r="M191" s="39"/>
      <c r="N191" s="38"/>
      <c r="O191" s="39"/>
      <c r="P191" s="39"/>
      <c r="Q191" s="30"/>
      <c r="R191" s="40" t="str">
        <f t="shared" si="21"/>
        <v/>
      </c>
      <c r="S191" s="41" t="str">
        <f t="shared" ca="1" si="22"/>
        <v/>
      </c>
      <c r="T191" s="42" t="str">
        <f>IF(R191="","",IF(R191="Não","Liberada",IF(AND(R191&lt;&gt;"Não",R191&lt;&gt;"",VLOOKUP(R191,$D$9:$AD192,26,FALSE)&lt;&gt;"Concluído"),"Aguardando",IF(AND(R191&lt;&gt;"Não",R191&lt;&gt;"",VLOOKUP(R191,$D$9:$AD192,26,FALSE)="Concluído"),"Liberada","Aguardando"))))</f>
        <v/>
      </c>
      <c r="U191" s="43"/>
      <c r="V191" s="39"/>
      <c r="W191" s="39"/>
      <c r="X191" s="30"/>
      <c r="Y191" s="40" t="str">
        <f>IF('Atividades Teste'!D191&lt;&gt;"",COUNTIFS(Ocorrências!$B$6:$B191,'Atividades Teste'!$D191,Ocorrências!$R$6:$R191,"pendente")+COUNTIFS(Ocorrências!$B$6:$B191,'Atividades Teste'!$D191,Ocorrências!$R$6:$R191,"Agd Chamado"),"")</f>
        <v/>
      </c>
      <c r="Z191" s="42" t="str">
        <f t="shared" si="25"/>
        <v/>
      </c>
      <c r="AA191" s="37"/>
      <c r="AB191" s="37"/>
      <c r="AC191" s="49"/>
      <c r="AD191" s="46" t="str">
        <f t="shared" si="20"/>
        <v/>
      </c>
      <c r="AE191" s="47"/>
    </row>
    <row r="192" spans="1:31" x14ac:dyDescent="0.3">
      <c r="A192" s="92" t="str">
        <f t="shared" si="18"/>
        <v/>
      </c>
      <c r="B192" s="29" t="s">
        <v>42</v>
      </c>
      <c r="C192" s="30">
        <v>1</v>
      </c>
      <c r="D192" s="31" t="str">
        <f>IF(F192="","",B192&amp;1+SUM($C$11:C192))</f>
        <v/>
      </c>
      <c r="E192" s="32" t="str">
        <f t="shared" si="23"/>
        <v/>
      </c>
      <c r="F192" s="48"/>
      <c r="G192" s="34"/>
      <c r="H192" s="35" t="str">
        <f t="shared" si="24"/>
        <v/>
      </c>
      <c r="I192" s="36" t="str">
        <f t="shared" si="19"/>
        <v/>
      </c>
      <c r="J192" s="48"/>
      <c r="K192" s="38"/>
      <c r="L192" s="38"/>
      <c r="M192" s="39"/>
      <c r="N192" s="38"/>
      <c r="O192" s="39"/>
      <c r="P192" s="39"/>
      <c r="Q192" s="30"/>
      <c r="R192" s="40" t="str">
        <f t="shared" si="21"/>
        <v/>
      </c>
      <c r="S192" s="41" t="str">
        <f t="shared" ca="1" si="22"/>
        <v/>
      </c>
      <c r="T192" s="42" t="str">
        <f>IF(R192="","",IF(R192="Não","Liberada",IF(AND(R192&lt;&gt;"Não",R192&lt;&gt;"",VLOOKUP(R192,$D$9:$AD193,26,FALSE)&lt;&gt;"Concluído"),"Aguardando",IF(AND(R192&lt;&gt;"Não",R192&lt;&gt;"",VLOOKUP(R192,$D$9:$AD193,26,FALSE)="Concluído"),"Liberada","Aguardando"))))</f>
        <v/>
      </c>
      <c r="U192" s="43"/>
      <c r="V192" s="39"/>
      <c r="W192" s="39"/>
      <c r="X192" s="30"/>
      <c r="Y192" s="40" t="str">
        <f>IF('Atividades Teste'!D192&lt;&gt;"",COUNTIFS(Ocorrências!$B$6:$B192,'Atividades Teste'!$D192,Ocorrências!$R$6:$R192,"pendente")+COUNTIFS(Ocorrências!$B$6:$B192,'Atividades Teste'!$D192,Ocorrências!$R$6:$R192,"Agd Chamado"),"")</f>
        <v/>
      </c>
      <c r="Z192" s="42" t="str">
        <f t="shared" si="25"/>
        <v/>
      </c>
      <c r="AA192" s="37"/>
      <c r="AB192" s="37"/>
      <c r="AC192" s="49"/>
      <c r="AD192" s="46" t="str">
        <f t="shared" si="20"/>
        <v/>
      </c>
      <c r="AE192" s="47"/>
    </row>
    <row r="193" spans="1:31" x14ac:dyDescent="0.3">
      <c r="A193" s="92" t="str">
        <f t="shared" si="18"/>
        <v/>
      </c>
      <c r="B193" s="29" t="s">
        <v>42</v>
      </c>
      <c r="C193" s="30">
        <v>1</v>
      </c>
      <c r="D193" s="31" t="str">
        <f>IF(F193="","",B193&amp;1+SUM($C$11:C193))</f>
        <v/>
      </c>
      <c r="E193" s="32" t="str">
        <f t="shared" si="23"/>
        <v/>
      </c>
      <c r="F193" s="48"/>
      <c r="G193" s="34"/>
      <c r="H193" s="35" t="str">
        <f t="shared" si="24"/>
        <v/>
      </c>
      <c r="I193" s="36" t="str">
        <f t="shared" si="19"/>
        <v/>
      </c>
      <c r="J193" s="48"/>
      <c r="K193" s="38"/>
      <c r="L193" s="38"/>
      <c r="M193" s="39"/>
      <c r="N193" s="38"/>
      <c r="O193" s="39"/>
      <c r="P193" s="39"/>
      <c r="Q193" s="30"/>
      <c r="R193" s="40" t="str">
        <f t="shared" si="21"/>
        <v/>
      </c>
      <c r="S193" s="41" t="str">
        <f t="shared" ca="1" si="22"/>
        <v/>
      </c>
      <c r="T193" s="42" t="str">
        <f>IF(R193="","",IF(R193="Não","Liberada",IF(AND(R193&lt;&gt;"Não",R193&lt;&gt;"",VLOOKUP(R193,$D$9:$AD194,26,FALSE)&lt;&gt;"Concluído"),"Aguardando",IF(AND(R193&lt;&gt;"Não",R193&lt;&gt;"",VLOOKUP(R193,$D$9:$AD194,26,FALSE)="Concluído"),"Liberada","Aguardando"))))</f>
        <v/>
      </c>
      <c r="U193" s="43"/>
      <c r="V193" s="39"/>
      <c r="W193" s="39"/>
      <c r="X193" s="30"/>
      <c r="Y193" s="40" t="str">
        <f>IF('Atividades Teste'!D193&lt;&gt;"",COUNTIFS(Ocorrências!$B$6:$B193,'Atividades Teste'!$D193,Ocorrências!$R$6:$R193,"pendente")+COUNTIFS(Ocorrências!$B$6:$B193,'Atividades Teste'!$D193,Ocorrências!$R$6:$R193,"Agd Chamado"),"")</f>
        <v/>
      </c>
      <c r="Z193" s="42" t="str">
        <f t="shared" si="25"/>
        <v/>
      </c>
      <c r="AA193" s="37"/>
      <c r="AB193" s="37"/>
      <c r="AC193" s="49"/>
      <c r="AD193" s="46" t="str">
        <f t="shared" si="20"/>
        <v/>
      </c>
      <c r="AE193" s="47"/>
    </row>
    <row r="194" spans="1:31" x14ac:dyDescent="0.3">
      <c r="A194" s="92" t="str">
        <f t="shared" si="18"/>
        <v/>
      </c>
      <c r="B194" s="29" t="s">
        <v>42</v>
      </c>
      <c r="C194" s="30">
        <v>1</v>
      </c>
      <c r="D194" s="31" t="str">
        <f>IF(F194="","",B194&amp;1+SUM($C$11:C194))</f>
        <v/>
      </c>
      <c r="E194" s="32" t="str">
        <f t="shared" si="23"/>
        <v/>
      </c>
      <c r="F194" s="48"/>
      <c r="G194" s="34"/>
      <c r="H194" s="35" t="str">
        <f t="shared" si="24"/>
        <v/>
      </c>
      <c r="I194" s="36" t="str">
        <f t="shared" si="19"/>
        <v/>
      </c>
      <c r="J194" s="48"/>
      <c r="K194" s="38"/>
      <c r="L194" s="38"/>
      <c r="M194" s="39"/>
      <c r="N194" s="38"/>
      <c r="O194" s="39"/>
      <c r="P194" s="39"/>
      <c r="Q194" s="30"/>
      <c r="R194" s="40" t="str">
        <f t="shared" si="21"/>
        <v/>
      </c>
      <c r="S194" s="41" t="str">
        <f t="shared" ca="1" si="22"/>
        <v/>
      </c>
      <c r="T194" s="42" t="str">
        <f>IF(R194="","",IF(R194="Não","Liberada",IF(AND(R194&lt;&gt;"Não",R194&lt;&gt;"",VLOOKUP(R194,$D$9:$AD195,26,FALSE)&lt;&gt;"Concluído"),"Aguardando",IF(AND(R194&lt;&gt;"Não",R194&lt;&gt;"",VLOOKUP(R194,$D$9:$AD195,26,FALSE)="Concluído"),"Liberada","Aguardando"))))</f>
        <v/>
      </c>
      <c r="U194" s="43"/>
      <c r="V194" s="39"/>
      <c r="W194" s="39"/>
      <c r="X194" s="30"/>
      <c r="Y194" s="40" t="str">
        <f>IF('Atividades Teste'!D194&lt;&gt;"",COUNTIFS(Ocorrências!$B$6:$B194,'Atividades Teste'!$D194,Ocorrências!$R$6:$R194,"pendente")+COUNTIFS(Ocorrências!$B$6:$B194,'Atividades Teste'!$D194,Ocorrências!$R$6:$R194,"Agd Chamado"),"")</f>
        <v/>
      </c>
      <c r="Z194" s="42" t="str">
        <f t="shared" si="25"/>
        <v/>
      </c>
      <c r="AA194" s="37"/>
      <c r="AB194" s="37"/>
      <c r="AC194" s="49"/>
      <c r="AD194" s="46" t="str">
        <f t="shared" si="20"/>
        <v/>
      </c>
      <c r="AE194" s="47"/>
    </row>
    <row r="195" spans="1:31" x14ac:dyDescent="0.3">
      <c r="A195" s="92" t="str">
        <f t="shared" si="18"/>
        <v/>
      </c>
      <c r="B195" s="29" t="s">
        <v>42</v>
      </c>
      <c r="C195" s="30">
        <v>1</v>
      </c>
      <c r="D195" s="31" t="str">
        <f>IF(F195="","",B195&amp;1+SUM($C$11:C195))</f>
        <v/>
      </c>
      <c r="E195" s="32" t="str">
        <f t="shared" si="23"/>
        <v/>
      </c>
      <c r="F195" s="48"/>
      <c r="G195" s="34"/>
      <c r="H195" s="35" t="str">
        <f t="shared" si="24"/>
        <v/>
      </c>
      <c r="I195" s="36" t="str">
        <f t="shared" si="19"/>
        <v/>
      </c>
      <c r="J195" s="48"/>
      <c r="K195" s="38"/>
      <c r="L195" s="38"/>
      <c r="M195" s="39"/>
      <c r="N195" s="38"/>
      <c r="O195" s="39"/>
      <c r="P195" s="39"/>
      <c r="Q195" s="30"/>
      <c r="R195" s="40" t="str">
        <f t="shared" si="21"/>
        <v/>
      </c>
      <c r="S195" s="41" t="str">
        <f t="shared" ca="1" si="22"/>
        <v/>
      </c>
      <c r="T195" s="42" t="str">
        <f>IF(R195="","",IF(R195="Não","Liberada",IF(AND(R195&lt;&gt;"Não",R195&lt;&gt;"",VLOOKUP(R195,$D$9:$AD196,26,FALSE)&lt;&gt;"Concluído"),"Aguardando",IF(AND(R195&lt;&gt;"Não",R195&lt;&gt;"",VLOOKUP(R195,$D$9:$AD196,26,FALSE)="Concluído"),"Liberada","Aguardando"))))</f>
        <v/>
      </c>
      <c r="U195" s="43"/>
      <c r="V195" s="39"/>
      <c r="W195" s="39"/>
      <c r="X195" s="30"/>
      <c r="Y195" s="40" t="str">
        <f>IF('Atividades Teste'!D195&lt;&gt;"",COUNTIFS(Ocorrências!$B$6:$B195,'Atividades Teste'!$D195,Ocorrências!$R$6:$R195,"pendente")+COUNTIFS(Ocorrências!$B$6:$B195,'Atividades Teste'!$D195,Ocorrências!$R$6:$R195,"Agd Chamado"),"")</f>
        <v/>
      </c>
      <c r="Z195" s="42" t="str">
        <f t="shared" si="25"/>
        <v/>
      </c>
      <c r="AA195" s="37"/>
      <c r="AB195" s="37"/>
      <c r="AC195" s="49"/>
      <c r="AD195" s="46" t="str">
        <f t="shared" si="20"/>
        <v/>
      </c>
      <c r="AE195" s="47"/>
    </row>
    <row r="196" spans="1:31" x14ac:dyDescent="0.3">
      <c r="A196" s="92" t="str">
        <f t="shared" si="18"/>
        <v/>
      </c>
      <c r="B196" s="29" t="s">
        <v>42</v>
      </c>
      <c r="C196" s="30">
        <v>1</v>
      </c>
      <c r="D196" s="31" t="str">
        <f>IF(F196="","",B196&amp;1+SUM($C$11:C196))</f>
        <v/>
      </c>
      <c r="E196" s="32" t="str">
        <f t="shared" si="23"/>
        <v/>
      </c>
      <c r="F196" s="48"/>
      <c r="G196" s="34"/>
      <c r="H196" s="35" t="str">
        <f t="shared" si="24"/>
        <v/>
      </c>
      <c r="I196" s="36" t="str">
        <f t="shared" si="19"/>
        <v/>
      </c>
      <c r="J196" s="48"/>
      <c r="K196" s="38"/>
      <c r="L196" s="38"/>
      <c r="M196" s="39"/>
      <c r="N196" s="38"/>
      <c r="O196" s="39"/>
      <c r="P196" s="39"/>
      <c r="Q196" s="30"/>
      <c r="R196" s="40" t="str">
        <f t="shared" si="21"/>
        <v/>
      </c>
      <c r="S196" s="41" t="str">
        <f t="shared" ca="1" si="22"/>
        <v/>
      </c>
      <c r="T196" s="42" t="str">
        <f>IF(R196="","",IF(R196="Não","Liberada",IF(AND(R196&lt;&gt;"Não",R196&lt;&gt;"",VLOOKUP(R196,$D$9:$AD197,26,FALSE)&lt;&gt;"Concluído"),"Aguardando",IF(AND(R196&lt;&gt;"Não",R196&lt;&gt;"",VLOOKUP(R196,$D$9:$AD197,26,FALSE)="Concluído"),"Liberada","Aguardando"))))</f>
        <v/>
      </c>
      <c r="U196" s="43"/>
      <c r="V196" s="39"/>
      <c r="W196" s="39"/>
      <c r="X196" s="30"/>
      <c r="Y196" s="40" t="str">
        <f>IF('Atividades Teste'!D196&lt;&gt;"",COUNTIFS(Ocorrências!$B$6:$B196,'Atividades Teste'!$D196,Ocorrências!$R$6:$R196,"pendente")+COUNTIFS(Ocorrências!$B$6:$B196,'Atividades Teste'!$D196,Ocorrências!$R$6:$R196,"Agd Chamado"),"")</f>
        <v/>
      </c>
      <c r="Z196" s="42" t="str">
        <f t="shared" si="25"/>
        <v/>
      </c>
      <c r="AA196" s="37"/>
      <c r="AB196" s="37"/>
      <c r="AC196" s="49"/>
      <c r="AD196" s="46" t="str">
        <f t="shared" si="20"/>
        <v/>
      </c>
      <c r="AE196" s="47"/>
    </row>
    <row r="197" spans="1:31" x14ac:dyDescent="0.3">
      <c r="A197" s="92" t="str">
        <f t="shared" si="18"/>
        <v/>
      </c>
      <c r="B197" s="29" t="s">
        <v>42</v>
      </c>
      <c r="C197" s="30">
        <v>1</v>
      </c>
      <c r="D197" s="31" t="str">
        <f>IF(F197="","",B197&amp;1+SUM($C$11:C197))</f>
        <v/>
      </c>
      <c r="E197" s="32" t="str">
        <f t="shared" si="23"/>
        <v/>
      </c>
      <c r="F197" s="48"/>
      <c r="G197" s="34"/>
      <c r="H197" s="35" t="str">
        <f t="shared" si="24"/>
        <v/>
      </c>
      <c r="I197" s="36" t="str">
        <f t="shared" si="19"/>
        <v/>
      </c>
      <c r="J197" s="48"/>
      <c r="K197" s="38"/>
      <c r="L197" s="38"/>
      <c r="M197" s="39"/>
      <c r="N197" s="38"/>
      <c r="O197" s="39"/>
      <c r="P197" s="39"/>
      <c r="Q197" s="30"/>
      <c r="R197" s="40" t="str">
        <f t="shared" si="21"/>
        <v/>
      </c>
      <c r="S197" s="41" t="str">
        <f t="shared" ca="1" si="22"/>
        <v/>
      </c>
      <c r="T197" s="42" t="str">
        <f>IF(R197="","",IF(R197="Não","Liberada",IF(AND(R197&lt;&gt;"Não",R197&lt;&gt;"",VLOOKUP(R197,$D$9:$AD198,26,FALSE)&lt;&gt;"Concluído"),"Aguardando",IF(AND(R197&lt;&gt;"Não",R197&lt;&gt;"",VLOOKUP(R197,$D$9:$AD198,26,FALSE)="Concluído"),"Liberada","Aguardando"))))</f>
        <v/>
      </c>
      <c r="U197" s="43"/>
      <c r="V197" s="39"/>
      <c r="W197" s="39"/>
      <c r="X197" s="30"/>
      <c r="Y197" s="40" t="str">
        <f>IF('Atividades Teste'!D197&lt;&gt;"",COUNTIFS(Ocorrências!$B$6:$B197,'Atividades Teste'!$D197,Ocorrências!$R$6:$R197,"pendente")+COUNTIFS(Ocorrências!$B$6:$B197,'Atividades Teste'!$D197,Ocorrências!$R$6:$R197,"Agd Chamado"),"")</f>
        <v/>
      </c>
      <c r="Z197" s="42" t="str">
        <f t="shared" si="25"/>
        <v/>
      </c>
      <c r="AA197" s="37"/>
      <c r="AB197" s="37"/>
      <c r="AC197" s="49"/>
      <c r="AD197" s="46" t="str">
        <f t="shared" si="20"/>
        <v/>
      </c>
      <c r="AE197" s="47"/>
    </row>
    <row r="198" spans="1:31" x14ac:dyDescent="0.3">
      <c r="A198" s="92" t="str">
        <f t="shared" si="18"/>
        <v/>
      </c>
      <c r="B198" s="29" t="s">
        <v>42</v>
      </c>
      <c r="C198" s="30">
        <v>1</v>
      </c>
      <c r="D198" s="31" t="str">
        <f>IF(F198="","",B198&amp;1+SUM($C$11:C198))</f>
        <v/>
      </c>
      <c r="E198" s="32" t="str">
        <f t="shared" si="23"/>
        <v/>
      </c>
      <c r="F198" s="48"/>
      <c r="G198" s="34"/>
      <c r="H198" s="35" t="str">
        <f t="shared" si="24"/>
        <v/>
      </c>
      <c r="I198" s="36" t="str">
        <f t="shared" si="19"/>
        <v/>
      </c>
      <c r="J198" s="48"/>
      <c r="K198" s="38"/>
      <c r="L198" s="38"/>
      <c r="M198" s="39"/>
      <c r="N198" s="38"/>
      <c r="O198" s="39"/>
      <c r="P198" s="39"/>
      <c r="Q198" s="30"/>
      <c r="R198" s="40" t="str">
        <f t="shared" si="21"/>
        <v/>
      </c>
      <c r="S198" s="41" t="str">
        <f t="shared" ca="1" si="22"/>
        <v/>
      </c>
      <c r="T198" s="42" t="str">
        <f>IF(R198="","",IF(R198="Não","Liberada",IF(AND(R198&lt;&gt;"Não",R198&lt;&gt;"",VLOOKUP(R198,$D$9:$AD199,26,FALSE)&lt;&gt;"Concluído"),"Aguardando",IF(AND(R198&lt;&gt;"Não",R198&lt;&gt;"",VLOOKUP(R198,$D$9:$AD199,26,FALSE)="Concluído"),"Liberada","Aguardando"))))</f>
        <v/>
      </c>
      <c r="U198" s="43"/>
      <c r="V198" s="39"/>
      <c r="W198" s="39"/>
      <c r="X198" s="30"/>
      <c r="Y198" s="40" t="str">
        <f>IF('Atividades Teste'!D198&lt;&gt;"",COUNTIFS(Ocorrências!$B$6:$B198,'Atividades Teste'!$D198,Ocorrências!$R$6:$R198,"pendente")+COUNTIFS(Ocorrências!$B$6:$B198,'Atividades Teste'!$D198,Ocorrências!$R$6:$R198,"Agd Chamado"),"")</f>
        <v/>
      </c>
      <c r="Z198" s="42" t="str">
        <f t="shared" si="25"/>
        <v/>
      </c>
      <c r="AA198" s="37"/>
      <c r="AB198" s="37"/>
      <c r="AC198" s="49"/>
      <c r="AD198" s="46" t="str">
        <f t="shared" si="20"/>
        <v/>
      </c>
      <c r="AE198" s="47"/>
    </row>
    <row r="199" spans="1:31" x14ac:dyDescent="0.3">
      <c r="A199" s="92" t="str">
        <f t="shared" si="18"/>
        <v/>
      </c>
      <c r="B199" s="29" t="s">
        <v>42</v>
      </c>
      <c r="C199" s="30">
        <v>1</v>
      </c>
      <c r="D199" s="31" t="str">
        <f>IF(F199="","",B199&amp;1+SUM($C$11:C199))</f>
        <v/>
      </c>
      <c r="E199" s="32" t="str">
        <f t="shared" si="23"/>
        <v/>
      </c>
      <c r="F199" s="48"/>
      <c r="G199" s="34"/>
      <c r="H199" s="35" t="str">
        <f t="shared" si="24"/>
        <v/>
      </c>
      <c r="I199" s="36" t="str">
        <f t="shared" si="19"/>
        <v/>
      </c>
      <c r="J199" s="48"/>
      <c r="K199" s="38"/>
      <c r="L199" s="38"/>
      <c r="M199" s="39"/>
      <c r="N199" s="38"/>
      <c r="O199" s="39"/>
      <c r="P199" s="39"/>
      <c r="Q199" s="30"/>
      <c r="R199" s="40" t="str">
        <f t="shared" si="21"/>
        <v/>
      </c>
      <c r="S199" s="41" t="str">
        <f t="shared" ca="1" si="22"/>
        <v/>
      </c>
      <c r="T199" s="42" t="str">
        <f>IF(R199="","",IF(R199="Não","Liberada",IF(AND(R199&lt;&gt;"Não",R199&lt;&gt;"",VLOOKUP(R199,$D$9:$AD200,26,FALSE)&lt;&gt;"Concluído"),"Aguardando",IF(AND(R199&lt;&gt;"Não",R199&lt;&gt;"",VLOOKUP(R199,$D$9:$AD200,26,FALSE)="Concluído"),"Liberada","Aguardando"))))</f>
        <v/>
      </c>
      <c r="U199" s="43"/>
      <c r="V199" s="39"/>
      <c r="W199" s="39"/>
      <c r="X199" s="30"/>
      <c r="Y199" s="40" t="str">
        <f>IF('Atividades Teste'!D199&lt;&gt;"",COUNTIFS(Ocorrências!$B$6:$B199,'Atividades Teste'!$D199,Ocorrências!$R$6:$R199,"pendente")+COUNTIFS(Ocorrências!$B$6:$B199,'Atividades Teste'!$D199,Ocorrências!$R$6:$R199,"Agd Chamado"),"")</f>
        <v/>
      </c>
      <c r="Z199" s="42" t="str">
        <f t="shared" si="25"/>
        <v/>
      </c>
      <c r="AA199" s="37"/>
      <c r="AB199" s="37"/>
      <c r="AC199" s="49"/>
      <c r="AD199" s="46" t="str">
        <f t="shared" si="20"/>
        <v/>
      </c>
      <c r="AE199" s="47"/>
    </row>
    <row r="200" spans="1:31" x14ac:dyDescent="0.3">
      <c r="A200" s="92" t="str">
        <f t="shared" si="18"/>
        <v/>
      </c>
      <c r="B200" s="29" t="s">
        <v>42</v>
      </c>
      <c r="C200" s="30">
        <v>1</v>
      </c>
      <c r="D200" s="31" t="str">
        <f>IF(F200="","",B200&amp;1+SUM($C$11:C200))</f>
        <v/>
      </c>
      <c r="E200" s="32" t="str">
        <f t="shared" si="23"/>
        <v/>
      </c>
      <c r="F200" s="48"/>
      <c r="G200" s="34"/>
      <c r="H200" s="35" t="str">
        <f t="shared" si="24"/>
        <v/>
      </c>
      <c r="I200" s="36" t="str">
        <f t="shared" si="19"/>
        <v/>
      </c>
      <c r="J200" s="48"/>
      <c r="K200" s="38"/>
      <c r="L200" s="38"/>
      <c r="M200" s="39"/>
      <c r="N200" s="38"/>
      <c r="O200" s="39"/>
      <c r="P200" s="39"/>
      <c r="Q200" s="30"/>
      <c r="R200" s="40" t="str">
        <f t="shared" si="21"/>
        <v/>
      </c>
      <c r="S200" s="41" t="str">
        <f t="shared" ca="1" si="22"/>
        <v/>
      </c>
      <c r="T200" s="42" t="str">
        <f>IF(R200="","",IF(R200="Não","Liberada",IF(AND(R200&lt;&gt;"Não",R200&lt;&gt;"",VLOOKUP(R200,$D$9:$AD201,26,FALSE)&lt;&gt;"Concluído"),"Aguardando",IF(AND(R200&lt;&gt;"Não",R200&lt;&gt;"",VLOOKUP(R200,$D$9:$AD201,26,FALSE)="Concluído"),"Liberada","Aguardando"))))</f>
        <v/>
      </c>
      <c r="U200" s="43"/>
      <c r="V200" s="39"/>
      <c r="W200" s="39"/>
      <c r="X200" s="30"/>
      <c r="Y200" s="40" t="str">
        <f>IF('Atividades Teste'!D200&lt;&gt;"",COUNTIFS(Ocorrências!$B$6:$B200,'Atividades Teste'!$D200,Ocorrências!$R$6:$R200,"pendente")+COUNTIFS(Ocorrências!$B$6:$B200,'Atividades Teste'!$D200,Ocorrências!$R$6:$R200,"Agd Chamado"),"")</f>
        <v/>
      </c>
      <c r="Z200" s="42" t="str">
        <f t="shared" si="25"/>
        <v/>
      </c>
      <c r="AA200" s="37"/>
      <c r="AB200" s="37"/>
      <c r="AC200" s="49"/>
      <c r="AD200" s="46" t="str">
        <f t="shared" si="20"/>
        <v/>
      </c>
      <c r="AE200" s="47"/>
    </row>
    <row r="201" spans="1:31" x14ac:dyDescent="0.3">
      <c r="A201" s="92" t="str">
        <f t="shared" si="18"/>
        <v/>
      </c>
      <c r="B201" s="29" t="s">
        <v>42</v>
      </c>
      <c r="C201" s="30">
        <v>1</v>
      </c>
      <c r="D201" s="31" t="str">
        <f>IF(F201="","",B201&amp;1+SUM($C$11:C201))</f>
        <v/>
      </c>
      <c r="E201" s="32" t="str">
        <f t="shared" si="23"/>
        <v/>
      </c>
      <c r="F201" s="48"/>
      <c r="G201" s="34"/>
      <c r="H201" s="35" t="str">
        <f t="shared" si="24"/>
        <v/>
      </c>
      <c r="I201" s="36" t="str">
        <f t="shared" si="19"/>
        <v/>
      </c>
      <c r="J201" s="48"/>
      <c r="K201" s="38"/>
      <c r="L201" s="38"/>
      <c r="M201" s="39"/>
      <c r="N201" s="38"/>
      <c r="O201" s="39"/>
      <c r="P201" s="39"/>
      <c r="Q201" s="30"/>
      <c r="R201" s="40" t="str">
        <f t="shared" si="21"/>
        <v/>
      </c>
      <c r="S201" s="41" t="str">
        <f t="shared" ca="1" si="22"/>
        <v/>
      </c>
      <c r="T201" s="42" t="str">
        <f>IF(R201="","",IF(R201="Não","Liberada",IF(AND(R201&lt;&gt;"Não",R201&lt;&gt;"",VLOOKUP(R201,$D$9:$AD202,26,FALSE)&lt;&gt;"Concluído"),"Aguardando",IF(AND(R201&lt;&gt;"Não",R201&lt;&gt;"",VLOOKUP(R201,$D$9:$AD202,26,FALSE)="Concluído"),"Liberada","Aguardando"))))</f>
        <v/>
      </c>
      <c r="U201" s="43"/>
      <c r="V201" s="39"/>
      <c r="W201" s="39"/>
      <c r="X201" s="30"/>
      <c r="Y201" s="40" t="str">
        <f>IF('Atividades Teste'!D201&lt;&gt;"",COUNTIFS(Ocorrências!$B$6:$B201,'Atividades Teste'!$D201,Ocorrências!$R$6:$R201,"pendente")+COUNTIFS(Ocorrências!$B$6:$B201,'Atividades Teste'!$D201,Ocorrências!$R$6:$R201,"Agd Chamado"),"")</f>
        <v/>
      </c>
      <c r="Z201" s="42" t="str">
        <f t="shared" si="25"/>
        <v/>
      </c>
      <c r="AA201" s="37"/>
      <c r="AB201" s="37"/>
      <c r="AC201" s="49"/>
      <c r="AD201" s="46" t="str">
        <f t="shared" si="20"/>
        <v/>
      </c>
      <c r="AE201" s="47"/>
    </row>
    <row r="202" spans="1:31" x14ac:dyDescent="0.3">
      <c r="A202" s="92" t="str">
        <f t="shared" si="18"/>
        <v/>
      </c>
      <c r="B202" s="29" t="s">
        <v>42</v>
      </c>
      <c r="C202" s="30">
        <v>1</v>
      </c>
      <c r="D202" s="31" t="str">
        <f>IF(F202="","",B202&amp;1+SUM($C$11:C202))</f>
        <v/>
      </c>
      <c r="E202" s="32" t="str">
        <f t="shared" si="23"/>
        <v/>
      </c>
      <c r="F202" s="48"/>
      <c r="G202" s="34"/>
      <c r="H202" s="35" t="str">
        <f t="shared" si="24"/>
        <v/>
      </c>
      <c r="I202" s="36" t="str">
        <f t="shared" si="19"/>
        <v/>
      </c>
      <c r="J202" s="48"/>
      <c r="K202" s="38"/>
      <c r="L202" s="38"/>
      <c r="M202" s="39"/>
      <c r="N202" s="38"/>
      <c r="O202" s="39"/>
      <c r="P202" s="39"/>
      <c r="Q202" s="30"/>
      <c r="R202" s="40" t="str">
        <f t="shared" si="21"/>
        <v/>
      </c>
      <c r="S202" s="41" t="str">
        <f t="shared" ca="1" si="22"/>
        <v/>
      </c>
      <c r="T202" s="42" t="str">
        <f>IF(R202="","",IF(R202="Não","Liberada",IF(AND(R202&lt;&gt;"Não",R202&lt;&gt;"",VLOOKUP(R202,$D$9:$AD203,26,FALSE)&lt;&gt;"Concluído"),"Aguardando",IF(AND(R202&lt;&gt;"Não",R202&lt;&gt;"",VLOOKUP(R202,$D$9:$AD203,26,FALSE)="Concluído"),"Liberada","Aguardando"))))</f>
        <v/>
      </c>
      <c r="U202" s="43"/>
      <c r="V202" s="39"/>
      <c r="W202" s="39"/>
      <c r="X202" s="30"/>
      <c r="Y202" s="40" t="str">
        <f>IF('Atividades Teste'!D202&lt;&gt;"",COUNTIFS(Ocorrências!$B$6:$B202,'Atividades Teste'!$D202,Ocorrências!$R$6:$R202,"pendente")+COUNTIFS(Ocorrências!$B$6:$B202,'Atividades Teste'!$D202,Ocorrências!$R$6:$R202,"Agd Chamado"),"")</f>
        <v/>
      </c>
      <c r="Z202" s="42" t="str">
        <f t="shared" si="25"/>
        <v/>
      </c>
      <c r="AA202" s="37"/>
      <c r="AB202" s="37"/>
      <c r="AC202" s="49"/>
      <c r="AD202" s="46" t="str">
        <f t="shared" si="20"/>
        <v/>
      </c>
      <c r="AE202" s="47"/>
    </row>
    <row r="203" spans="1:31" x14ac:dyDescent="0.3">
      <c r="A203" s="92" t="str">
        <f t="shared" ref="A203:A266" si="26">IF(D203="","",IF(AD203=$O$5,"!",IF(AD203=$O$6,4,IF(AD203=$O$3,3,IF(AD203=$O$4,2,IF(AD203=$O$2,1,""))))))</f>
        <v/>
      </c>
      <c r="B203" s="29" t="s">
        <v>42</v>
      </c>
      <c r="C203" s="30">
        <v>1</v>
      </c>
      <c r="D203" s="31" t="str">
        <f>IF(F203="","",B203&amp;1+SUM($C$11:C203))</f>
        <v/>
      </c>
      <c r="E203" s="32" t="str">
        <f t="shared" si="23"/>
        <v/>
      </c>
      <c r="F203" s="48"/>
      <c r="G203" s="34"/>
      <c r="H203" s="35" t="str">
        <f t="shared" si="24"/>
        <v/>
      </c>
      <c r="I203" s="36" t="str">
        <f t="shared" si="19"/>
        <v/>
      </c>
      <c r="J203" s="48"/>
      <c r="K203" s="38"/>
      <c r="L203" s="38"/>
      <c r="M203" s="39"/>
      <c r="N203" s="38"/>
      <c r="O203" s="39"/>
      <c r="P203" s="39"/>
      <c r="Q203" s="30"/>
      <c r="R203" s="40" t="str">
        <f t="shared" si="21"/>
        <v/>
      </c>
      <c r="S203" s="41" t="str">
        <f t="shared" ca="1" si="22"/>
        <v/>
      </c>
      <c r="T203" s="42" t="str">
        <f>IF(R203="","",IF(R203="Não","Liberada",IF(AND(R203&lt;&gt;"Não",R203&lt;&gt;"",VLOOKUP(R203,$D$9:$AD204,26,FALSE)&lt;&gt;"Concluído"),"Aguardando",IF(AND(R203&lt;&gt;"Não",R203&lt;&gt;"",VLOOKUP(R203,$D$9:$AD204,26,FALSE)="Concluído"),"Liberada","Aguardando"))))</f>
        <v/>
      </c>
      <c r="U203" s="43"/>
      <c r="V203" s="39"/>
      <c r="W203" s="39"/>
      <c r="X203" s="30"/>
      <c r="Y203" s="40" t="str">
        <f>IF('Atividades Teste'!D203&lt;&gt;"",COUNTIFS(Ocorrências!$B$6:$B203,'Atividades Teste'!$D203,Ocorrências!$R$6:$R203,"pendente")+COUNTIFS(Ocorrências!$B$6:$B203,'Atividades Teste'!$D203,Ocorrências!$R$6:$R203,"Agd Chamado"),"")</f>
        <v/>
      </c>
      <c r="Z203" s="42" t="str">
        <f t="shared" si="25"/>
        <v/>
      </c>
      <c r="AA203" s="37"/>
      <c r="AB203" s="37"/>
      <c r="AC203" s="49"/>
      <c r="AD203" s="46" t="str">
        <f t="shared" si="20"/>
        <v/>
      </c>
      <c r="AE203" s="47"/>
    </row>
    <row r="204" spans="1:31" x14ac:dyDescent="0.3">
      <c r="A204" s="92" t="str">
        <f t="shared" si="26"/>
        <v/>
      </c>
      <c r="B204" s="29" t="s">
        <v>42</v>
      </c>
      <c r="C204" s="30">
        <v>1</v>
      </c>
      <c r="D204" s="31" t="str">
        <f>IF(F204="","",B204&amp;1+SUM($C$11:C204))</f>
        <v/>
      </c>
      <c r="E204" s="32" t="str">
        <f t="shared" si="23"/>
        <v/>
      </c>
      <c r="F204" s="48"/>
      <c r="G204" s="34"/>
      <c r="H204" s="35" t="str">
        <f t="shared" si="24"/>
        <v/>
      </c>
      <c r="I204" s="36" t="str">
        <f t="shared" ref="I204:I267" si="27">IF(F204="","",CONCATENATE($F204,".",$H204))</f>
        <v/>
      </c>
      <c r="J204" s="48"/>
      <c r="K204" s="38"/>
      <c r="L204" s="38"/>
      <c r="M204" s="39"/>
      <c r="N204" s="38"/>
      <c r="O204" s="39"/>
      <c r="P204" s="39"/>
      <c r="Q204" s="30"/>
      <c r="R204" s="40" t="str">
        <f t="shared" si="21"/>
        <v/>
      </c>
      <c r="S204" s="41" t="str">
        <f t="shared" ca="1" si="22"/>
        <v/>
      </c>
      <c r="T204" s="42" t="str">
        <f>IF(R204="","",IF(R204="Não","Liberada",IF(AND(R204&lt;&gt;"Não",R204&lt;&gt;"",VLOOKUP(R204,$D$9:$AD205,26,FALSE)&lt;&gt;"Concluído"),"Aguardando",IF(AND(R204&lt;&gt;"Não",R204&lt;&gt;"",VLOOKUP(R204,$D$9:$AD205,26,FALSE)="Concluído"),"Liberada","Aguardando"))))</f>
        <v/>
      </c>
      <c r="U204" s="43"/>
      <c r="V204" s="39"/>
      <c r="W204" s="39"/>
      <c r="X204" s="30"/>
      <c r="Y204" s="40" t="str">
        <f>IF('Atividades Teste'!D204&lt;&gt;"",COUNTIFS(Ocorrências!$B$6:$B204,'Atividades Teste'!$D204,Ocorrências!$R$6:$R204,"pendente")+COUNTIFS(Ocorrências!$B$6:$B204,'Atividades Teste'!$D204,Ocorrências!$R$6:$R204,"Agd Chamado"),"")</f>
        <v/>
      </c>
      <c r="Z204" s="42" t="str">
        <f t="shared" si="25"/>
        <v/>
      </c>
      <c r="AA204" s="37"/>
      <c r="AB204" s="37"/>
      <c r="AC204" s="49"/>
      <c r="AD204" s="46" t="str">
        <f t="shared" ref="AD204:AD267" si="28">IF(D204="","",IF(AND(AB204&lt;&gt;"",AC204&lt;&gt;""),"Concluído",IF(AB204="","Não Iniciada",IF(AND(R204="Não",Z204="ok",AC204&lt;&gt;"",AB204&lt;&gt;""),"Concluído",IF(AND(R204="Não",Z204="Pendente",AC204&lt;&gt;"",AB204&lt;&gt;""),"Aguard. Ocorr.",IF(AND(R204&lt;&gt;"",R204&lt;&gt;"Não",T204&lt;&gt;"Liberada",Z204="ok",AB204&lt;&gt;""),"Aguard. Pred.",IF(AND(R204&lt;&gt;"",R204&lt;&gt;"Não",T204="Liberada",Z204="ok",AB204&lt;&gt;""),"Em Execução",IF(AND(R204&lt;&gt;"",R204&lt;&gt;"Liberada",Z204="ok",AB204&lt;&gt;"",AC204=""),"Em Execução",IF(AND(R204&lt;&gt;"",R204&lt;&gt;"Liberada",Z204="Pendente",AB204&lt;&gt;"",AC204=""),"Aguard. Ocorr.",IF(AND(R204&lt;&gt;"",R204&lt;&gt;"Não",Z204="Pendente",AB204&lt;&gt;""),"Aguard. Ocorr.","Pendente"))))))))))</f>
        <v/>
      </c>
      <c r="AE204" s="47"/>
    </row>
    <row r="205" spans="1:31" x14ac:dyDescent="0.3">
      <c r="A205" s="92" t="str">
        <f t="shared" si="26"/>
        <v/>
      </c>
      <c r="B205" s="29" t="s">
        <v>42</v>
      </c>
      <c r="C205" s="30">
        <v>1</v>
      </c>
      <c r="D205" s="31" t="str">
        <f>IF(F205="","",B205&amp;1+SUM($C$11:C205))</f>
        <v/>
      </c>
      <c r="E205" s="32" t="str">
        <f t="shared" si="23"/>
        <v/>
      </c>
      <c r="F205" s="48"/>
      <c r="G205" s="34"/>
      <c r="H205" s="35" t="str">
        <f t="shared" si="24"/>
        <v/>
      </c>
      <c r="I205" s="36" t="str">
        <f t="shared" si="27"/>
        <v/>
      </c>
      <c r="J205" s="48"/>
      <c r="K205" s="38"/>
      <c r="L205" s="38"/>
      <c r="M205" s="39"/>
      <c r="N205" s="38"/>
      <c r="O205" s="39"/>
      <c r="P205" s="39"/>
      <c r="Q205" s="30"/>
      <c r="R205" s="40" t="str">
        <f t="shared" ref="R205:R268" si="29">IF(D205="","",IF(AND(F205=F204,H204+1=H205),D204,"Não"))</f>
        <v/>
      </c>
      <c r="S205" s="41" t="str">
        <f t="shared" ref="S205:S268" ca="1" si="30">IF(R205="","",IF(_xlfn.DAYS(TODAY(),AB205)&lt;=0,0,IF(AND(R205="Não",AB205&lt;&gt;"",T205="Liberada"),_xlfn.DAYS(TODAY(),AB205),IF(AND(R205&lt;&gt;"Não",R205&lt;&gt;"",T205="Aguardando",AB205&lt;&gt;""),"-",IF(AND(R205&lt;&gt;"Não",R205&lt;&gt;"",T205="Liberada",AB205&lt;&gt;""),_xlfn.DAYS(TODAY(),AB205))))))</f>
        <v/>
      </c>
      <c r="T205" s="42" t="str">
        <f>IF(R205="","",IF(R205="Não","Liberada",IF(AND(R205&lt;&gt;"Não",R205&lt;&gt;"",VLOOKUP(R205,$D$9:$AD206,26,FALSE)&lt;&gt;"Concluído"),"Aguardando",IF(AND(R205&lt;&gt;"Não",R205&lt;&gt;"",VLOOKUP(R205,$D$9:$AD206,26,FALSE)="Concluído"),"Liberada","Aguardando"))))</f>
        <v/>
      </c>
      <c r="U205" s="43"/>
      <c r="V205" s="39"/>
      <c r="W205" s="39"/>
      <c r="X205" s="30"/>
      <c r="Y205" s="40" t="str">
        <f>IF('Atividades Teste'!D205&lt;&gt;"",COUNTIFS(Ocorrências!$B$6:$B205,'Atividades Teste'!$D205,Ocorrências!$R$6:$R205,"pendente")+COUNTIFS(Ocorrências!$B$6:$B205,'Atividades Teste'!$D205,Ocorrências!$R$6:$R205,"Agd Chamado"),"")</f>
        <v/>
      </c>
      <c r="Z205" s="42" t="str">
        <f t="shared" si="25"/>
        <v/>
      </c>
      <c r="AA205" s="37"/>
      <c r="AB205" s="37"/>
      <c r="AC205" s="49"/>
      <c r="AD205" s="46" t="str">
        <f t="shared" si="28"/>
        <v/>
      </c>
      <c r="AE205" s="47"/>
    </row>
    <row r="206" spans="1:31" x14ac:dyDescent="0.3">
      <c r="A206" s="92" t="str">
        <f t="shared" si="26"/>
        <v/>
      </c>
      <c r="B206" s="29" t="s">
        <v>42</v>
      </c>
      <c r="C206" s="30">
        <v>1</v>
      </c>
      <c r="D206" s="31" t="str">
        <f>IF(F206="","",B206&amp;1+SUM($C$11:C206))</f>
        <v/>
      </c>
      <c r="E206" s="32" t="str">
        <f t="shared" ref="E206:E269" si="31">IF(D206="","",IF(AND(F206=F207,H206+1=H207),"Sim","Não"))</f>
        <v/>
      </c>
      <c r="F206" s="48"/>
      <c r="G206" s="34"/>
      <c r="H206" s="35" t="str">
        <f t="shared" ref="H206:H269" si="32">IF(F206="","",IF(F206=F205,H205+1,1))</f>
        <v/>
      </c>
      <c r="I206" s="36" t="str">
        <f t="shared" si="27"/>
        <v/>
      </c>
      <c r="J206" s="48"/>
      <c r="K206" s="38"/>
      <c r="L206" s="38"/>
      <c r="M206" s="39"/>
      <c r="N206" s="38"/>
      <c r="O206" s="39"/>
      <c r="P206" s="39"/>
      <c r="Q206" s="30"/>
      <c r="R206" s="40" t="str">
        <f t="shared" si="29"/>
        <v/>
      </c>
      <c r="S206" s="41" t="str">
        <f t="shared" ca="1" si="30"/>
        <v/>
      </c>
      <c r="T206" s="42" t="str">
        <f>IF(R206="","",IF(R206="Não","Liberada",IF(AND(R206&lt;&gt;"Não",R206&lt;&gt;"",VLOOKUP(R206,$D$9:$AD207,26,FALSE)&lt;&gt;"Concluído"),"Aguardando",IF(AND(R206&lt;&gt;"Não",R206&lt;&gt;"",VLOOKUP(R206,$D$9:$AD207,26,FALSE)="Concluído"),"Liberada","Aguardando"))))</f>
        <v/>
      </c>
      <c r="U206" s="43"/>
      <c r="V206" s="39"/>
      <c r="W206" s="39"/>
      <c r="X206" s="30"/>
      <c r="Y206" s="40" t="str">
        <f>IF('Atividades Teste'!D206&lt;&gt;"",COUNTIFS(Ocorrências!$B$6:$B206,'Atividades Teste'!$D206,Ocorrências!$R$6:$R206,"pendente")+COUNTIFS(Ocorrências!$B$6:$B206,'Atividades Teste'!$D206,Ocorrências!$R$6:$R206,"Agd Chamado"),"")</f>
        <v/>
      </c>
      <c r="Z206" s="42" t="str">
        <f t="shared" ref="Z206:Z269" si="33">IF(D206="","",IF(Y206&gt;0,"Pendente","ok"))</f>
        <v/>
      </c>
      <c r="AA206" s="37"/>
      <c r="AB206" s="37"/>
      <c r="AC206" s="49"/>
      <c r="AD206" s="46" t="str">
        <f t="shared" si="28"/>
        <v/>
      </c>
      <c r="AE206" s="47"/>
    </row>
    <row r="207" spans="1:31" x14ac:dyDescent="0.3">
      <c r="A207" s="92" t="str">
        <f t="shared" si="26"/>
        <v/>
      </c>
      <c r="B207" s="29" t="s">
        <v>42</v>
      </c>
      <c r="C207" s="30">
        <v>1</v>
      </c>
      <c r="D207" s="31" t="str">
        <f>IF(F207="","",B207&amp;1+SUM($C$11:C207))</f>
        <v/>
      </c>
      <c r="E207" s="32" t="str">
        <f t="shared" si="31"/>
        <v/>
      </c>
      <c r="F207" s="48"/>
      <c r="G207" s="34"/>
      <c r="H207" s="35" t="str">
        <f t="shared" si="32"/>
        <v/>
      </c>
      <c r="I207" s="36" t="str">
        <f t="shared" si="27"/>
        <v/>
      </c>
      <c r="J207" s="48"/>
      <c r="K207" s="38"/>
      <c r="L207" s="38"/>
      <c r="M207" s="39"/>
      <c r="N207" s="38"/>
      <c r="O207" s="39"/>
      <c r="P207" s="39"/>
      <c r="Q207" s="30"/>
      <c r="R207" s="40" t="str">
        <f t="shared" si="29"/>
        <v/>
      </c>
      <c r="S207" s="41" t="str">
        <f t="shared" ca="1" si="30"/>
        <v/>
      </c>
      <c r="T207" s="42" t="str">
        <f>IF(R207="","",IF(R207="Não","Liberada",IF(AND(R207&lt;&gt;"Não",R207&lt;&gt;"",VLOOKUP(R207,$D$9:$AD208,26,FALSE)&lt;&gt;"Concluído"),"Aguardando",IF(AND(R207&lt;&gt;"Não",R207&lt;&gt;"",VLOOKUP(R207,$D$9:$AD208,26,FALSE)="Concluído"),"Liberada","Aguardando"))))</f>
        <v/>
      </c>
      <c r="U207" s="43"/>
      <c r="V207" s="39"/>
      <c r="W207" s="39"/>
      <c r="X207" s="30"/>
      <c r="Y207" s="40" t="str">
        <f>IF('Atividades Teste'!D207&lt;&gt;"",COUNTIFS(Ocorrências!$B$6:$B207,'Atividades Teste'!$D207,Ocorrências!$R$6:$R207,"pendente")+COUNTIFS(Ocorrências!$B$6:$B207,'Atividades Teste'!$D207,Ocorrências!$R$6:$R207,"Agd Chamado"),"")</f>
        <v/>
      </c>
      <c r="Z207" s="42" t="str">
        <f t="shared" si="33"/>
        <v/>
      </c>
      <c r="AA207" s="37"/>
      <c r="AB207" s="37"/>
      <c r="AC207" s="49"/>
      <c r="AD207" s="46" t="str">
        <f t="shared" si="28"/>
        <v/>
      </c>
      <c r="AE207" s="47"/>
    </row>
    <row r="208" spans="1:31" x14ac:dyDescent="0.3">
      <c r="A208" s="92" t="str">
        <f t="shared" si="26"/>
        <v/>
      </c>
      <c r="B208" s="29" t="s">
        <v>42</v>
      </c>
      <c r="C208" s="30">
        <v>1</v>
      </c>
      <c r="D208" s="31" t="str">
        <f>IF(F208="","",B208&amp;1+SUM($C$11:C208))</f>
        <v/>
      </c>
      <c r="E208" s="32" t="str">
        <f t="shared" si="31"/>
        <v/>
      </c>
      <c r="F208" s="48"/>
      <c r="G208" s="34"/>
      <c r="H208" s="35" t="str">
        <f t="shared" si="32"/>
        <v/>
      </c>
      <c r="I208" s="36" t="str">
        <f t="shared" si="27"/>
        <v/>
      </c>
      <c r="J208" s="48"/>
      <c r="K208" s="38"/>
      <c r="L208" s="38"/>
      <c r="M208" s="39"/>
      <c r="N208" s="38"/>
      <c r="O208" s="39"/>
      <c r="P208" s="39"/>
      <c r="Q208" s="30"/>
      <c r="R208" s="40" t="str">
        <f t="shared" si="29"/>
        <v/>
      </c>
      <c r="S208" s="41" t="str">
        <f t="shared" ca="1" si="30"/>
        <v/>
      </c>
      <c r="T208" s="42" t="str">
        <f>IF(R208="","",IF(R208="Não","Liberada",IF(AND(R208&lt;&gt;"Não",R208&lt;&gt;"",VLOOKUP(R208,$D$9:$AD209,26,FALSE)&lt;&gt;"Concluído"),"Aguardando",IF(AND(R208&lt;&gt;"Não",R208&lt;&gt;"",VLOOKUP(R208,$D$9:$AD209,26,FALSE)="Concluído"),"Liberada","Aguardando"))))</f>
        <v/>
      </c>
      <c r="U208" s="43"/>
      <c r="V208" s="39"/>
      <c r="W208" s="39"/>
      <c r="X208" s="30"/>
      <c r="Y208" s="40" t="str">
        <f>IF('Atividades Teste'!D208&lt;&gt;"",COUNTIFS(Ocorrências!$B$6:$B208,'Atividades Teste'!$D208,Ocorrências!$R$6:$R208,"pendente")+COUNTIFS(Ocorrências!$B$6:$B208,'Atividades Teste'!$D208,Ocorrências!$R$6:$R208,"Agd Chamado"),"")</f>
        <v/>
      </c>
      <c r="Z208" s="42" t="str">
        <f t="shared" si="33"/>
        <v/>
      </c>
      <c r="AA208" s="37"/>
      <c r="AB208" s="37"/>
      <c r="AC208" s="49"/>
      <c r="AD208" s="46" t="str">
        <f t="shared" si="28"/>
        <v/>
      </c>
      <c r="AE208" s="47"/>
    </row>
    <row r="209" spans="1:31" x14ac:dyDescent="0.3">
      <c r="A209" s="92" t="str">
        <f t="shared" si="26"/>
        <v/>
      </c>
      <c r="B209" s="29" t="s">
        <v>42</v>
      </c>
      <c r="C209" s="30">
        <v>1</v>
      </c>
      <c r="D209" s="31" t="str">
        <f>IF(F209="","",B209&amp;1+SUM($C$11:C209))</f>
        <v/>
      </c>
      <c r="E209" s="32" t="str">
        <f t="shared" si="31"/>
        <v/>
      </c>
      <c r="F209" s="48"/>
      <c r="G209" s="34"/>
      <c r="H209" s="35" t="str">
        <f t="shared" si="32"/>
        <v/>
      </c>
      <c r="I209" s="36" t="str">
        <f t="shared" si="27"/>
        <v/>
      </c>
      <c r="J209" s="48"/>
      <c r="K209" s="38"/>
      <c r="L209" s="38"/>
      <c r="M209" s="39"/>
      <c r="N209" s="38"/>
      <c r="O209" s="39"/>
      <c r="P209" s="39"/>
      <c r="Q209" s="30"/>
      <c r="R209" s="40" t="str">
        <f t="shared" si="29"/>
        <v/>
      </c>
      <c r="S209" s="41" t="str">
        <f t="shared" ca="1" si="30"/>
        <v/>
      </c>
      <c r="T209" s="42" t="str">
        <f>IF(R209="","",IF(R209="Não","Liberada",IF(AND(R209&lt;&gt;"Não",R209&lt;&gt;"",VLOOKUP(R209,$D$9:$AD210,26,FALSE)&lt;&gt;"Concluído"),"Aguardando",IF(AND(R209&lt;&gt;"Não",R209&lt;&gt;"",VLOOKUP(R209,$D$9:$AD210,26,FALSE)="Concluído"),"Liberada","Aguardando"))))</f>
        <v/>
      </c>
      <c r="U209" s="43"/>
      <c r="V209" s="39"/>
      <c r="W209" s="39"/>
      <c r="X209" s="30"/>
      <c r="Y209" s="40" t="str">
        <f>IF('Atividades Teste'!D209&lt;&gt;"",COUNTIFS(Ocorrências!$B$6:$B209,'Atividades Teste'!$D209,Ocorrências!$R$6:$R209,"pendente")+COUNTIFS(Ocorrências!$B$6:$B209,'Atividades Teste'!$D209,Ocorrências!$R$6:$R209,"Agd Chamado"),"")</f>
        <v/>
      </c>
      <c r="Z209" s="42" t="str">
        <f t="shared" si="33"/>
        <v/>
      </c>
      <c r="AA209" s="37"/>
      <c r="AB209" s="37"/>
      <c r="AC209" s="49"/>
      <c r="AD209" s="46" t="str">
        <f t="shared" si="28"/>
        <v/>
      </c>
      <c r="AE209" s="47"/>
    </row>
    <row r="210" spans="1:31" x14ac:dyDescent="0.3">
      <c r="A210" s="92" t="str">
        <f t="shared" si="26"/>
        <v/>
      </c>
      <c r="B210" s="29" t="s">
        <v>42</v>
      </c>
      <c r="C210" s="30">
        <v>1</v>
      </c>
      <c r="D210" s="31" t="str">
        <f>IF(F210="","",B210&amp;1+SUM($C$11:C210))</f>
        <v/>
      </c>
      <c r="E210" s="32" t="str">
        <f t="shared" si="31"/>
        <v/>
      </c>
      <c r="F210" s="48"/>
      <c r="G210" s="34"/>
      <c r="H210" s="35" t="str">
        <f t="shared" si="32"/>
        <v/>
      </c>
      <c r="I210" s="36" t="str">
        <f t="shared" si="27"/>
        <v/>
      </c>
      <c r="J210" s="48"/>
      <c r="K210" s="38"/>
      <c r="L210" s="38"/>
      <c r="M210" s="39"/>
      <c r="N210" s="38"/>
      <c r="O210" s="39"/>
      <c r="P210" s="39"/>
      <c r="Q210" s="30"/>
      <c r="R210" s="40" t="str">
        <f t="shared" si="29"/>
        <v/>
      </c>
      <c r="S210" s="41" t="str">
        <f t="shared" ca="1" si="30"/>
        <v/>
      </c>
      <c r="T210" s="42" t="str">
        <f>IF(R210="","",IF(R210="Não","Liberada",IF(AND(R210&lt;&gt;"Não",R210&lt;&gt;"",VLOOKUP(R210,$D$9:$AD211,26,FALSE)&lt;&gt;"Concluído"),"Aguardando",IF(AND(R210&lt;&gt;"Não",R210&lt;&gt;"",VLOOKUP(R210,$D$9:$AD211,26,FALSE)="Concluído"),"Liberada","Aguardando"))))</f>
        <v/>
      </c>
      <c r="U210" s="43"/>
      <c r="V210" s="39"/>
      <c r="W210" s="39"/>
      <c r="X210" s="30"/>
      <c r="Y210" s="40" t="str">
        <f>IF('Atividades Teste'!D210&lt;&gt;"",COUNTIFS(Ocorrências!$B$6:$B210,'Atividades Teste'!$D210,Ocorrências!$R$6:$R210,"pendente")+COUNTIFS(Ocorrências!$B$6:$B210,'Atividades Teste'!$D210,Ocorrências!$R$6:$R210,"Agd Chamado"),"")</f>
        <v/>
      </c>
      <c r="Z210" s="42" t="str">
        <f t="shared" si="33"/>
        <v/>
      </c>
      <c r="AA210" s="37"/>
      <c r="AB210" s="37"/>
      <c r="AC210" s="49"/>
      <c r="AD210" s="46" t="str">
        <f t="shared" si="28"/>
        <v/>
      </c>
      <c r="AE210" s="47"/>
    </row>
    <row r="211" spans="1:31" x14ac:dyDescent="0.3">
      <c r="A211" s="92" t="str">
        <f t="shared" si="26"/>
        <v/>
      </c>
      <c r="B211" s="29" t="s">
        <v>42</v>
      </c>
      <c r="C211" s="30">
        <v>1</v>
      </c>
      <c r="D211" s="31" t="str">
        <f>IF(F211="","",B211&amp;1+SUM($C$11:C211))</f>
        <v/>
      </c>
      <c r="E211" s="32" t="str">
        <f t="shared" si="31"/>
        <v/>
      </c>
      <c r="F211" s="48"/>
      <c r="G211" s="34"/>
      <c r="H211" s="35" t="str">
        <f t="shared" si="32"/>
        <v/>
      </c>
      <c r="I211" s="36" t="str">
        <f t="shared" si="27"/>
        <v/>
      </c>
      <c r="J211" s="48"/>
      <c r="K211" s="38"/>
      <c r="L211" s="38"/>
      <c r="M211" s="39"/>
      <c r="N211" s="38"/>
      <c r="O211" s="39"/>
      <c r="P211" s="39"/>
      <c r="Q211" s="30"/>
      <c r="R211" s="40" t="str">
        <f t="shared" si="29"/>
        <v/>
      </c>
      <c r="S211" s="41" t="str">
        <f t="shared" ca="1" si="30"/>
        <v/>
      </c>
      <c r="T211" s="42" t="str">
        <f>IF(R211="","",IF(R211="Não","Liberada",IF(AND(R211&lt;&gt;"Não",R211&lt;&gt;"",VLOOKUP(R211,$D$9:$AD212,26,FALSE)&lt;&gt;"Concluído"),"Aguardando",IF(AND(R211&lt;&gt;"Não",R211&lt;&gt;"",VLOOKUP(R211,$D$9:$AD212,26,FALSE)="Concluído"),"Liberada","Aguardando"))))</f>
        <v/>
      </c>
      <c r="U211" s="43"/>
      <c r="V211" s="39"/>
      <c r="W211" s="39"/>
      <c r="X211" s="30"/>
      <c r="Y211" s="40" t="str">
        <f>IF('Atividades Teste'!D211&lt;&gt;"",COUNTIFS(Ocorrências!$B$6:$B211,'Atividades Teste'!$D211,Ocorrências!$R$6:$R211,"pendente")+COUNTIFS(Ocorrências!$B$6:$B211,'Atividades Teste'!$D211,Ocorrências!$R$6:$R211,"Agd Chamado"),"")</f>
        <v/>
      </c>
      <c r="Z211" s="42" t="str">
        <f t="shared" si="33"/>
        <v/>
      </c>
      <c r="AA211" s="37"/>
      <c r="AB211" s="37"/>
      <c r="AC211" s="49"/>
      <c r="AD211" s="46" t="str">
        <f t="shared" si="28"/>
        <v/>
      </c>
      <c r="AE211" s="47"/>
    </row>
    <row r="212" spans="1:31" x14ac:dyDescent="0.3">
      <c r="A212" s="92" t="str">
        <f t="shared" si="26"/>
        <v/>
      </c>
      <c r="B212" s="29" t="s">
        <v>42</v>
      </c>
      <c r="C212" s="30">
        <v>1</v>
      </c>
      <c r="D212" s="31" t="str">
        <f>IF(F212="","",B212&amp;1+SUM($C$11:C212))</f>
        <v/>
      </c>
      <c r="E212" s="32" t="str">
        <f t="shared" si="31"/>
        <v/>
      </c>
      <c r="F212" s="48"/>
      <c r="G212" s="34"/>
      <c r="H212" s="35" t="str">
        <f t="shared" si="32"/>
        <v/>
      </c>
      <c r="I212" s="36" t="str">
        <f t="shared" si="27"/>
        <v/>
      </c>
      <c r="J212" s="48"/>
      <c r="K212" s="38"/>
      <c r="L212" s="38"/>
      <c r="M212" s="39"/>
      <c r="N212" s="38"/>
      <c r="O212" s="39"/>
      <c r="P212" s="39"/>
      <c r="Q212" s="30"/>
      <c r="R212" s="40" t="str">
        <f t="shared" si="29"/>
        <v/>
      </c>
      <c r="S212" s="41" t="str">
        <f t="shared" ca="1" si="30"/>
        <v/>
      </c>
      <c r="T212" s="42" t="str">
        <f>IF(R212="","",IF(R212="Não","Liberada",IF(AND(R212&lt;&gt;"Não",R212&lt;&gt;"",VLOOKUP(R212,$D$9:$AD213,26,FALSE)&lt;&gt;"Concluído"),"Aguardando",IF(AND(R212&lt;&gt;"Não",R212&lt;&gt;"",VLOOKUP(R212,$D$9:$AD213,26,FALSE)="Concluído"),"Liberada","Aguardando"))))</f>
        <v/>
      </c>
      <c r="U212" s="43"/>
      <c r="V212" s="39"/>
      <c r="W212" s="39"/>
      <c r="X212" s="30"/>
      <c r="Y212" s="40" t="str">
        <f>IF('Atividades Teste'!D212&lt;&gt;"",COUNTIFS(Ocorrências!$B$6:$B212,'Atividades Teste'!$D212,Ocorrências!$R$6:$R212,"pendente")+COUNTIFS(Ocorrências!$B$6:$B212,'Atividades Teste'!$D212,Ocorrências!$R$6:$R212,"Agd Chamado"),"")</f>
        <v/>
      </c>
      <c r="Z212" s="42" t="str">
        <f t="shared" si="33"/>
        <v/>
      </c>
      <c r="AA212" s="37"/>
      <c r="AB212" s="37"/>
      <c r="AC212" s="49"/>
      <c r="AD212" s="46" t="str">
        <f t="shared" si="28"/>
        <v/>
      </c>
      <c r="AE212" s="47"/>
    </row>
    <row r="213" spans="1:31" x14ac:dyDescent="0.3">
      <c r="A213" s="92" t="str">
        <f t="shared" si="26"/>
        <v/>
      </c>
      <c r="B213" s="29" t="s">
        <v>42</v>
      </c>
      <c r="C213" s="30">
        <v>1</v>
      </c>
      <c r="D213" s="31" t="str">
        <f>IF(F213="","",B213&amp;1+SUM($C$11:C213))</f>
        <v/>
      </c>
      <c r="E213" s="32" t="str">
        <f t="shared" si="31"/>
        <v/>
      </c>
      <c r="F213" s="48"/>
      <c r="G213" s="34"/>
      <c r="H213" s="35" t="str">
        <f t="shared" si="32"/>
        <v/>
      </c>
      <c r="I213" s="36" t="str">
        <f t="shared" si="27"/>
        <v/>
      </c>
      <c r="J213" s="48"/>
      <c r="K213" s="38"/>
      <c r="L213" s="38"/>
      <c r="M213" s="39"/>
      <c r="N213" s="38"/>
      <c r="O213" s="39"/>
      <c r="P213" s="39"/>
      <c r="Q213" s="30"/>
      <c r="R213" s="40" t="str">
        <f t="shared" si="29"/>
        <v/>
      </c>
      <c r="S213" s="41" t="str">
        <f t="shared" ca="1" si="30"/>
        <v/>
      </c>
      <c r="T213" s="42" t="str">
        <f>IF(R213="","",IF(R213="Não","Liberada",IF(AND(R213&lt;&gt;"Não",R213&lt;&gt;"",VLOOKUP(R213,$D$9:$AD214,26,FALSE)&lt;&gt;"Concluído"),"Aguardando",IF(AND(R213&lt;&gt;"Não",R213&lt;&gt;"",VLOOKUP(R213,$D$9:$AD214,26,FALSE)="Concluído"),"Liberada","Aguardando"))))</f>
        <v/>
      </c>
      <c r="U213" s="43"/>
      <c r="V213" s="39"/>
      <c r="W213" s="39"/>
      <c r="X213" s="30"/>
      <c r="Y213" s="40" t="str">
        <f>IF('Atividades Teste'!D213&lt;&gt;"",COUNTIFS(Ocorrências!$B$6:$B213,'Atividades Teste'!$D213,Ocorrências!$R$6:$R213,"pendente")+COUNTIFS(Ocorrências!$B$6:$B213,'Atividades Teste'!$D213,Ocorrências!$R$6:$R213,"Agd Chamado"),"")</f>
        <v/>
      </c>
      <c r="Z213" s="42" t="str">
        <f t="shared" si="33"/>
        <v/>
      </c>
      <c r="AA213" s="37"/>
      <c r="AB213" s="37"/>
      <c r="AC213" s="49"/>
      <c r="AD213" s="46" t="str">
        <f t="shared" si="28"/>
        <v/>
      </c>
      <c r="AE213" s="47"/>
    </row>
    <row r="214" spans="1:31" x14ac:dyDescent="0.3">
      <c r="A214" s="92" t="str">
        <f t="shared" si="26"/>
        <v/>
      </c>
      <c r="B214" s="29" t="s">
        <v>42</v>
      </c>
      <c r="C214" s="30">
        <v>1</v>
      </c>
      <c r="D214" s="31" t="str">
        <f>IF(F214="","",B214&amp;1+SUM($C$11:C214))</f>
        <v/>
      </c>
      <c r="E214" s="32" t="str">
        <f t="shared" si="31"/>
        <v/>
      </c>
      <c r="F214" s="48"/>
      <c r="G214" s="34"/>
      <c r="H214" s="35" t="str">
        <f t="shared" si="32"/>
        <v/>
      </c>
      <c r="I214" s="36" t="str">
        <f t="shared" si="27"/>
        <v/>
      </c>
      <c r="J214" s="48"/>
      <c r="K214" s="38"/>
      <c r="L214" s="38"/>
      <c r="M214" s="39"/>
      <c r="N214" s="38"/>
      <c r="O214" s="39"/>
      <c r="P214" s="39"/>
      <c r="Q214" s="30"/>
      <c r="R214" s="40" t="str">
        <f t="shared" si="29"/>
        <v/>
      </c>
      <c r="S214" s="41" t="str">
        <f t="shared" ca="1" si="30"/>
        <v/>
      </c>
      <c r="T214" s="42" t="str">
        <f>IF(R214="","",IF(R214="Não","Liberada",IF(AND(R214&lt;&gt;"Não",R214&lt;&gt;"",VLOOKUP(R214,$D$9:$AD215,26,FALSE)&lt;&gt;"Concluído"),"Aguardando",IF(AND(R214&lt;&gt;"Não",R214&lt;&gt;"",VLOOKUP(R214,$D$9:$AD215,26,FALSE)="Concluído"),"Liberada","Aguardando"))))</f>
        <v/>
      </c>
      <c r="U214" s="43"/>
      <c r="V214" s="39"/>
      <c r="W214" s="39"/>
      <c r="X214" s="30"/>
      <c r="Y214" s="40" t="str">
        <f>IF('Atividades Teste'!D214&lt;&gt;"",COUNTIFS(Ocorrências!$B$6:$B214,'Atividades Teste'!$D214,Ocorrências!$R$6:$R214,"pendente")+COUNTIFS(Ocorrências!$B$6:$B214,'Atividades Teste'!$D214,Ocorrências!$R$6:$R214,"Agd Chamado"),"")</f>
        <v/>
      </c>
      <c r="Z214" s="42" t="str">
        <f t="shared" si="33"/>
        <v/>
      </c>
      <c r="AA214" s="37"/>
      <c r="AB214" s="37"/>
      <c r="AC214" s="49"/>
      <c r="AD214" s="46" t="str">
        <f t="shared" si="28"/>
        <v/>
      </c>
      <c r="AE214" s="47"/>
    </row>
    <row r="215" spans="1:31" x14ac:dyDescent="0.3">
      <c r="A215" s="92" t="str">
        <f t="shared" si="26"/>
        <v/>
      </c>
      <c r="B215" s="29" t="s">
        <v>42</v>
      </c>
      <c r="C215" s="30">
        <v>1</v>
      </c>
      <c r="D215" s="31" t="str">
        <f>IF(F215="","",B215&amp;1+SUM($C$11:C215))</f>
        <v/>
      </c>
      <c r="E215" s="32" t="str">
        <f t="shared" si="31"/>
        <v/>
      </c>
      <c r="F215" s="48"/>
      <c r="G215" s="34"/>
      <c r="H215" s="35" t="str">
        <f t="shared" si="32"/>
        <v/>
      </c>
      <c r="I215" s="36" t="str">
        <f t="shared" si="27"/>
        <v/>
      </c>
      <c r="J215" s="48"/>
      <c r="K215" s="38"/>
      <c r="L215" s="38"/>
      <c r="M215" s="39"/>
      <c r="N215" s="38"/>
      <c r="O215" s="39"/>
      <c r="P215" s="39"/>
      <c r="Q215" s="30"/>
      <c r="R215" s="40" t="str">
        <f t="shared" si="29"/>
        <v/>
      </c>
      <c r="S215" s="41" t="str">
        <f t="shared" ca="1" si="30"/>
        <v/>
      </c>
      <c r="T215" s="42" t="str">
        <f>IF(R215="","",IF(R215="Não","Liberada",IF(AND(R215&lt;&gt;"Não",R215&lt;&gt;"",VLOOKUP(R215,$D$9:$AD216,26,FALSE)&lt;&gt;"Concluído"),"Aguardando",IF(AND(R215&lt;&gt;"Não",R215&lt;&gt;"",VLOOKUP(R215,$D$9:$AD216,26,FALSE)="Concluído"),"Liberada","Aguardando"))))</f>
        <v/>
      </c>
      <c r="U215" s="43"/>
      <c r="V215" s="39"/>
      <c r="W215" s="39"/>
      <c r="X215" s="30"/>
      <c r="Y215" s="40" t="str">
        <f>IF('Atividades Teste'!D215&lt;&gt;"",COUNTIFS(Ocorrências!$B$6:$B215,'Atividades Teste'!$D215,Ocorrências!$R$6:$R215,"pendente")+COUNTIFS(Ocorrências!$B$6:$B215,'Atividades Teste'!$D215,Ocorrências!$R$6:$R215,"Agd Chamado"),"")</f>
        <v/>
      </c>
      <c r="Z215" s="42" t="str">
        <f t="shared" si="33"/>
        <v/>
      </c>
      <c r="AA215" s="37"/>
      <c r="AB215" s="37"/>
      <c r="AC215" s="49"/>
      <c r="AD215" s="46" t="str">
        <f t="shared" si="28"/>
        <v/>
      </c>
      <c r="AE215" s="47"/>
    </row>
    <row r="216" spans="1:31" x14ac:dyDescent="0.3">
      <c r="A216" s="92" t="str">
        <f t="shared" si="26"/>
        <v/>
      </c>
      <c r="B216" s="29" t="s">
        <v>42</v>
      </c>
      <c r="C216" s="30">
        <v>1</v>
      </c>
      <c r="D216" s="31" t="str">
        <f>IF(F216="","",B216&amp;1+SUM($C$11:C216))</f>
        <v/>
      </c>
      <c r="E216" s="32" t="str">
        <f t="shared" si="31"/>
        <v/>
      </c>
      <c r="F216" s="48"/>
      <c r="G216" s="34"/>
      <c r="H216" s="35" t="str">
        <f t="shared" si="32"/>
        <v/>
      </c>
      <c r="I216" s="36" t="str">
        <f t="shared" si="27"/>
        <v/>
      </c>
      <c r="J216" s="48"/>
      <c r="K216" s="38"/>
      <c r="L216" s="38"/>
      <c r="M216" s="39"/>
      <c r="N216" s="38"/>
      <c r="O216" s="39"/>
      <c r="P216" s="39"/>
      <c r="Q216" s="30"/>
      <c r="R216" s="40" t="str">
        <f t="shared" si="29"/>
        <v/>
      </c>
      <c r="S216" s="41" t="str">
        <f t="shared" ca="1" si="30"/>
        <v/>
      </c>
      <c r="T216" s="42" t="str">
        <f>IF(R216="","",IF(R216="Não","Liberada",IF(AND(R216&lt;&gt;"Não",R216&lt;&gt;"",VLOOKUP(R216,$D$9:$AD217,26,FALSE)&lt;&gt;"Concluído"),"Aguardando",IF(AND(R216&lt;&gt;"Não",R216&lt;&gt;"",VLOOKUP(R216,$D$9:$AD217,26,FALSE)="Concluído"),"Liberada","Aguardando"))))</f>
        <v/>
      </c>
      <c r="U216" s="43"/>
      <c r="V216" s="39"/>
      <c r="W216" s="39"/>
      <c r="X216" s="30"/>
      <c r="Y216" s="40" t="str">
        <f>IF('Atividades Teste'!D216&lt;&gt;"",COUNTIFS(Ocorrências!$B$6:$B216,'Atividades Teste'!$D216,Ocorrências!$R$6:$R216,"pendente")+COUNTIFS(Ocorrências!$B$6:$B216,'Atividades Teste'!$D216,Ocorrências!$R$6:$R216,"Agd Chamado"),"")</f>
        <v/>
      </c>
      <c r="Z216" s="42" t="str">
        <f t="shared" si="33"/>
        <v/>
      </c>
      <c r="AA216" s="37"/>
      <c r="AB216" s="37"/>
      <c r="AC216" s="49"/>
      <c r="AD216" s="46" t="str">
        <f t="shared" si="28"/>
        <v/>
      </c>
      <c r="AE216" s="47"/>
    </row>
    <row r="217" spans="1:31" x14ac:dyDescent="0.3">
      <c r="A217" s="92" t="str">
        <f t="shared" si="26"/>
        <v/>
      </c>
      <c r="B217" s="29" t="s">
        <v>42</v>
      </c>
      <c r="C217" s="30">
        <v>1</v>
      </c>
      <c r="D217" s="31" t="str">
        <f>IF(F217="","",B217&amp;1+SUM($C$11:C217))</f>
        <v/>
      </c>
      <c r="E217" s="32" t="str">
        <f t="shared" si="31"/>
        <v/>
      </c>
      <c r="F217" s="48"/>
      <c r="G217" s="34"/>
      <c r="H217" s="35" t="str">
        <f t="shared" si="32"/>
        <v/>
      </c>
      <c r="I217" s="36" t="str">
        <f t="shared" si="27"/>
        <v/>
      </c>
      <c r="J217" s="48"/>
      <c r="K217" s="38"/>
      <c r="L217" s="38"/>
      <c r="M217" s="39"/>
      <c r="N217" s="38"/>
      <c r="O217" s="39"/>
      <c r="P217" s="39"/>
      <c r="Q217" s="30"/>
      <c r="R217" s="40" t="str">
        <f t="shared" si="29"/>
        <v/>
      </c>
      <c r="S217" s="41" t="str">
        <f t="shared" ca="1" si="30"/>
        <v/>
      </c>
      <c r="T217" s="42" t="str">
        <f>IF(R217="","",IF(R217="Não","Liberada",IF(AND(R217&lt;&gt;"Não",R217&lt;&gt;"",VLOOKUP(R217,$D$9:$AD218,26,FALSE)&lt;&gt;"Concluído"),"Aguardando",IF(AND(R217&lt;&gt;"Não",R217&lt;&gt;"",VLOOKUP(R217,$D$9:$AD218,26,FALSE)="Concluído"),"Liberada","Aguardando"))))</f>
        <v/>
      </c>
      <c r="U217" s="43"/>
      <c r="V217" s="39"/>
      <c r="W217" s="39"/>
      <c r="X217" s="30"/>
      <c r="Y217" s="40" t="str">
        <f>IF('Atividades Teste'!D217&lt;&gt;"",COUNTIFS(Ocorrências!$B$6:$B217,'Atividades Teste'!$D217,Ocorrências!$R$6:$R217,"pendente")+COUNTIFS(Ocorrências!$B$6:$B217,'Atividades Teste'!$D217,Ocorrências!$R$6:$R217,"Agd Chamado"),"")</f>
        <v/>
      </c>
      <c r="Z217" s="42" t="str">
        <f t="shared" si="33"/>
        <v/>
      </c>
      <c r="AA217" s="37"/>
      <c r="AB217" s="37"/>
      <c r="AC217" s="49"/>
      <c r="AD217" s="46" t="str">
        <f t="shared" si="28"/>
        <v/>
      </c>
      <c r="AE217" s="47"/>
    </row>
    <row r="218" spans="1:31" x14ac:dyDescent="0.3">
      <c r="A218" s="92" t="str">
        <f t="shared" si="26"/>
        <v/>
      </c>
      <c r="B218" s="29" t="s">
        <v>42</v>
      </c>
      <c r="C218" s="30">
        <v>1</v>
      </c>
      <c r="D218" s="31" t="str">
        <f>IF(F218="","",B218&amp;1+SUM($C$11:C218))</f>
        <v/>
      </c>
      <c r="E218" s="32" t="str">
        <f t="shared" si="31"/>
        <v/>
      </c>
      <c r="F218" s="48"/>
      <c r="G218" s="34"/>
      <c r="H218" s="35" t="str">
        <f t="shared" si="32"/>
        <v/>
      </c>
      <c r="I218" s="36" t="str">
        <f t="shared" si="27"/>
        <v/>
      </c>
      <c r="J218" s="48"/>
      <c r="K218" s="38"/>
      <c r="L218" s="38"/>
      <c r="M218" s="39"/>
      <c r="N218" s="38"/>
      <c r="O218" s="39"/>
      <c r="P218" s="39"/>
      <c r="Q218" s="30"/>
      <c r="R218" s="40" t="str">
        <f t="shared" si="29"/>
        <v/>
      </c>
      <c r="S218" s="41" t="str">
        <f t="shared" ca="1" si="30"/>
        <v/>
      </c>
      <c r="T218" s="42" t="str">
        <f>IF(R218="","",IF(R218="Não","Liberada",IF(AND(R218&lt;&gt;"Não",R218&lt;&gt;"",VLOOKUP(R218,$D$9:$AD219,26,FALSE)&lt;&gt;"Concluído"),"Aguardando",IF(AND(R218&lt;&gt;"Não",R218&lt;&gt;"",VLOOKUP(R218,$D$9:$AD219,26,FALSE)="Concluído"),"Liberada","Aguardando"))))</f>
        <v/>
      </c>
      <c r="U218" s="43"/>
      <c r="V218" s="39"/>
      <c r="W218" s="39"/>
      <c r="X218" s="30"/>
      <c r="Y218" s="40" t="str">
        <f>IF('Atividades Teste'!D218&lt;&gt;"",COUNTIFS(Ocorrências!$B$6:$B218,'Atividades Teste'!$D218,Ocorrências!$R$6:$R218,"pendente")+COUNTIFS(Ocorrências!$B$6:$B218,'Atividades Teste'!$D218,Ocorrências!$R$6:$R218,"Agd Chamado"),"")</f>
        <v/>
      </c>
      <c r="Z218" s="42" t="str">
        <f t="shared" si="33"/>
        <v/>
      </c>
      <c r="AA218" s="37"/>
      <c r="AB218" s="37"/>
      <c r="AC218" s="49"/>
      <c r="AD218" s="46" t="str">
        <f t="shared" si="28"/>
        <v/>
      </c>
      <c r="AE218" s="47"/>
    </row>
    <row r="219" spans="1:31" x14ac:dyDescent="0.3">
      <c r="A219" s="92" t="str">
        <f t="shared" si="26"/>
        <v/>
      </c>
      <c r="B219" s="29" t="s">
        <v>42</v>
      </c>
      <c r="C219" s="30">
        <v>1</v>
      </c>
      <c r="D219" s="31" t="str">
        <f>IF(F219="","",B219&amp;1+SUM($C$11:C219))</f>
        <v/>
      </c>
      <c r="E219" s="32" t="str">
        <f t="shared" si="31"/>
        <v/>
      </c>
      <c r="F219" s="48"/>
      <c r="G219" s="34"/>
      <c r="H219" s="35" t="str">
        <f t="shared" si="32"/>
        <v/>
      </c>
      <c r="I219" s="36" t="str">
        <f t="shared" si="27"/>
        <v/>
      </c>
      <c r="J219" s="48"/>
      <c r="K219" s="38"/>
      <c r="L219" s="38"/>
      <c r="M219" s="39"/>
      <c r="N219" s="38"/>
      <c r="O219" s="39"/>
      <c r="P219" s="39"/>
      <c r="Q219" s="30"/>
      <c r="R219" s="40" t="str">
        <f t="shared" si="29"/>
        <v/>
      </c>
      <c r="S219" s="41" t="str">
        <f t="shared" ca="1" si="30"/>
        <v/>
      </c>
      <c r="T219" s="42" t="str">
        <f>IF(R219="","",IF(R219="Não","Liberada",IF(AND(R219&lt;&gt;"Não",R219&lt;&gt;"",VLOOKUP(R219,$D$9:$AD220,26,FALSE)&lt;&gt;"Concluído"),"Aguardando",IF(AND(R219&lt;&gt;"Não",R219&lt;&gt;"",VLOOKUP(R219,$D$9:$AD220,26,FALSE)="Concluído"),"Liberada","Aguardando"))))</f>
        <v/>
      </c>
      <c r="U219" s="43"/>
      <c r="V219" s="39"/>
      <c r="W219" s="39"/>
      <c r="X219" s="30"/>
      <c r="Y219" s="40" t="str">
        <f>IF('Atividades Teste'!D219&lt;&gt;"",COUNTIFS(Ocorrências!$B$6:$B219,'Atividades Teste'!$D219,Ocorrências!$R$6:$R219,"pendente")+COUNTIFS(Ocorrências!$B$6:$B219,'Atividades Teste'!$D219,Ocorrências!$R$6:$R219,"Agd Chamado"),"")</f>
        <v/>
      </c>
      <c r="Z219" s="42" t="str">
        <f t="shared" si="33"/>
        <v/>
      </c>
      <c r="AA219" s="37"/>
      <c r="AB219" s="37"/>
      <c r="AC219" s="49"/>
      <c r="AD219" s="46" t="str">
        <f t="shared" si="28"/>
        <v/>
      </c>
      <c r="AE219" s="47"/>
    </row>
    <row r="220" spans="1:31" x14ac:dyDescent="0.3">
      <c r="A220" s="92" t="str">
        <f t="shared" si="26"/>
        <v/>
      </c>
      <c r="B220" s="29" t="s">
        <v>42</v>
      </c>
      <c r="C220" s="30">
        <v>1</v>
      </c>
      <c r="D220" s="31" t="str">
        <f>IF(F220="","",B220&amp;1+SUM($C$11:C220))</f>
        <v/>
      </c>
      <c r="E220" s="32" t="str">
        <f t="shared" si="31"/>
        <v/>
      </c>
      <c r="F220" s="48"/>
      <c r="G220" s="34"/>
      <c r="H220" s="35" t="str">
        <f t="shared" si="32"/>
        <v/>
      </c>
      <c r="I220" s="36" t="str">
        <f t="shared" si="27"/>
        <v/>
      </c>
      <c r="J220" s="48"/>
      <c r="K220" s="38"/>
      <c r="L220" s="38"/>
      <c r="M220" s="39"/>
      <c r="N220" s="38"/>
      <c r="O220" s="39"/>
      <c r="P220" s="39"/>
      <c r="Q220" s="30"/>
      <c r="R220" s="40" t="str">
        <f t="shared" si="29"/>
        <v/>
      </c>
      <c r="S220" s="41" t="str">
        <f t="shared" ca="1" si="30"/>
        <v/>
      </c>
      <c r="T220" s="42" t="str">
        <f>IF(R220="","",IF(R220="Não","Liberada",IF(AND(R220&lt;&gt;"Não",R220&lt;&gt;"",VLOOKUP(R220,$D$9:$AD221,26,FALSE)&lt;&gt;"Concluído"),"Aguardando",IF(AND(R220&lt;&gt;"Não",R220&lt;&gt;"",VLOOKUP(R220,$D$9:$AD221,26,FALSE)="Concluído"),"Liberada","Aguardando"))))</f>
        <v/>
      </c>
      <c r="U220" s="43"/>
      <c r="V220" s="39"/>
      <c r="W220" s="39"/>
      <c r="X220" s="30"/>
      <c r="Y220" s="40" t="str">
        <f>IF('Atividades Teste'!D220&lt;&gt;"",COUNTIFS(Ocorrências!$B$6:$B220,'Atividades Teste'!$D220,Ocorrências!$R$6:$R220,"pendente")+COUNTIFS(Ocorrências!$B$6:$B220,'Atividades Teste'!$D220,Ocorrências!$R$6:$R220,"Agd Chamado"),"")</f>
        <v/>
      </c>
      <c r="Z220" s="42" t="str">
        <f t="shared" si="33"/>
        <v/>
      </c>
      <c r="AA220" s="37"/>
      <c r="AB220" s="37"/>
      <c r="AC220" s="49"/>
      <c r="AD220" s="46" t="str">
        <f t="shared" si="28"/>
        <v/>
      </c>
      <c r="AE220" s="47"/>
    </row>
    <row r="221" spans="1:31" x14ac:dyDescent="0.3">
      <c r="A221" s="92" t="str">
        <f t="shared" si="26"/>
        <v/>
      </c>
      <c r="B221" s="29" t="s">
        <v>42</v>
      </c>
      <c r="C221" s="30">
        <v>1</v>
      </c>
      <c r="D221" s="31" t="str">
        <f>IF(F221="","",B221&amp;1+SUM($C$11:C221))</f>
        <v/>
      </c>
      <c r="E221" s="32" t="str">
        <f t="shared" si="31"/>
        <v/>
      </c>
      <c r="F221" s="48"/>
      <c r="G221" s="34"/>
      <c r="H221" s="35" t="str">
        <f t="shared" si="32"/>
        <v/>
      </c>
      <c r="I221" s="36" t="str">
        <f t="shared" si="27"/>
        <v/>
      </c>
      <c r="J221" s="48"/>
      <c r="K221" s="38"/>
      <c r="L221" s="38"/>
      <c r="M221" s="39"/>
      <c r="N221" s="38"/>
      <c r="O221" s="39"/>
      <c r="P221" s="39"/>
      <c r="Q221" s="30"/>
      <c r="R221" s="40" t="str">
        <f t="shared" si="29"/>
        <v/>
      </c>
      <c r="S221" s="41" t="str">
        <f t="shared" ca="1" si="30"/>
        <v/>
      </c>
      <c r="T221" s="42" t="str">
        <f>IF(R221="","",IF(R221="Não","Liberada",IF(AND(R221&lt;&gt;"Não",R221&lt;&gt;"",VLOOKUP(R221,$D$9:$AD222,26,FALSE)&lt;&gt;"Concluído"),"Aguardando",IF(AND(R221&lt;&gt;"Não",R221&lt;&gt;"",VLOOKUP(R221,$D$9:$AD222,26,FALSE)="Concluído"),"Liberada","Aguardando"))))</f>
        <v/>
      </c>
      <c r="U221" s="43"/>
      <c r="V221" s="39"/>
      <c r="W221" s="39"/>
      <c r="X221" s="30"/>
      <c r="Y221" s="40" t="str">
        <f>IF('Atividades Teste'!D221&lt;&gt;"",COUNTIFS(Ocorrências!$B$6:$B221,'Atividades Teste'!$D221,Ocorrências!$R$6:$R221,"pendente")+COUNTIFS(Ocorrências!$B$6:$B221,'Atividades Teste'!$D221,Ocorrências!$R$6:$R221,"Agd Chamado"),"")</f>
        <v/>
      </c>
      <c r="Z221" s="42" t="str">
        <f t="shared" si="33"/>
        <v/>
      </c>
      <c r="AA221" s="37"/>
      <c r="AB221" s="37"/>
      <c r="AC221" s="49"/>
      <c r="AD221" s="46" t="str">
        <f t="shared" si="28"/>
        <v/>
      </c>
      <c r="AE221" s="47"/>
    </row>
    <row r="222" spans="1:31" x14ac:dyDescent="0.3">
      <c r="A222" s="92" t="str">
        <f t="shared" si="26"/>
        <v/>
      </c>
      <c r="B222" s="29" t="s">
        <v>42</v>
      </c>
      <c r="C222" s="30">
        <v>1</v>
      </c>
      <c r="D222" s="31" t="str">
        <f>IF(F222="","",B222&amp;1+SUM($C$11:C222))</f>
        <v/>
      </c>
      <c r="E222" s="32" t="str">
        <f t="shared" si="31"/>
        <v/>
      </c>
      <c r="F222" s="48"/>
      <c r="G222" s="34"/>
      <c r="H222" s="35" t="str">
        <f t="shared" si="32"/>
        <v/>
      </c>
      <c r="I222" s="36" t="str">
        <f t="shared" si="27"/>
        <v/>
      </c>
      <c r="J222" s="48"/>
      <c r="K222" s="38"/>
      <c r="L222" s="38"/>
      <c r="M222" s="39"/>
      <c r="N222" s="38"/>
      <c r="O222" s="39"/>
      <c r="P222" s="39"/>
      <c r="Q222" s="30"/>
      <c r="R222" s="40" t="str">
        <f t="shared" si="29"/>
        <v/>
      </c>
      <c r="S222" s="41" t="str">
        <f t="shared" ca="1" si="30"/>
        <v/>
      </c>
      <c r="T222" s="42" t="str">
        <f>IF(R222="","",IF(R222="Não","Liberada",IF(AND(R222&lt;&gt;"Não",R222&lt;&gt;"",VLOOKUP(R222,$D$9:$AD223,26,FALSE)&lt;&gt;"Concluído"),"Aguardando",IF(AND(R222&lt;&gt;"Não",R222&lt;&gt;"",VLOOKUP(R222,$D$9:$AD223,26,FALSE)="Concluído"),"Liberada","Aguardando"))))</f>
        <v/>
      </c>
      <c r="U222" s="43"/>
      <c r="V222" s="39"/>
      <c r="W222" s="39"/>
      <c r="X222" s="30"/>
      <c r="Y222" s="40" t="str">
        <f>IF('Atividades Teste'!D222&lt;&gt;"",COUNTIFS(Ocorrências!$B$6:$B222,'Atividades Teste'!$D222,Ocorrências!$R$6:$R222,"pendente")+COUNTIFS(Ocorrências!$B$6:$B222,'Atividades Teste'!$D222,Ocorrências!$R$6:$R222,"Agd Chamado"),"")</f>
        <v/>
      </c>
      <c r="Z222" s="42" t="str">
        <f t="shared" si="33"/>
        <v/>
      </c>
      <c r="AA222" s="37"/>
      <c r="AB222" s="37"/>
      <c r="AC222" s="49"/>
      <c r="AD222" s="46" t="str">
        <f t="shared" si="28"/>
        <v/>
      </c>
      <c r="AE222" s="47"/>
    </row>
    <row r="223" spans="1:31" x14ac:dyDescent="0.3">
      <c r="A223" s="92" t="str">
        <f t="shared" si="26"/>
        <v/>
      </c>
      <c r="B223" s="29" t="s">
        <v>42</v>
      </c>
      <c r="C223" s="30">
        <v>1</v>
      </c>
      <c r="D223" s="31" t="str">
        <f>IF(F223="","",B223&amp;1+SUM($C$11:C223))</f>
        <v/>
      </c>
      <c r="E223" s="32" t="str">
        <f t="shared" si="31"/>
        <v/>
      </c>
      <c r="F223" s="48"/>
      <c r="G223" s="34"/>
      <c r="H223" s="35" t="str">
        <f t="shared" si="32"/>
        <v/>
      </c>
      <c r="I223" s="36" t="str">
        <f t="shared" si="27"/>
        <v/>
      </c>
      <c r="J223" s="48"/>
      <c r="K223" s="38"/>
      <c r="L223" s="38"/>
      <c r="M223" s="39"/>
      <c r="N223" s="38"/>
      <c r="O223" s="39"/>
      <c r="P223" s="39"/>
      <c r="Q223" s="30"/>
      <c r="R223" s="40" t="str">
        <f t="shared" si="29"/>
        <v/>
      </c>
      <c r="S223" s="41" t="str">
        <f t="shared" ca="1" si="30"/>
        <v/>
      </c>
      <c r="T223" s="42" t="str">
        <f>IF(R223="","",IF(R223="Não","Liberada",IF(AND(R223&lt;&gt;"Não",R223&lt;&gt;"",VLOOKUP(R223,$D$9:$AD224,26,FALSE)&lt;&gt;"Concluído"),"Aguardando",IF(AND(R223&lt;&gt;"Não",R223&lt;&gt;"",VLOOKUP(R223,$D$9:$AD224,26,FALSE)="Concluído"),"Liberada","Aguardando"))))</f>
        <v/>
      </c>
      <c r="U223" s="43"/>
      <c r="V223" s="39"/>
      <c r="W223" s="39"/>
      <c r="X223" s="30"/>
      <c r="Y223" s="40" t="str">
        <f>IF('Atividades Teste'!D223&lt;&gt;"",COUNTIFS(Ocorrências!$B$6:$B223,'Atividades Teste'!$D223,Ocorrências!$R$6:$R223,"pendente")+COUNTIFS(Ocorrências!$B$6:$B223,'Atividades Teste'!$D223,Ocorrências!$R$6:$R223,"Agd Chamado"),"")</f>
        <v/>
      </c>
      <c r="Z223" s="42" t="str">
        <f t="shared" si="33"/>
        <v/>
      </c>
      <c r="AA223" s="37"/>
      <c r="AB223" s="37"/>
      <c r="AC223" s="49"/>
      <c r="AD223" s="46" t="str">
        <f t="shared" si="28"/>
        <v/>
      </c>
      <c r="AE223" s="47"/>
    </row>
    <row r="224" spans="1:31" x14ac:dyDescent="0.3">
      <c r="A224" s="92" t="str">
        <f t="shared" si="26"/>
        <v/>
      </c>
      <c r="B224" s="29" t="s">
        <v>42</v>
      </c>
      <c r="C224" s="30">
        <v>1</v>
      </c>
      <c r="D224" s="31" t="str">
        <f>IF(F224="","",B224&amp;1+SUM($C$11:C224))</f>
        <v/>
      </c>
      <c r="E224" s="32" t="str">
        <f t="shared" si="31"/>
        <v/>
      </c>
      <c r="F224" s="48"/>
      <c r="G224" s="34"/>
      <c r="H224" s="35" t="str">
        <f t="shared" si="32"/>
        <v/>
      </c>
      <c r="I224" s="36" t="str">
        <f t="shared" si="27"/>
        <v/>
      </c>
      <c r="J224" s="48"/>
      <c r="K224" s="38"/>
      <c r="L224" s="38"/>
      <c r="M224" s="39"/>
      <c r="N224" s="38"/>
      <c r="O224" s="39"/>
      <c r="P224" s="39"/>
      <c r="Q224" s="30"/>
      <c r="R224" s="40" t="str">
        <f t="shared" si="29"/>
        <v/>
      </c>
      <c r="S224" s="41" t="str">
        <f t="shared" ca="1" si="30"/>
        <v/>
      </c>
      <c r="T224" s="42" t="str">
        <f>IF(R224="","",IF(R224="Não","Liberada",IF(AND(R224&lt;&gt;"Não",R224&lt;&gt;"",VLOOKUP(R224,$D$9:$AD225,26,FALSE)&lt;&gt;"Concluído"),"Aguardando",IF(AND(R224&lt;&gt;"Não",R224&lt;&gt;"",VLOOKUP(R224,$D$9:$AD225,26,FALSE)="Concluído"),"Liberada","Aguardando"))))</f>
        <v/>
      </c>
      <c r="U224" s="43"/>
      <c r="V224" s="39"/>
      <c r="W224" s="39"/>
      <c r="X224" s="30"/>
      <c r="Y224" s="40" t="str">
        <f>IF('Atividades Teste'!D224&lt;&gt;"",COUNTIFS(Ocorrências!$B$6:$B224,'Atividades Teste'!$D224,Ocorrências!$R$6:$R224,"pendente")+COUNTIFS(Ocorrências!$B$6:$B224,'Atividades Teste'!$D224,Ocorrências!$R$6:$R224,"Agd Chamado"),"")</f>
        <v/>
      </c>
      <c r="Z224" s="42" t="str">
        <f t="shared" si="33"/>
        <v/>
      </c>
      <c r="AA224" s="37"/>
      <c r="AB224" s="37"/>
      <c r="AC224" s="49"/>
      <c r="AD224" s="46" t="str">
        <f t="shared" si="28"/>
        <v/>
      </c>
      <c r="AE224" s="47"/>
    </row>
    <row r="225" spans="1:31" x14ac:dyDescent="0.3">
      <c r="A225" s="92" t="str">
        <f t="shared" si="26"/>
        <v/>
      </c>
      <c r="B225" s="29" t="s">
        <v>42</v>
      </c>
      <c r="C225" s="30">
        <v>1</v>
      </c>
      <c r="D225" s="31" t="str">
        <f>IF(F225="","",B225&amp;1+SUM($C$11:C225))</f>
        <v/>
      </c>
      <c r="E225" s="32" t="str">
        <f t="shared" si="31"/>
        <v/>
      </c>
      <c r="F225" s="48"/>
      <c r="G225" s="34"/>
      <c r="H225" s="35" t="str">
        <f t="shared" si="32"/>
        <v/>
      </c>
      <c r="I225" s="36" t="str">
        <f t="shared" si="27"/>
        <v/>
      </c>
      <c r="J225" s="48"/>
      <c r="K225" s="38"/>
      <c r="L225" s="38"/>
      <c r="M225" s="39"/>
      <c r="N225" s="38"/>
      <c r="O225" s="39"/>
      <c r="P225" s="39"/>
      <c r="Q225" s="30"/>
      <c r="R225" s="40" t="str">
        <f t="shared" si="29"/>
        <v/>
      </c>
      <c r="S225" s="41" t="str">
        <f t="shared" ca="1" si="30"/>
        <v/>
      </c>
      <c r="T225" s="42" t="str">
        <f>IF(R225="","",IF(R225="Não","Liberada",IF(AND(R225&lt;&gt;"Não",R225&lt;&gt;"",VLOOKUP(R225,$D$9:$AD226,26,FALSE)&lt;&gt;"Concluído"),"Aguardando",IF(AND(R225&lt;&gt;"Não",R225&lt;&gt;"",VLOOKUP(R225,$D$9:$AD226,26,FALSE)="Concluído"),"Liberada","Aguardando"))))</f>
        <v/>
      </c>
      <c r="U225" s="43"/>
      <c r="V225" s="39"/>
      <c r="W225" s="39"/>
      <c r="X225" s="30"/>
      <c r="Y225" s="40" t="str">
        <f>IF('Atividades Teste'!D225&lt;&gt;"",COUNTIFS(Ocorrências!$B$6:$B225,'Atividades Teste'!$D225,Ocorrências!$R$6:$R225,"pendente")+COUNTIFS(Ocorrências!$B$6:$B225,'Atividades Teste'!$D225,Ocorrências!$R$6:$R225,"Agd Chamado"),"")</f>
        <v/>
      </c>
      <c r="Z225" s="42" t="str">
        <f t="shared" si="33"/>
        <v/>
      </c>
      <c r="AA225" s="37"/>
      <c r="AB225" s="37"/>
      <c r="AC225" s="49"/>
      <c r="AD225" s="46" t="str">
        <f t="shared" si="28"/>
        <v/>
      </c>
      <c r="AE225" s="47"/>
    </row>
    <row r="226" spans="1:31" x14ac:dyDescent="0.3">
      <c r="A226" s="92" t="str">
        <f t="shared" si="26"/>
        <v/>
      </c>
      <c r="B226" s="29" t="s">
        <v>42</v>
      </c>
      <c r="C226" s="30">
        <v>1</v>
      </c>
      <c r="D226" s="31" t="str">
        <f>IF(F226="","",B226&amp;1+SUM($C$11:C226))</f>
        <v/>
      </c>
      <c r="E226" s="32" t="str">
        <f t="shared" si="31"/>
        <v/>
      </c>
      <c r="F226" s="48"/>
      <c r="G226" s="34"/>
      <c r="H226" s="35" t="str">
        <f t="shared" si="32"/>
        <v/>
      </c>
      <c r="I226" s="36" t="str">
        <f t="shared" si="27"/>
        <v/>
      </c>
      <c r="J226" s="48"/>
      <c r="K226" s="38"/>
      <c r="L226" s="38"/>
      <c r="M226" s="39"/>
      <c r="N226" s="38"/>
      <c r="O226" s="39"/>
      <c r="P226" s="39"/>
      <c r="Q226" s="30"/>
      <c r="R226" s="40" t="str">
        <f t="shared" si="29"/>
        <v/>
      </c>
      <c r="S226" s="41" t="str">
        <f t="shared" ca="1" si="30"/>
        <v/>
      </c>
      <c r="T226" s="42" t="str">
        <f>IF(R226="","",IF(R226="Não","Liberada",IF(AND(R226&lt;&gt;"Não",R226&lt;&gt;"",VLOOKUP(R226,$D$9:$AD227,26,FALSE)&lt;&gt;"Concluído"),"Aguardando",IF(AND(R226&lt;&gt;"Não",R226&lt;&gt;"",VLOOKUP(R226,$D$9:$AD227,26,FALSE)="Concluído"),"Liberada","Aguardando"))))</f>
        <v/>
      </c>
      <c r="U226" s="43"/>
      <c r="V226" s="39"/>
      <c r="W226" s="39"/>
      <c r="X226" s="30"/>
      <c r="Y226" s="40" t="str">
        <f>IF('Atividades Teste'!D226&lt;&gt;"",COUNTIFS(Ocorrências!$B$6:$B226,'Atividades Teste'!$D226,Ocorrências!$R$6:$R226,"pendente")+COUNTIFS(Ocorrências!$B$6:$B226,'Atividades Teste'!$D226,Ocorrências!$R$6:$R226,"Agd Chamado"),"")</f>
        <v/>
      </c>
      <c r="Z226" s="42" t="str">
        <f t="shared" si="33"/>
        <v/>
      </c>
      <c r="AA226" s="37"/>
      <c r="AB226" s="37"/>
      <c r="AC226" s="49"/>
      <c r="AD226" s="46" t="str">
        <f t="shared" si="28"/>
        <v/>
      </c>
      <c r="AE226" s="47"/>
    </row>
    <row r="227" spans="1:31" x14ac:dyDescent="0.3">
      <c r="A227" s="92" t="str">
        <f t="shared" si="26"/>
        <v/>
      </c>
      <c r="B227" s="29" t="s">
        <v>42</v>
      </c>
      <c r="C227" s="30">
        <v>1</v>
      </c>
      <c r="D227" s="31" t="str">
        <f>IF(F227="","",B227&amp;1+SUM($C$11:C227))</f>
        <v/>
      </c>
      <c r="E227" s="32" t="str">
        <f t="shared" si="31"/>
        <v/>
      </c>
      <c r="F227" s="48"/>
      <c r="G227" s="34"/>
      <c r="H227" s="35" t="str">
        <f t="shared" si="32"/>
        <v/>
      </c>
      <c r="I227" s="36" t="str">
        <f t="shared" si="27"/>
        <v/>
      </c>
      <c r="J227" s="48"/>
      <c r="K227" s="38"/>
      <c r="L227" s="38"/>
      <c r="M227" s="39"/>
      <c r="N227" s="38"/>
      <c r="O227" s="39"/>
      <c r="P227" s="39"/>
      <c r="Q227" s="30"/>
      <c r="R227" s="40" t="str">
        <f t="shared" si="29"/>
        <v/>
      </c>
      <c r="S227" s="41" t="str">
        <f t="shared" ca="1" si="30"/>
        <v/>
      </c>
      <c r="T227" s="42" t="str">
        <f>IF(R227="","",IF(R227="Não","Liberada",IF(AND(R227&lt;&gt;"Não",R227&lt;&gt;"",VLOOKUP(R227,$D$9:$AD228,26,FALSE)&lt;&gt;"Concluído"),"Aguardando",IF(AND(R227&lt;&gt;"Não",R227&lt;&gt;"",VLOOKUP(R227,$D$9:$AD228,26,FALSE)="Concluído"),"Liberada","Aguardando"))))</f>
        <v/>
      </c>
      <c r="U227" s="43"/>
      <c r="V227" s="39"/>
      <c r="W227" s="39"/>
      <c r="X227" s="30"/>
      <c r="Y227" s="40" t="str">
        <f>IF('Atividades Teste'!D227&lt;&gt;"",COUNTIFS(Ocorrências!$B$6:$B227,'Atividades Teste'!$D227,Ocorrências!$R$6:$R227,"pendente")+COUNTIFS(Ocorrências!$B$6:$B227,'Atividades Teste'!$D227,Ocorrências!$R$6:$R227,"Agd Chamado"),"")</f>
        <v/>
      </c>
      <c r="Z227" s="42" t="str">
        <f t="shared" si="33"/>
        <v/>
      </c>
      <c r="AA227" s="37"/>
      <c r="AB227" s="37"/>
      <c r="AC227" s="49"/>
      <c r="AD227" s="46" t="str">
        <f t="shared" si="28"/>
        <v/>
      </c>
      <c r="AE227" s="47"/>
    </row>
    <row r="228" spans="1:31" x14ac:dyDescent="0.3">
      <c r="A228" s="92" t="str">
        <f t="shared" si="26"/>
        <v/>
      </c>
      <c r="B228" s="29" t="s">
        <v>42</v>
      </c>
      <c r="C228" s="30">
        <v>1</v>
      </c>
      <c r="D228" s="31" t="str">
        <f>IF(F228="","",B228&amp;1+SUM($C$11:C228))</f>
        <v/>
      </c>
      <c r="E228" s="32" t="str">
        <f t="shared" si="31"/>
        <v/>
      </c>
      <c r="F228" s="48"/>
      <c r="G228" s="34"/>
      <c r="H228" s="35" t="str">
        <f t="shared" si="32"/>
        <v/>
      </c>
      <c r="I228" s="36" t="str">
        <f t="shared" si="27"/>
        <v/>
      </c>
      <c r="J228" s="48"/>
      <c r="K228" s="38"/>
      <c r="L228" s="38"/>
      <c r="M228" s="39"/>
      <c r="N228" s="38"/>
      <c r="O228" s="39"/>
      <c r="P228" s="39"/>
      <c r="Q228" s="30"/>
      <c r="R228" s="40" t="str">
        <f t="shared" si="29"/>
        <v/>
      </c>
      <c r="S228" s="41" t="str">
        <f t="shared" ca="1" si="30"/>
        <v/>
      </c>
      <c r="T228" s="42" t="str">
        <f>IF(R228="","",IF(R228="Não","Liberada",IF(AND(R228&lt;&gt;"Não",R228&lt;&gt;"",VLOOKUP(R228,$D$9:$AD229,26,FALSE)&lt;&gt;"Concluído"),"Aguardando",IF(AND(R228&lt;&gt;"Não",R228&lt;&gt;"",VLOOKUP(R228,$D$9:$AD229,26,FALSE)="Concluído"),"Liberada","Aguardando"))))</f>
        <v/>
      </c>
      <c r="U228" s="43"/>
      <c r="V228" s="39"/>
      <c r="W228" s="39"/>
      <c r="X228" s="30"/>
      <c r="Y228" s="40" t="str">
        <f>IF('Atividades Teste'!D228&lt;&gt;"",COUNTIFS(Ocorrências!$B$6:$B228,'Atividades Teste'!$D228,Ocorrências!$R$6:$R228,"pendente")+COUNTIFS(Ocorrências!$B$6:$B228,'Atividades Teste'!$D228,Ocorrências!$R$6:$R228,"Agd Chamado"),"")</f>
        <v/>
      </c>
      <c r="Z228" s="42" t="str">
        <f t="shared" si="33"/>
        <v/>
      </c>
      <c r="AA228" s="37"/>
      <c r="AB228" s="37"/>
      <c r="AC228" s="49"/>
      <c r="AD228" s="46" t="str">
        <f t="shared" si="28"/>
        <v/>
      </c>
      <c r="AE228" s="47"/>
    </row>
    <row r="229" spans="1:31" x14ac:dyDescent="0.3">
      <c r="A229" s="92" t="str">
        <f t="shared" si="26"/>
        <v/>
      </c>
      <c r="B229" s="29" t="s">
        <v>42</v>
      </c>
      <c r="C229" s="30">
        <v>1</v>
      </c>
      <c r="D229" s="31" t="str">
        <f>IF(F229="","",B229&amp;1+SUM($C$11:C229))</f>
        <v/>
      </c>
      <c r="E229" s="32" t="str">
        <f t="shared" si="31"/>
        <v/>
      </c>
      <c r="F229" s="48"/>
      <c r="G229" s="34"/>
      <c r="H229" s="35" t="str">
        <f t="shared" si="32"/>
        <v/>
      </c>
      <c r="I229" s="36" t="str">
        <f t="shared" si="27"/>
        <v/>
      </c>
      <c r="J229" s="48"/>
      <c r="K229" s="38"/>
      <c r="L229" s="38"/>
      <c r="M229" s="39"/>
      <c r="N229" s="38"/>
      <c r="O229" s="39"/>
      <c r="P229" s="39"/>
      <c r="Q229" s="30"/>
      <c r="R229" s="40" t="str">
        <f t="shared" si="29"/>
        <v/>
      </c>
      <c r="S229" s="41" t="str">
        <f t="shared" ca="1" si="30"/>
        <v/>
      </c>
      <c r="T229" s="42" t="str">
        <f>IF(R229="","",IF(R229="Não","Liberada",IF(AND(R229&lt;&gt;"Não",R229&lt;&gt;"",VLOOKUP(R229,$D$9:$AD230,26,FALSE)&lt;&gt;"Concluído"),"Aguardando",IF(AND(R229&lt;&gt;"Não",R229&lt;&gt;"",VLOOKUP(R229,$D$9:$AD230,26,FALSE)="Concluído"),"Liberada","Aguardando"))))</f>
        <v/>
      </c>
      <c r="U229" s="43"/>
      <c r="V229" s="39"/>
      <c r="W229" s="39"/>
      <c r="X229" s="30"/>
      <c r="Y229" s="40" t="str">
        <f>IF('Atividades Teste'!D229&lt;&gt;"",COUNTIFS(Ocorrências!$B$6:$B229,'Atividades Teste'!$D229,Ocorrências!$R$6:$R229,"pendente")+COUNTIFS(Ocorrências!$B$6:$B229,'Atividades Teste'!$D229,Ocorrências!$R$6:$R229,"Agd Chamado"),"")</f>
        <v/>
      </c>
      <c r="Z229" s="42" t="str">
        <f t="shared" si="33"/>
        <v/>
      </c>
      <c r="AA229" s="37"/>
      <c r="AB229" s="37"/>
      <c r="AC229" s="49"/>
      <c r="AD229" s="46" t="str">
        <f t="shared" si="28"/>
        <v/>
      </c>
      <c r="AE229" s="47"/>
    </row>
    <row r="230" spans="1:31" x14ac:dyDescent="0.3">
      <c r="A230" s="92" t="str">
        <f t="shared" si="26"/>
        <v/>
      </c>
      <c r="B230" s="29" t="s">
        <v>42</v>
      </c>
      <c r="C230" s="30">
        <v>1</v>
      </c>
      <c r="D230" s="31" t="str">
        <f>IF(F230="","",B230&amp;1+SUM($C$11:C230))</f>
        <v/>
      </c>
      <c r="E230" s="32" t="str">
        <f t="shared" si="31"/>
        <v/>
      </c>
      <c r="F230" s="48"/>
      <c r="G230" s="34"/>
      <c r="H230" s="35" t="str">
        <f t="shared" si="32"/>
        <v/>
      </c>
      <c r="I230" s="36" t="str">
        <f t="shared" si="27"/>
        <v/>
      </c>
      <c r="J230" s="48"/>
      <c r="K230" s="38"/>
      <c r="L230" s="38"/>
      <c r="M230" s="39"/>
      <c r="N230" s="38"/>
      <c r="O230" s="39"/>
      <c r="P230" s="39"/>
      <c r="Q230" s="30"/>
      <c r="R230" s="40" t="str">
        <f t="shared" si="29"/>
        <v/>
      </c>
      <c r="S230" s="41" t="str">
        <f t="shared" ca="1" si="30"/>
        <v/>
      </c>
      <c r="T230" s="42" t="str">
        <f>IF(R230="","",IF(R230="Não","Liberada",IF(AND(R230&lt;&gt;"Não",R230&lt;&gt;"",VLOOKUP(R230,$D$9:$AD231,26,FALSE)&lt;&gt;"Concluído"),"Aguardando",IF(AND(R230&lt;&gt;"Não",R230&lt;&gt;"",VLOOKUP(R230,$D$9:$AD231,26,FALSE)="Concluído"),"Liberada","Aguardando"))))</f>
        <v/>
      </c>
      <c r="U230" s="43"/>
      <c r="V230" s="39"/>
      <c r="W230" s="39"/>
      <c r="X230" s="30"/>
      <c r="Y230" s="40" t="str">
        <f>IF('Atividades Teste'!D230&lt;&gt;"",COUNTIFS(Ocorrências!$B$6:$B230,'Atividades Teste'!$D230,Ocorrências!$R$6:$R230,"pendente")+COUNTIFS(Ocorrências!$B$6:$B230,'Atividades Teste'!$D230,Ocorrências!$R$6:$R230,"Agd Chamado"),"")</f>
        <v/>
      </c>
      <c r="Z230" s="42" t="str">
        <f t="shared" si="33"/>
        <v/>
      </c>
      <c r="AA230" s="37"/>
      <c r="AB230" s="37"/>
      <c r="AC230" s="49"/>
      <c r="AD230" s="46" t="str">
        <f t="shared" si="28"/>
        <v/>
      </c>
      <c r="AE230" s="47"/>
    </row>
    <row r="231" spans="1:31" x14ac:dyDescent="0.3">
      <c r="A231" s="92" t="str">
        <f t="shared" si="26"/>
        <v/>
      </c>
      <c r="B231" s="29" t="s">
        <v>42</v>
      </c>
      <c r="C231" s="30">
        <v>1</v>
      </c>
      <c r="D231" s="31" t="str">
        <f>IF(F231="","",B231&amp;1+SUM($C$11:C231))</f>
        <v/>
      </c>
      <c r="E231" s="32" t="str">
        <f t="shared" si="31"/>
        <v/>
      </c>
      <c r="F231" s="48"/>
      <c r="G231" s="34"/>
      <c r="H231" s="35" t="str">
        <f t="shared" si="32"/>
        <v/>
      </c>
      <c r="I231" s="36" t="str">
        <f t="shared" si="27"/>
        <v/>
      </c>
      <c r="J231" s="48"/>
      <c r="K231" s="38"/>
      <c r="L231" s="38"/>
      <c r="M231" s="39"/>
      <c r="N231" s="38"/>
      <c r="O231" s="39"/>
      <c r="P231" s="39"/>
      <c r="Q231" s="30"/>
      <c r="R231" s="40" t="str">
        <f t="shared" si="29"/>
        <v/>
      </c>
      <c r="S231" s="41" t="str">
        <f t="shared" ca="1" si="30"/>
        <v/>
      </c>
      <c r="T231" s="42" t="str">
        <f>IF(R231="","",IF(R231="Não","Liberada",IF(AND(R231&lt;&gt;"Não",R231&lt;&gt;"",VLOOKUP(R231,$D$9:$AD232,26,FALSE)&lt;&gt;"Concluído"),"Aguardando",IF(AND(R231&lt;&gt;"Não",R231&lt;&gt;"",VLOOKUP(R231,$D$9:$AD232,26,FALSE)="Concluído"),"Liberada","Aguardando"))))</f>
        <v/>
      </c>
      <c r="U231" s="43"/>
      <c r="V231" s="39"/>
      <c r="W231" s="39"/>
      <c r="X231" s="30"/>
      <c r="Y231" s="40" t="str">
        <f>IF('Atividades Teste'!D231&lt;&gt;"",COUNTIFS(Ocorrências!$B$6:$B231,'Atividades Teste'!$D231,Ocorrências!$R$6:$R231,"pendente")+COUNTIFS(Ocorrências!$B$6:$B231,'Atividades Teste'!$D231,Ocorrências!$R$6:$R231,"Agd Chamado"),"")</f>
        <v/>
      </c>
      <c r="Z231" s="42" t="str">
        <f t="shared" si="33"/>
        <v/>
      </c>
      <c r="AA231" s="37"/>
      <c r="AB231" s="37"/>
      <c r="AC231" s="49"/>
      <c r="AD231" s="46" t="str">
        <f t="shared" si="28"/>
        <v/>
      </c>
      <c r="AE231" s="47"/>
    </row>
    <row r="232" spans="1:31" x14ac:dyDescent="0.3">
      <c r="A232" s="92" t="str">
        <f t="shared" si="26"/>
        <v/>
      </c>
      <c r="B232" s="29" t="s">
        <v>42</v>
      </c>
      <c r="C232" s="30">
        <v>1</v>
      </c>
      <c r="D232" s="31" t="str">
        <f>IF(F232="","",B232&amp;1+SUM($C$11:C232))</f>
        <v/>
      </c>
      <c r="E232" s="32" t="str">
        <f t="shared" si="31"/>
        <v/>
      </c>
      <c r="F232" s="48"/>
      <c r="G232" s="34"/>
      <c r="H232" s="35" t="str">
        <f t="shared" si="32"/>
        <v/>
      </c>
      <c r="I232" s="36" t="str">
        <f t="shared" si="27"/>
        <v/>
      </c>
      <c r="J232" s="48"/>
      <c r="K232" s="38"/>
      <c r="L232" s="38"/>
      <c r="M232" s="39"/>
      <c r="N232" s="38"/>
      <c r="O232" s="39"/>
      <c r="P232" s="39"/>
      <c r="Q232" s="30"/>
      <c r="R232" s="40" t="str">
        <f t="shared" si="29"/>
        <v/>
      </c>
      <c r="S232" s="41" t="str">
        <f t="shared" ca="1" si="30"/>
        <v/>
      </c>
      <c r="T232" s="42" t="str">
        <f>IF(R232="","",IF(R232="Não","Liberada",IF(AND(R232&lt;&gt;"Não",R232&lt;&gt;"",VLOOKUP(R232,$D$9:$AD233,26,FALSE)&lt;&gt;"Concluído"),"Aguardando",IF(AND(R232&lt;&gt;"Não",R232&lt;&gt;"",VLOOKUP(R232,$D$9:$AD233,26,FALSE)="Concluído"),"Liberada","Aguardando"))))</f>
        <v/>
      </c>
      <c r="U232" s="43"/>
      <c r="V232" s="39"/>
      <c r="W232" s="39"/>
      <c r="X232" s="30"/>
      <c r="Y232" s="40" t="str">
        <f>IF('Atividades Teste'!D232&lt;&gt;"",COUNTIFS(Ocorrências!$B$6:$B232,'Atividades Teste'!$D232,Ocorrências!$R$6:$R232,"pendente")+COUNTIFS(Ocorrências!$B$6:$B232,'Atividades Teste'!$D232,Ocorrências!$R$6:$R232,"Agd Chamado"),"")</f>
        <v/>
      </c>
      <c r="Z232" s="42" t="str">
        <f t="shared" si="33"/>
        <v/>
      </c>
      <c r="AA232" s="37"/>
      <c r="AB232" s="37"/>
      <c r="AC232" s="49"/>
      <c r="AD232" s="46" t="str">
        <f t="shared" si="28"/>
        <v/>
      </c>
      <c r="AE232" s="47"/>
    </row>
    <row r="233" spans="1:31" x14ac:dyDescent="0.3">
      <c r="A233" s="92" t="str">
        <f t="shared" si="26"/>
        <v/>
      </c>
      <c r="B233" s="29" t="s">
        <v>42</v>
      </c>
      <c r="C233" s="30">
        <v>1</v>
      </c>
      <c r="D233" s="31" t="str">
        <f>IF(F233="","",B233&amp;1+SUM($C$11:C233))</f>
        <v/>
      </c>
      <c r="E233" s="32" t="str">
        <f t="shared" si="31"/>
        <v/>
      </c>
      <c r="F233" s="48"/>
      <c r="G233" s="34"/>
      <c r="H233" s="35" t="str">
        <f t="shared" si="32"/>
        <v/>
      </c>
      <c r="I233" s="36" t="str">
        <f t="shared" si="27"/>
        <v/>
      </c>
      <c r="J233" s="48"/>
      <c r="K233" s="38"/>
      <c r="L233" s="38"/>
      <c r="M233" s="39"/>
      <c r="N233" s="38"/>
      <c r="O233" s="39"/>
      <c r="P233" s="39"/>
      <c r="Q233" s="30"/>
      <c r="R233" s="40" t="str">
        <f t="shared" si="29"/>
        <v/>
      </c>
      <c r="S233" s="41" t="str">
        <f t="shared" ca="1" si="30"/>
        <v/>
      </c>
      <c r="T233" s="42" t="str">
        <f>IF(R233="","",IF(R233="Não","Liberada",IF(AND(R233&lt;&gt;"Não",R233&lt;&gt;"",VLOOKUP(R233,$D$9:$AD234,26,FALSE)&lt;&gt;"Concluído"),"Aguardando",IF(AND(R233&lt;&gt;"Não",R233&lt;&gt;"",VLOOKUP(R233,$D$9:$AD234,26,FALSE)="Concluído"),"Liberada","Aguardando"))))</f>
        <v/>
      </c>
      <c r="U233" s="43"/>
      <c r="V233" s="39"/>
      <c r="W233" s="39"/>
      <c r="X233" s="30"/>
      <c r="Y233" s="40" t="str">
        <f>IF('Atividades Teste'!D233&lt;&gt;"",COUNTIFS(Ocorrências!$B$6:$B233,'Atividades Teste'!$D233,Ocorrências!$R$6:$R233,"pendente")+COUNTIFS(Ocorrências!$B$6:$B233,'Atividades Teste'!$D233,Ocorrências!$R$6:$R233,"Agd Chamado"),"")</f>
        <v/>
      </c>
      <c r="Z233" s="42" t="str">
        <f t="shared" si="33"/>
        <v/>
      </c>
      <c r="AA233" s="37"/>
      <c r="AB233" s="37"/>
      <c r="AC233" s="49"/>
      <c r="AD233" s="46" t="str">
        <f t="shared" si="28"/>
        <v/>
      </c>
      <c r="AE233" s="47"/>
    </row>
    <row r="234" spans="1:31" x14ac:dyDescent="0.3">
      <c r="A234" s="92" t="str">
        <f t="shared" si="26"/>
        <v/>
      </c>
      <c r="B234" s="29" t="s">
        <v>42</v>
      </c>
      <c r="C234" s="30">
        <v>1</v>
      </c>
      <c r="D234" s="31" t="str">
        <f>IF(F234="","",B234&amp;1+SUM($C$11:C234))</f>
        <v/>
      </c>
      <c r="E234" s="32" t="str">
        <f t="shared" si="31"/>
        <v/>
      </c>
      <c r="F234" s="48"/>
      <c r="G234" s="34"/>
      <c r="H234" s="35" t="str">
        <f t="shared" si="32"/>
        <v/>
      </c>
      <c r="I234" s="36" t="str">
        <f t="shared" si="27"/>
        <v/>
      </c>
      <c r="J234" s="48"/>
      <c r="K234" s="38"/>
      <c r="L234" s="38"/>
      <c r="M234" s="39"/>
      <c r="N234" s="38"/>
      <c r="O234" s="39"/>
      <c r="P234" s="39"/>
      <c r="Q234" s="30"/>
      <c r="R234" s="40" t="str">
        <f t="shared" si="29"/>
        <v/>
      </c>
      <c r="S234" s="41" t="str">
        <f t="shared" ca="1" si="30"/>
        <v/>
      </c>
      <c r="T234" s="42" t="str">
        <f>IF(R234="","",IF(R234="Não","Liberada",IF(AND(R234&lt;&gt;"Não",R234&lt;&gt;"",VLOOKUP(R234,$D$9:$AD235,26,FALSE)&lt;&gt;"Concluído"),"Aguardando",IF(AND(R234&lt;&gt;"Não",R234&lt;&gt;"",VLOOKUP(R234,$D$9:$AD235,26,FALSE)="Concluído"),"Liberada","Aguardando"))))</f>
        <v/>
      </c>
      <c r="U234" s="43"/>
      <c r="V234" s="39"/>
      <c r="W234" s="39"/>
      <c r="X234" s="30"/>
      <c r="Y234" s="40" t="str">
        <f>IF('Atividades Teste'!D234&lt;&gt;"",COUNTIFS(Ocorrências!$B$6:$B234,'Atividades Teste'!$D234,Ocorrências!$R$6:$R234,"pendente")+COUNTIFS(Ocorrências!$B$6:$B234,'Atividades Teste'!$D234,Ocorrências!$R$6:$R234,"Agd Chamado"),"")</f>
        <v/>
      </c>
      <c r="Z234" s="42" t="str">
        <f t="shared" si="33"/>
        <v/>
      </c>
      <c r="AA234" s="37"/>
      <c r="AB234" s="37"/>
      <c r="AC234" s="49"/>
      <c r="AD234" s="46" t="str">
        <f t="shared" si="28"/>
        <v/>
      </c>
      <c r="AE234" s="47"/>
    </row>
    <row r="235" spans="1:31" x14ac:dyDescent="0.3">
      <c r="A235" s="92" t="str">
        <f t="shared" si="26"/>
        <v/>
      </c>
      <c r="B235" s="29" t="s">
        <v>42</v>
      </c>
      <c r="C235" s="30">
        <v>1</v>
      </c>
      <c r="D235" s="31" t="str">
        <f>IF(F235="","",B235&amp;1+SUM($C$11:C235))</f>
        <v/>
      </c>
      <c r="E235" s="32" t="str">
        <f t="shared" si="31"/>
        <v/>
      </c>
      <c r="F235" s="48"/>
      <c r="G235" s="34"/>
      <c r="H235" s="35" t="str">
        <f t="shared" si="32"/>
        <v/>
      </c>
      <c r="I235" s="36" t="str">
        <f t="shared" si="27"/>
        <v/>
      </c>
      <c r="J235" s="48"/>
      <c r="K235" s="38"/>
      <c r="L235" s="38"/>
      <c r="M235" s="39"/>
      <c r="N235" s="38"/>
      <c r="O235" s="39"/>
      <c r="P235" s="39"/>
      <c r="Q235" s="30"/>
      <c r="R235" s="40" t="str">
        <f t="shared" si="29"/>
        <v/>
      </c>
      <c r="S235" s="41" t="str">
        <f t="shared" ca="1" si="30"/>
        <v/>
      </c>
      <c r="T235" s="42" t="str">
        <f>IF(R235="","",IF(R235="Não","Liberada",IF(AND(R235&lt;&gt;"Não",R235&lt;&gt;"",VLOOKUP(R235,$D$9:$AD236,26,FALSE)&lt;&gt;"Concluído"),"Aguardando",IF(AND(R235&lt;&gt;"Não",R235&lt;&gt;"",VLOOKUP(R235,$D$9:$AD236,26,FALSE)="Concluído"),"Liberada","Aguardando"))))</f>
        <v/>
      </c>
      <c r="U235" s="43"/>
      <c r="V235" s="39"/>
      <c r="W235" s="39"/>
      <c r="X235" s="30"/>
      <c r="Y235" s="40" t="str">
        <f>IF('Atividades Teste'!D235&lt;&gt;"",COUNTIFS(Ocorrências!$B$6:$B235,'Atividades Teste'!$D235,Ocorrências!$R$6:$R235,"pendente")+COUNTIFS(Ocorrências!$B$6:$B235,'Atividades Teste'!$D235,Ocorrências!$R$6:$R235,"Agd Chamado"),"")</f>
        <v/>
      </c>
      <c r="Z235" s="42" t="str">
        <f t="shared" si="33"/>
        <v/>
      </c>
      <c r="AA235" s="37"/>
      <c r="AB235" s="37"/>
      <c r="AC235" s="49"/>
      <c r="AD235" s="46" t="str">
        <f t="shared" si="28"/>
        <v/>
      </c>
      <c r="AE235" s="47"/>
    </row>
    <row r="236" spans="1:31" x14ac:dyDescent="0.3">
      <c r="A236" s="92" t="str">
        <f t="shared" si="26"/>
        <v/>
      </c>
      <c r="B236" s="29" t="s">
        <v>42</v>
      </c>
      <c r="C236" s="30">
        <v>1</v>
      </c>
      <c r="D236" s="31" t="str">
        <f>IF(F236="","",B236&amp;1+SUM($C$11:C236))</f>
        <v/>
      </c>
      <c r="E236" s="32" t="str">
        <f t="shared" si="31"/>
        <v/>
      </c>
      <c r="F236" s="48"/>
      <c r="G236" s="34"/>
      <c r="H236" s="35" t="str">
        <f t="shared" si="32"/>
        <v/>
      </c>
      <c r="I236" s="36" t="str">
        <f t="shared" si="27"/>
        <v/>
      </c>
      <c r="J236" s="48"/>
      <c r="K236" s="38"/>
      <c r="L236" s="38"/>
      <c r="M236" s="39"/>
      <c r="N236" s="38"/>
      <c r="O236" s="39"/>
      <c r="P236" s="39"/>
      <c r="Q236" s="30"/>
      <c r="R236" s="40" t="str">
        <f t="shared" si="29"/>
        <v/>
      </c>
      <c r="S236" s="41" t="str">
        <f t="shared" ca="1" si="30"/>
        <v/>
      </c>
      <c r="T236" s="42" t="str">
        <f>IF(R236="","",IF(R236="Não","Liberada",IF(AND(R236&lt;&gt;"Não",R236&lt;&gt;"",VLOOKUP(R236,$D$9:$AD237,26,FALSE)&lt;&gt;"Concluído"),"Aguardando",IF(AND(R236&lt;&gt;"Não",R236&lt;&gt;"",VLOOKUP(R236,$D$9:$AD237,26,FALSE)="Concluído"),"Liberada","Aguardando"))))</f>
        <v/>
      </c>
      <c r="U236" s="43"/>
      <c r="V236" s="39"/>
      <c r="W236" s="39"/>
      <c r="X236" s="30"/>
      <c r="Y236" s="40" t="str">
        <f>IF('Atividades Teste'!D236&lt;&gt;"",COUNTIFS(Ocorrências!$B$6:$B236,'Atividades Teste'!$D236,Ocorrências!$R$6:$R236,"pendente")+COUNTIFS(Ocorrências!$B$6:$B236,'Atividades Teste'!$D236,Ocorrências!$R$6:$R236,"Agd Chamado"),"")</f>
        <v/>
      </c>
      <c r="Z236" s="42" t="str">
        <f t="shared" si="33"/>
        <v/>
      </c>
      <c r="AA236" s="37"/>
      <c r="AB236" s="37"/>
      <c r="AC236" s="49"/>
      <c r="AD236" s="46" t="str">
        <f t="shared" si="28"/>
        <v/>
      </c>
      <c r="AE236" s="47"/>
    </row>
    <row r="237" spans="1:31" x14ac:dyDescent="0.3">
      <c r="A237" s="92" t="str">
        <f t="shared" si="26"/>
        <v/>
      </c>
      <c r="B237" s="29" t="s">
        <v>42</v>
      </c>
      <c r="C237" s="30">
        <v>1</v>
      </c>
      <c r="D237" s="31" t="str">
        <f>IF(F237="","",B237&amp;1+SUM($C$11:C237))</f>
        <v/>
      </c>
      <c r="E237" s="32" t="str">
        <f t="shared" si="31"/>
        <v/>
      </c>
      <c r="F237" s="48"/>
      <c r="G237" s="34"/>
      <c r="H237" s="35" t="str">
        <f t="shared" si="32"/>
        <v/>
      </c>
      <c r="I237" s="36" t="str">
        <f t="shared" si="27"/>
        <v/>
      </c>
      <c r="J237" s="48"/>
      <c r="K237" s="38"/>
      <c r="L237" s="38"/>
      <c r="M237" s="39"/>
      <c r="N237" s="38"/>
      <c r="O237" s="39"/>
      <c r="P237" s="39"/>
      <c r="Q237" s="30"/>
      <c r="R237" s="40" t="str">
        <f t="shared" si="29"/>
        <v/>
      </c>
      <c r="S237" s="41" t="str">
        <f t="shared" ca="1" si="30"/>
        <v/>
      </c>
      <c r="T237" s="42" t="str">
        <f>IF(R237="","",IF(R237="Não","Liberada",IF(AND(R237&lt;&gt;"Não",R237&lt;&gt;"",VLOOKUP(R237,$D$9:$AD238,26,FALSE)&lt;&gt;"Concluído"),"Aguardando",IF(AND(R237&lt;&gt;"Não",R237&lt;&gt;"",VLOOKUP(R237,$D$9:$AD238,26,FALSE)="Concluído"),"Liberada","Aguardando"))))</f>
        <v/>
      </c>
      <c r="U237" s="43"/>
      <c r="V237" s="39"/>
      <c r="W237" s="39"/>
      <c r="X237" s="30"/>
      <c r="Y237" s="40" t="str">
        <f>IF('Atividades Teste'!D237&lt;&gt;"",COUNTIFS(Ocorrências!$B$6:$B237,'Atividades Teste'!$D237,Ocorrências!$R$6:$R237,"pendente")+COUNTIFS(Ocorrências!$B$6:$B237,'Atividades Teste'!$D237,Ocorrências!$R$6:$R237,"Agd Chamado"),"")</f>
        <v/>
      </c>
      <c r="Z237" s="42" t="str">
        <f t="shared" si="33"/>
        <v/>
      </c>
      <c r="AA237" s="37"/>
      <c r="AB237" s="37"/>
      <c r="AC237" s="49"/>
      <c r="AD237" s="46" t="str">
        <f t="shared" si="28"/>
        <v/>
      </c>
      <c r="AE237" s="47"/>
    </row>
    <row r="238" spans="1:31" x14ac:dyDescent="0.3">
      <c r="A238" s="92" t="str">
        <f t="shared" si="26"/>
        <v/>
      </c>
      <c r="B238" s="29" t="s">
        <v>42</v>
      </c>
      <c r="C238" s="30">
        <v>1</v>
      </c>
      <c r="D238" s="31" t="str">
        <f>IF(F238="","",B238&amp;1+SUM($C$11:C238))</f>
        <v/>
      </c>
      <c r="E238" s="32" t="str">
        <f t="shared" si="31"/>
        <v/>
      </c>
      <c r="F238" s="48"/>
      <c r="G238" s="34"/>
      <c r="H238" s="35" t="str">
        <f t="shared" si="32"/>
        <v/>
      </c>
      <c r="I238" s="36" t="str">
        <f t="shared" si="27"/>
        <v/>
      </c>
      <c r="J238" s="48"/>
      <c r="K238" s="38"/>
      <c r="L238" s="38"/>
      <c r="M238" s="39"/>
      <c r="N238" s="38"/>
      <c r="O238" s="39"/>
      <c r="P238" s="39"/>
      <c r="Q238" s="30"/>
      <c r="R238" s="40" t="str">
        <f t="shared" si="29"/>
        <v/>
      </c>
      <c r="S238" s="41" t="str">
        <f t="shared" ca="1" si="30"/>
        <v/>
      </c>
      <c r="T238" s="42" t="str">
        <f>IF(R238="","",IF(R238="Não","Liberada",IF(AND(R238&lt;&gt;"Não",R238&lt;&gt;"",VLOOKUP(R238,$D$9:$AD239,26,FALSE)&lt;&gt;"Concluído"),"Aguardando",IF(AND(R238&lt;&gt;"Não",R238&lt;&gt;"",VLOOKUP(R238,$D$9:$AD239,26,FALSE)="Concluído"),"Liberada","Aguardando"))))</f>
        <v/>
      </c>
      <c r="U238" s="43"/>
      <c r="V238" s="39"/>
      <c r="W238" s="39"/>
      <c r="X238" s="30"/>
      <c r="Y238" s="40" t="str">
        <f>IF('Atividades Teste'!D238&lt;&gt;"",COUNTIFS(Ocorrências!$B$6:$B238,'Atividades Teste'!$D238,Ocorrências!$R$6:$R238,"pendente")+COUNTIFS(Ocorrências!$B$6:$B238,'Atividades Teste'!$D238,Ocorrências!$R$6:$R238,"Agd Chamado"),"")</f>
        <v/>
      </c>
      <c r="Z238" s="42" t="str">
        <f t="shared" si="33"/>
        <v/>
      </c>
      <c r="AA238" s="37"/>
      <c r="AB238" s="37"/>
      <c r="AC238" s="49"/>
      <c r="AD238" s="46" t="str">
        <f t="shared" si="28"/>
        <v/>
      </c>
      <c r="AE238" s="47"/>
    </row>
    <row r="239" spans="1:31" x14ac:dyDescent="0.3">
      <c r="A239" s="92" t="str">
        <f t="shared" si="26"/>
        <v/>
      </c>
      <c r="B239" s="29" t="s">
        <v>42</v>
      </c>
      <c r="C239" s="30">
        <v>1</v>
      </c>
      <c r="D239" s="31" t="str">
        <f>IF(F239="","",B239&amp;1+SUM($C$11:C239))</f>
        <v/>
      </c>
      <c r="E239" s="32" t="str">
        <f t="shared" si="31"/>
        <v/>
      </c>
      <c r="F239" s="48"/>
      <c r="G239" s="34"/>
      <c r="H239" s="35" t="str">
        <f t="shared" si="32"/>
        <v/>
      </c>
      <c r="I239" s="36" t="str">
        <f t="shared" si="27"/>
        <v/>
      </c>
      <c r="J239" s="48"/>
      <c r="K239" s="38"/>
      <c r="L239" s="38"/>
      <c r="M239" s="39"/>
      <c r="N239" s="38"/>
      <c r="O239" s="39"/>
      <c r="P239" s="39"/>
      <c r="Q239" s="30"/>
      <c r="R239" s="40" t="str">
        <f t="shared" si="29"/>
        <v/>
      </c>
      <c r="S239" s="41" t="str">
        <f t="shared" ca="1" si="30"/>
        <v/>
      </c>
      <c r="T239" s="42" t="str">
        <f>IF(R239="","",IF(R239="Não","Liberada",IF(AND(R239&lt;&gt;"Não",R239&lt;&gt;"",VLOOKUP(R239,$D$9:$AD240,26,FALSE)&lt;&gt;"Concluído"),"Aguardando",IF(AND(R239&lt;&gt;"Não",R239&lt;&gt;"",VLOOKUP(R239,$D$9:$AD240,26,FALSE)="Concluído"),"Liberada","Aguardando"))))</f>
        <v/>
      </c>
      <c r="U239" s="43"/>
      <c r="V239" s="39"/>
      <c r="W239" s="39"/>
      <c r="X239" s="30"/>
      <c r="Y239" s="40" t="str">
        <f>IF('Atividades Teste'!D239&lt;&gt;"",COUNTIFS(Ocorrências!$B$6:$B239,'Atividades Teste'!$D239,Ocorrências!$R$6:$R239,"pendente")+COUNTIFS(Ocorrências!$B$6:$B239,'Atividades Teste'!$D239,Ocorrências!$R$6:$R239,"Agd Chamado"),"")</f>
        <v/>
      </c>
      <c r="Z239" s="42" t="str">
        <f t="shared" si="33"/>
        <v/>
      </c>
      <c r="AA239" s="37"/>
      <c r="AB239" s="37"/>
      <c r="AC239" s="49"/>
      <c r="AD239" s="46" t="str">
        <f t="shared" si="28"/>
        <v/>
      </c>
      <c r="AE239" s="47"/>
    </row>
    <row r="240" spans="1:31" x14ac:dyDescent="0.3">
      <c r="A240" s="92" t="str">
        <f t="shared" si="26"/>
        <v/>
      </c>
      <c r="B240" s="29" t="s">
        <v>42</v>
      </c>
      <c r="C240" s="30">
        <v>1</v>
      </c>
      <c r="D240" s="31" t="str">
        <f>IF(F240="","",B240&amp;1+SUM($C$11:C240))</f>
        <v/>
      </c>
      <c r="E240" s="32" t="str">
        <f t="shared" si="31"/>
        <v/>
      </c>
      <c r="F240" s="48"/>
      <c r="G240" s="34"/>
      <c r="H240" s="35" t="str">
        <f t="shared" si="32"/>
        <v/>
      </c>
      <c r="I240" s="36" t="str">
        <f t="shared" si="27"/>
        <v/>
      </c>
      <c r="J240" s="48"/>
      <c r="K240" s="38"/>
      <c r="L240" s="38"/>
      <c r="M240" s="39"/>
      <c r="N240" s="38"/>
      <c r="O240" s="39"/>
      <c r="P240" s="39"/>
      <c r="Q240" s="30"/>
      <c r="R240" s="40" t="str">
        <f t="shared" si="29"/>
        <v/>
      </c>
      <c r="S240" s="41" t="str">
        <f t="shared" ca="1" si="30"/>
        <v/>
      </c>
      <c r="T240" s="42" t="str">
        <f>IF(R240="","",IF(R240="Não","Liberada",IF(AND(R240&lt;&gt;"Não",R240&lt;&gt;"",VLOOKUP(R240,$D$9:$AD241,26,FALSE)&lt;&gt;"Concluído"),"Aguardando",IF(AND(R240&lt;&gt;"Não",R240&lt;&gt;"",VLOOKUP(R240,$D$9:$AD241,26,FALSE)="Concluído"),"Liberada","Aguardando"))))</f>
        <v/>
      </c>
      <c r="U240" s="43"/>
      <c r="V240" s="39"/>
      <c r="W240" s="39"/>
      <c r="X240" s="30"/>
      <c r="Y240" s="40" t="str">
        <f>IF('Atividades Teste'!D240&lt;&gt;"",COUNTIFS(Ocorrências!$B$6:$B240,'Atividades Teste'!$D240,Ocorrências!$R$6:$R240,"pendente")+COUNTIFS(Ocorrências!$B$6:$B240,'Atividades Teste'!$D240,Ocorrências!$R$6:$R240,"Agd Chamado"),"")</f>
        <v/>
      </c>
      <c r="Z240" s="42" t="str">
        <f t="shared" si="33"/>
        <v/>
      </c>
      <c r="AA240" s="37"/>
      <c r="AB240" s="37"/>
      <c r="AC240" s="49"/>
      <c r="AD240" s="46" t="str">
        <f t="shared" si="28"/>
        <v/>
      </c>
      <c r="AE240" s="47"/>
    </row>
    <row r="241" spans="1:31" x14ac:dyDescent="0.3">
      <c r="A241" s="92" t="str">
        <f t="shared" si="26"/>
        <v/>
      </c>
      <c r="B241" s="29" t="s">
        <v>42</v>
      </c>
      <c r="C241" s="30">
        <v>1</v>
      </c>
      <c r="D241" s="31" t="str">
        <f>IF(F241="","",B241&amp;1+SUM($C$11:C241))</f>
        <v/>
      </c>
      <c r="E241" s="32" t="str">
        <f t="shared" si="31"/>
        <v/>
      </c>
      <c r="F241" s="48"/>
      <c r="G241" s="34"/>
      <c r="H241" s="35" t="str">
        <f t="shared" si="32"/>
        <v/>
      </c>
      <c r="I241" s="36" t="str">
        <f t="shared" si="27"/>
        <v/>
      </c>
      <c r="J241" s="48"/>
      <c r="K241" s="38"/>
      <c r="L241" s="38"/>
      <c r="M241" s="39"/>
      <c r="N241" s="38"/>
      <c r="O241" s="39"/>
      <c r="P241" s="39"/>
      <c r="Q241" s="30"/>
      <c r="R241" s="40" t="str">
        <f t="shared" si="29"/>
        <v/>
      </c>
      <c r="S241" s="41" t="str">
        <f t="shared" ca="1" si="30"/>
        <v/>
      </c>
      <c r="T241" s="42" t="str">
        <f>IF(R241="","",IF(R241="Não","Liberada",IF(AND(R241&lt;&gt;"Não",R241&lt;&gt;"",VLOOKUP(R241,$D$9:$AD242,26,FALSE)&lt;&gt;"Concluído"),"Aguardando",IF(AND(R241&lt;&gt;"Não",R241&lt;&gt;"",VLOOKUP(R241,$D$9:$AD242,26,FALSE)="Concluído"),"Liberada","Aguardando"))))</f>
        <v/>
      </c>
      <c r="U241" s="43"/>
      <c r="V241" s="39"/>
      <c r="W241" s="39"/>
      <c r="X241" s="30"/>
      <c r="Y241" s="40" t="str">
        <f>IF('Atividades Teste'!D241&lt;&gt;"",COUNTIFS(Ocorrências!$B$6:$B241,'Atividades Teste'!$D241,Ocorrências!$R$6:$R241,"pendente")+COUNTIFS(Ocorrências!$B$6:$B241,'Atividades Teste'!$D241,Ocorrências!$R$6:$R241,"Agd Chamado"),"")</f>
        <v/>
      </c>
      <c r="Z241" s="42" t="str">
        <f t="shared" si="33"/>
        <v/>
      </c>
      <c r="AA241" s="37"/>
      <c r="AB241" s="37"/>
      <c r="AC241" s="49"/>
      <c r="AD241" s="46" t="str">
        <f t="shared" si="28"/>
        <v/>
      </c>
      <c r="AE241" s="47"/>
    </row>
    <row r="242" spans="1:31" x14ac:dyDescent="0.3">
      <c r="A242" s="92" t="str">
        <f t="shared" si="26"/>
        <v/>
      </c>
      <c r="B242" s="29" t="s">
        <v>42</v>
      </c>
      <c r="C242" s="30">
        <v>1</v>
      </c>
      <c r="D242" s="31" t="str">
        <f>IF(F242="","",B242&amp;1+SUM($C$11:C242))</f>
        <v/>
      </c>
      <c r="E242" s="32" t="str">
        <f t="shared" si="31"/>
        <v/>
      </c>
      <c r="F242" s="48"/>
      <c r="G242" s="34"/>
      <c r="H242" s="35" t="str">
        <f t="shared" si="32"/>
        <v/>
      </c>
      <c r="I242" s="36" t="str">
        <f t="shared" si="27"/>
        <v/>
      </c>
      <c r="J242" s="48"/>
      <c r="K242" s="38"/>
      <c r="L242" s="38"/>
      <c r="M242" s="39"/>
      <c r="N242" s="38"/>
      <c r="O242" s="39"/>
      <c r="P242" s="39"/>
      <c r="Q242" s="30"/>
      <c r="R242" s="40" t="str">
        <f t="shared" si="29"/>
        <v/>
      </c>
      <c r="S242" s="41" t="str">
        <f t="shared" ca="1" si="30"/>
        <v/>
      </c>
      <c r="T242" s="42" t="str">
        <f>IF(R242="","",IF(R242="Não","Liberada",IF(AND(R242&lt;&gt;"Não",R242&lt;&gt;"",VLOOKUP(R242,$D$9:$AD243,26,FALSE)&lt;&gt;"Concluído"),"Aguardando",IF(AND(R242&lt;&gt;"Não",R242&lt;&gt;"",VLOOKUP(R242,$D$9:$AD243,26,FALSE)="Concluído"),"Liberada","Aguardando"))))</f>
        <v/>
      </c>
      <c r="U242" s="43"/>
      <c r="V242" s="39"/>
      <c r="W242" s="39"/>
      <c r="X242" s="30"/>
      <c r="Y242" s="40" t="str">
        <f>IF('Atividades Teste'!D242&lt;&gt;"",COUNTIFS(Ocorrências!$B$6:$B242,'Atividades Teste'!$D242,Ocorrências!$R$6:$R242,"pendente")+COUNTIFS(Ocorrências!$B$6:$B242,'Atividades Teste'!$D242,Ocorrências!$R$6:$R242,"Agd Chamado"),"")</f>
        <v/>
      </c>
      <c r="Z242" s="42" t="str">
        <f t="shared" si="33"/>
        <v/>
      </c>
      <c r="AA242" s="37"/>
      <c r="AB242" s="37"/>
      <c r="AC242" s="49"/>
      <c r="AD242" s="46" t="str">
        <f t="shared" si="28"/>
        <v/>
      </c>
      <c r="AE242" s="47"/>
    </row>
    <row r="243" spans="1:31" x14ac:dyDescent="0.3">
      <c r="A243" s="92" t="str">
        <f t="shared" si="26"/>
        <v/>
      </c>
      <c r="B243" s="29" t="s">
        <v>42</v>
      </c>
      <c r="C243" s="30">
        <v>1</v>
      </c>
      <c r="D243" s="31" t="str">
        <f>IF(F243="","",B243&amp;1+SUM($C$11:C243))</f>
        <v/>
      </c>
      <c r="E243" s="32" t="str">
        <f t="shared" si="31"/>
        <v/>
      </c>
      <c r="F243" s="48"/>
      <c r="G243" s="34"/>
      <c r="H243" s="35" t="str">
        <f t="shared" si="32"/>
        <v/>
      </c>
      <c r="I243" s="36" t="str">
        <f t="shared" si="27"/>
        <v/>
      </c>
      <c r="J243" s="48"/>
      <c r="K243" s="38"/>
      <c r="L243" s="38"/>
      <c r="M243" s="39"/>
      <c r="N243" s="38"/>
      <c r="O243" s="39"/>
      <c r="P243" s="39"/>
      <c r="Q243" s="30"/>
      <c r="R243" s="40" t="str">
        <f t="shared" si="29"/>
        <v/>
      </c>
      <c r="S243" s="41" t="str">
        <f t="shared" ca="1" si="30"/>
        <v/>
      </c>
      <c r="T243" s="42" t="str">
        <f>IF(R243="","",IF(R243="Não","Liberada",IF(AND(R243&lt;&gt;"Não",R243&lt;&gt;"",VLOOKUP(R243,$D$9:$AD244,26,FALSE)&lt;&gt;"Concluído"),"Aguardando",IF(AND(R243&lt;&gt;"Não",R243&lt;&gt;"",VLOOKUP(R243,$D$9:$AD244,26,FALSE)="Concluído"),"Liberada","Aguardando"))))</f>
        <v/>
      </c>
      <c r="U243" s="43"/>
      <c r="V243" s="39"/>
      <c r="W243" s="39"/>
      <c r="X243" s="30"/>
      <c r="Y243" s="40" t="str">
        <f>IF('Atividades Teste'!D243&lt;&gt;"",COUNTIFS(Ocorrências!$B$6:$B243,'Atividades Teste'!$D243,Ocorrências!$R$6:$R243,"pendente")+COUNTIFS(Ocorrências!$B$6:$B243,'Atividades Teste'!$D243,Ocorrências!$R$6:$R243,"Agd Chamado"),"")</f>
        <v/>
      </c>
      <c r="Z243" s="42" t="str">
        <f t="shared" si="33"/>
        <v/>
      </c>
      <c r="AA243" s="37"/>
      <c r="AB243" s="37"/>
      <c r="AC243" s="49"/>
      <c r="AD243" s="46" t="str">
        <f t="shared" si="28"/>
        <v/>
      </c>
      <c r="AE243" s="47"/>
    </row>
    <row r="244" spans="1:31" x14ac:dyDescent="0.3">
      <c r="A244" s="92" t="str">
        <f t="shared" si="26"/>
        <v/>
      </c>
      <c r="B244" s="29" t="s">
        <v>42</v>
      </c>
      <c r="C244" s="30">
        <v>1</v>
      </c>
      <c r="D244" s="31" t="str">
        <f>IF(F244="","",B244&amp;1+SUM($C$11:C244))</f>
        <v/>
      </c>
      <c r="E244" s="32" t="str">
        <f t="shared" si="31"/>
        <v/>
      </c>
      <c r="F244" s="48"/>
      <c r="G244" s="34"/>
      <c r="H244" s="35" t="str">
        <f t="shared" si="32"/>
        <v/>
      </c>
      <c r="I244" s="36" t="str">
        <f t="shared" si="27"/>
        <v/>
      </c>
      <c r="J244" s="48"/>
      <c r="K244" s="38"/>
      <c r="L244" s="38"/>
      <c r="M244" s="39"/>
      <c r="N244" s="38"/>
      <c r="O244" s="39"/>
      <c r="P244" s="39"/>
      <c r="Q244" s="30"/>
      <c r="R244" s="40" t="str">
        <f t="shared" si="29"/>
        <v/>
      </c>
      <c r="S244" s="41" t="str">
        <f t="shared" ca="1" si="30"/>
        <v/>
      </c>
      <c r="T244" s="42" t="str">
        <f>IF(R244="","",IF(R244="Não","Liberada",IF(AND(R244&lt;&gt;"Não",R244&lt;&gt;"",VLOOKUP(R244,$D$9:$AD245,26,FALSE)&lt;&gt;"Concluído"),"Aguardando",IF(AND(R244&lt;&gt;"Não",R244&lt;&gt;"",VLOOKUP(R244,$D$9:$AD245,26,FALSE)="Concluído"),"Liberada","Aguardando"))))</f>
        <v/>
      </c>
      <c r="U244" s="43"/>
      <c r="V244" s="39"/>
      <c r="W244" s="39"/>
      <c r="X244" s="30"/>
      <c r="Y244" s="40" t="str">
        <f>IF('Atividades Teste'!D244&lt;&gt;"",COUNTIFS(Ocorrências!$B$6:$B244,'Atividades Teste'!$D244,Ocorrências!$R$6:$R244,"pendente")+COUNTIFS(Ocorrências!$B$6:$B244,'Atividades Teste'!$D244,Ocorrências!$R$6:$R244,"Agd Chamado"),"")</f>
        <v/>
      </c>
      <c r="Z244" s="42" t="str">
        <f t="shared" si="33"/>
        <v/>
      </c>
      <c r="AA244" s="37"/>
      <c r="AB244" s="37"/>
      <c r="AC244" s="49"/>
      <c r="AD244" s="46" t="str">
        <f t="shared" si="28"/>
        <v/>
      </c>
      <c r="AE244" s="47"/>
    </row>
    <row r="245" spans="1:31" x14ac:dyDescent="0.3">
      <c r="A245" s="92" t="str">
        <f t="shared" si="26"/>
        <v/>
      </c>
      <c r="B245" s="29" t="s">
        <v>42</v>
      </c>
      <c r="C245" s="30">
        <v>1</v>
      </c>
      <c r="D245" s="31" t="str">
        <f>IF(F245="","",B245&amp;1+SUM($C$11:C245))</f>
        <v/>
      </c>
      <c r="E245" s="32" t="str">
        <f t="shared" si="31"/>
        <v/>
      </c>
      <c r="F245" s="48"/>
      <c r="G245" s="34"/>
      <c r="H245" s="35" t="str">
        <f t="shared" si="32"/>
        <v/>
      </c>
      <c r="I245" s="36" t="str">
        <f t="shared" si="27"/>
        <v/>
      </c>
      <c r="J245" s="48"/>
      <c r="K245" s="38"/>
      <c r="L245" s="38"/>
      <c r="M245" s="39"/>
      <c r="N245" s="38"/>
      <c r="O245" s="39"/>
      <c r="P245" s="39"/>
      <c r="Q245" s="30"/>
      <c r="R245" s="40" t="str">
        <f t="shared" si="29"/>
        <v/>
      </c>
      <c r="S245" s="41" t="str">
        <f t="shared" ca="1" si="30"/>
        <v/>
      </c>
      <c r="T245" s="42" t="str">
        <f>IF(R245="","",IF(R245="Não","Liberada",IF(AND(R245&lt;&gt;"Não",R245&lt;&gt;"",VLOOKUP(R245,$D$9:$AD246,26,FALSE)&lt;&gt;"Concluído"),"Aguardando",IF(AND(R245&lt;&gt;"Não",R245&lt;&gt;"",VLOOKUP(R245,$D$9:$AD246,26,FALSE)="Concluído"),"Liberada","Aguardando"))))</f>
        <v/>
      </c>
      <c r="U245" s="43"/>
      <c r="V245" s="39"/>
      <c r="W245" s="39"/>
      <c r="X245" s="30"/>
      <c r="Y245" s="40" t="str">
        <f>IF('Atividades Teste'!D245&lt;&gt;"",COUNTIFS(Ocorrências!$B$6:$B245,'Atividades Teste'!$D245,Ocorrências!$R$6:$R245,"pendente")+COUNTIFS(Ocorrências!$B$6:$B245,'Atividades Teste'!$D245,Ocorrências!$R$6:$R245,"Agd Chamado"),"")</f>
        <v/>
      </c>
      <c r="Z245" s="42" t="str">
        <f t="shared" si="33"/>
        <v/>
      </c>
      <c r="AA245" s="37"/>
      <c r="AB245" s="37"/>
      <c r="AC245" s="49"/>
      <c r="AD245" s="46" t="str">
        <f t="shared" si="28"/>
        <v/>
      </c>
      <c r="AE245" s="47"/>
    </row>
    <row r="246" spans="1:31" x14ac:dyDescent="0.3">
      <c r="A246" s="92" t="str">
        <f t="shared" si="26"/>
        <v/>
      </c>
      <c r="B246" s="29" t="s">
        <v>42</v>
      </c>
      <c r="C246" s="30">
        <v>1</v>
      </c>
      <c r="D246" s="31" t="str">
        <f>IF(F246="","",B246&amp;1+SUM($C$11:C246))</f>
        <v/>
      </c>
      <c r="E246" s="32" t="str">
        <f t="shared" si="31"/>
        <v/>
      </c>
      <c r="F246" s="48"/>
      <c r="G246" s="34"/>
      <c r="H246" s="35" t="str">
        <f t="shared" si="32"/>
        <v/>
      </c>
      <c r="I246" s="36" t="str">
        <f t="shared" si="27"/>
        <v/>
      </c>
      <c r="J246" s="48"/>
      <c r="K246" s="38"/>
      <c r="L246" s="38"/>
      <c r="M246" s="39"/>
      <c r="N246" s="38"/>
      <c r="O246" s="39"/>
      <c r="P246" s="39"/>
      <c r="Q246" s="30"/>
      <c r="R246" s="40" t="str">
        <f t="shared" si="29"/>
        <v/>
      </c>
      <c r="S246" s="41" t="str">
        <f t="shared" ca="1" si="30"/>
        <v/>
      </c>
      <c r="T246" s="42" t="str">
        <f>IF(R246="","",IF(R246="Não","Liberada",IF(AND(R246&lt;&gt;"Não",R246&lt;&gt;"",VLOOKUP(R246,$D$9:$AD247,26,FALSE)&lt;&gt;"Concluído"),"Aguardando",IF(AND(R246&lt;&gt;"Não",R246&lt;&gt;"",VLOOKUP(R246,$D$9:$AD247,26,FALSE)="Concluído"),"Liberada","Aguardando"))))</f>
        <v/>
      </c>
      <c r="U246" s="43"/>
      <c r="V246" s="39"/>
      <c r="W246" s="39"/>
      <c r="X246" s="30"/>
      <c r="Y246" s="40" t="str">
        <f>IF('Atividades Teste'!D246&lt;&gt;"",COUNTIFS(Ocorrências!$B$6:$B246,'Atividades Teste'!$D246,Ocorrências!$R$6:$R246,"pendente")+COUNTIFS(Ocorrências!$B$6:$B246,'Atividades Teste'!$D246,Ocorrências!$R$6:$R246,"Agd Chamado"),"")</f>
        <v/>
      </c>
      <c r="Z246" s="42" t="str">
        <f t="shared" si="33"/>
        <v/>
      </c>
      <c r="AA246" s="37"/>
      <c r="AB246" s="37"/>
      <c r="AC246" s="49"/>
      <c r="AD246" s="46" t="str">
        <f t="shared" si="28"/>
        <v/>
      </c>
      <c r="AE246" s="47"/>
    </row>
    <row r="247" spans="1:31" x14ac:dyDescent="0.3">
      <c r="A247" s="92" t="str">
        <f t="shared" si="26"/>
        <v/>
      </c>
      <c r="B247" s="29" t="s">
        <v>42</v>
      </c>
      <c r="C247" s="30">
        <v>1</v>
      </c>
      <c r="D247" s="31" t="str">
        <f>IF(F247="","",B247&amp;1+SUM($C$11:C247))</f>
        <v/>
      </c>
      <c r="E247" s="32" t="str">
        <f t="shared" si="31"/>
        <v/>
      </c>
      <c r="F247" s="48"/>
      <c r="G247" s="34"/>
      <c r="H247" s="35" t="str">
        <f t="shared" si="32"/>
        <v/>
      </c>
      <c r="I247" s="36" t="str">
        <f t="shared" si="27"/>
        <v/>
      </c>
      <c r="J247" s="48"/>
      <c r="K247" s="38"/>
      <c r="L247" s="38"/>
      <c r="M247" s="39"/>
      <c r="N247" s="38"/>
      <c r="O247" s="39"/>
      <c r="P247" s="39"/>
      <c r="Q247" s="30"/>
      <c r="R247" s="40" t="str">
        <f t="shared" si="29"/>
        <v/>
      </c>
      <c r="S247" s="41" t="str">
        <f t="shared" ca="1" si="30"/>
        <v/>
      </c>
      <c r="T247" s="42" t="str">
        <f>IF(R247="","",IF(R247="Não","Liberada",IF(AND(R247&lt;&gt;"Não",R247&lt;&gt;"",VLOOKUP(R247,$D$9:$AD248,26,FALSE)&lt;&gt;"Concluído"),"Aguardando",IF(AND(R247&lt;&gt;"Não",R247&lt;&gt;"",VLOOKUP(R247,$D$9:$AD248,26,FALSE)="Concluído"),"Liberada","Aguardando"))))</f>
        <v/>
      </c>
      <c r="U247" s="43"/>
      <c r="V247" s="39"/>
      <c r="W247" s="39"/>
      <c r="X247" s="30"/>
      <c r="Y247" s="40" t="str">
        <f>IF('Atividades Teste'!D247&lt;&gt;"",COUNTIFS(Ocorrências!$B$6:$B247,'Atividades Teste'!$D247,Ocorrências!$R$6:$R247,"pendente")+COUNTIFS(Ocorrências!$B$6:$B247,'Atividades Teste'!$D247,Ocorrências!$R$6:$R247,"Agd Chamado"),"")</f>
        <v/>
      </c>
      <c r="Z247" s="42" t="str">
        <f t="shared" si="33"/>
        <v/>
      </c>
      <c r="AA247" s="37"/>
      <c r="AB247" s="37"/>
      <c r="AC247" s="49"/>
      <c r="AD247" s="46" t="str">
        <f t="shared" si="28"/>
        <v/>
      </c>
      <c r="AE247" s="47"/>
    </row>
    <row r="248" spans="1:31" x14ac:dyDescent="0.3">
      <c r="A248" s="92" t="str">
        <f t="shared" si="26"/>
        <v/>
      </c>
      <c r="B248" s="29" t="s">
        <v>42</v>
      </c>
      <c r="C248" s="30">
        <v>1</v>
      </c>
      <c r="D248" s="31" t="str">
        <f>IF(F248="","",B248&amp;1+SUM($C$11:C248))</f>
        <v/>
      </c>
      <c r="E248" s="32" t="str">
        <f t="shared" si="31"/>
        <v/>
      </c>
      <c r="F248" s="48"/>
      <c r="G248" s="34"/>
      <c r="H248" s="35" t="str">
        <f t="shared" si="32"/>
        <v/>
      </c>
      <c r="I248" s="36" t="str">
        <f t="shared" si="27"/>
        <v/>
      </c>
      <c r="J248" s="48"/>
      <c r="K248" s="38"/>
      <c r="L248" s="38"/>
      <c r="M248" s="39"/>
      <c r="N248" s="38"/>
      <c r="O248" s="39"/>
      <c r="P248" s="39"/>
      <c r="Q248" s="30"/>
      <c r="R248" s="40" t="str">
        <f t="shared" si="29"/>
        <v/>
      </c>
      <c r="S248" s="41" t="str">
        <f t="shared" ca="1" si="30"/>
        <v/>
      </c>
      <c r="T248" s="42" t="str">
        <f>IF(R248="","",IF(R248="Não","Liberada",IF(AND(R248&lt;&gt;"Não",R248&lt;&gt;"",VLOOKUP(R248,$D$9:$AD249,26,FALSE)&lt;&gt;"Concluído"),"Aguardando",IF(AND(R248&lt;&gt;"Não",R248&lt;&gt;"",VLOOKUP(R248,$D$9:$AD249,26,FALSE)="Concluído"),"Liberada","Aguardando"))))</f>
        <v/>
      </c>
      <c r="U248" s="43"/>
      <c r="V248" s="39"/>
      <c r="W248" s="39"/>
      <c r="X248" s="30"/>
      <c r="Y248" s="40" t="str">
        <f>IF('Atividades Teste'!D248&lt;&gt;"",COUNTIFS(Ocorrências!$B$6:$B248,'Atividades Teste'!$D248,Ocorrências!$R$6:$R248,"pendente")+COUNTIFS(Ocorrências!$B$6:$B248,'Atividades Teste'!$D248,Ocorrências!$R$6:$R248,"Agd Chamado"),"")</f>
        <v/>
      </c>
      <c r="Z248" s="42" t="str">
        <f t="shared" si="33"/>
        <v/>
      </c>
      <c r="AA248" s="37"/>
      <c r="AB248" s="37"/>
      <c r="AC248" s="49"/>
      <c r="AD248" s="46" t="str">
        <f t="shared" si="28"/>
        <v/>
      </c>
      <c r="AE248" s="47"/>
    </row>
    <row r="249" spans="1:31" x14ac:dyDescent="0.3">
      <c r="A249" s="92" t="str">
        <f t="shared" si="26"/>
        <v/>
      </c>
      <c r="B249" s="29" t="s">
        <v>42</v>
      </c>
      <c r="C249" s="30">
        <v>1</v>
      </c>
      <c r="D249" s="31" t="str">
        <f>IF(F249="","",B249&amp;1+SUM($C$11:C249))</f>
        <v/>
      </c>
      <c r="E249" s="32" t="str">
        <f t="shared" si="31"/>
        <v/>
      </c>
      <c r="F249" s="48"/>
      <c r="G249" s="34"/>
      <c r="H249" s="35" t="str">
        <f t="shared" si="32"/>
        <v/>
      </c>
      <c r="I249" s="36" t="str">
        <f t="shared" si="27"/>
        <v/>
      </c>
      <c r="J249" s="48"/>
      <c r="K249" s="38"/>
      <c r="L249" s="38"/>
      <c r="M249" s="39"/>
      <c r="N249" s="38"/>
      <c r="O249" s="39"/>
      <c r="P249" s="39"/>
      <c r="Q249" s="30"/>
      <c r="R249" s="40" t="str">
        <f t="shared" si="29"/>
        <v/>
      </c>
      <c r="S249" s="41" t="str">
        <f t="shared" ca="1" si="30"/>
        <v/>
      </c>
      <c r="T249" s="42" t="str">
        <f>IF(R249="","",IF(R249="Não","Liberada",IF(AND(R249&lt;&gt;"Não",R249&lt;&gt;"",VLOOKUP(R249,$D$9:$AD250,26,FALSE)&lt;&gt;"Concluído"),"Aguardando",IF(AND(R249&lt;&gt;"Não",R249&lt;&gt;"",VLOOKUP(R249,$D$9:$AD250,26,FALSE)="Concluído"),"Liberada","Aguardando"))))</f>
        <v/>
      </c>
      <c r="U249" s="43"/>
      <c r="V249" s="39"/>
      <c r="W249" s="39"/>
      <c r="X249" s="30"/>
      <c r="Y249" s="40" t="str">
        <f>IF('Atividades Teste'!D249&lt;&gt;"",COUNTIFS(Ocorrências!$B$6:$B249,'Atividades Teste'!$D249,Ocorrências!$R$6:$R249,"pendente")+COUNTIFS(Ocorrências!$B$6:$B249,'Atividades Teste'!$D249,Ocorrências!$R$6:$R249,"Agd Chamado"),"")</f>
        <v/>
      </c>
      <c r="Z249" s="42" t="str">
        <f t="shared" si="33"/>
        <v/>
      </c>
      <c r="AA249" s="37"/>
      <c r="AB249" s="37"/>
      <c r="AC249" s="49"/>
      <c r="AD249" s="46" t="str">
        <f t="shared" si="28"/>
        <v/>
      </c>
      <c r="AE249" s="47"/>
    </row>
    <row r="250" spans="1:31" x14ac:dyDescent="0.3">
      <c r="A250" s="92" t="str">
        <f t="shared" si="26"/>
        <v/>
      </c>
      <c r="B250" s="29" t="s">
        <v>42</v>
      </c>
      <c r="C250" s="30">
        <v>1</v>
      </c>
      <c r="D250" s="31" t="str">
        <f>IF(F250="","",B250&amp;1+SUM($C$11:C250))</f>
        <v/>
      </c>
      <c r="E250" s="32" t="str">
        <f t="shared" si="31"/>
        <v/>
      </c>
      <c r="F250" s="48"/>
      <c r="G250" s="34"/>
      <c r="H250" s="35" t="str">
        <f t="shared" si="32"/>
        <v/>
      </c>
      <c r="I250" s="36" t="str">
        <f t="shared" si="27"/>
        <v/>
      </c>
      <c r="J250" s="48"/>
      <c r="K250" s="38"/>
      <c r="L250" s="38"/>
      <c r="M250" s="39"/>
      <c r="N250" s="38"/>
      <c r="O250" s="39"/>
      <c r="P250" s="39"/>
      <c r="Q250" s="30"/>
      <c r="R250" s="40" t="str">
        <f t="shared" si="29"/>
        <v/>
      </c>
      <c r="S250" s="41" t="str">
        <f t="shared" ca="1" si="30"/>
        <v/>
      </c>
      <c r="T250" s="42" t="str">
        <f>IF(R250="","",IF(R250="Não","Liberada",IF(AND(R250&lt;&gt;"Não",R250&lt;&gt;"",VLOOKUP(R250,$D$9:$AD251,26,FALSE)&lt;&gt;"Concluído"),"Aguardando",IF(AND(R250&lt;&gt;"Não",R250&lt;&gt;"",VLOOKUP(R250,$D$9:$AD251,26,FALSE)="Concluído"),"Liberada","Aguardando"))))</f>
        <v/>
      </c>
      <c r="U250" s="43"/>
      <c r="V250" s="39"/>
      <c r="W250" s="39"/>
      <c r="X250" s="30"/>
      <c r="Y250" s="40" t="str">
        <f>IF('Atividades Teste'!D250&lt;&gt;"",COUNTIFS(Ocorrências!$B$6:$B250,'Atividades Teste'!$D250,Ocorrências!$R$6:$R250,"pendente")+COUNTIFS(Ocorrências!$B$6:$B250,'Atividades Teste'!$D250,Ocorrências!$R$6:$R250,"Agd Chamado"),"")</f>
        <v/>
      </c>
      <c r="Z250" s="42" t="str">
        <f t="shared" si="33"/>
        <v/>
      </c>
      <c r="AA250" s="37"/>
      <c r="AB250" s="37"/>
      <c r="AC250" s="49"/>
      <c r="AD250" s="46" t="str">
        <f t="shared" si="28"/>
        <v/>
      </c>
      <c r="AE250" s="47"/>
    </row>
    <row r="251" spans="1:31" x14ac:dyDescent="0.3">
      <c r="A251" s="92" t="str">
        <f t="shared" si="26"/>
        <v/>
      </c>
      <c r="B251" s="29" t="s">
        <v>42</v>
      </c>
      <c r="C251" s="30">
        <v>1</v>
      </c>
      <c r="D251" s="31" t="str">
        <f>IF(F251="","",B251&amp;1+SUM($C$11:C251))</f>
        <v/>
      </c>
      <c r="E251" s="32" t="str">
        <f t="shared" si="31"/>
        <v/>
      </c>
      <c r="F251" s="48"/>
      <c r="G251" s="34"/>
      <c r="H251" s="35" t="str">
        <f t="shared" si="32"/>
        <v/>
      </c>
      <c r="I251" s="36" t="str">
        <f t="shared" si="27"/>
        <v/>
      </c>
      <c r="J251" s="48"/>
      <c r="K251" s="38"/>
      <c r="L251" s="38"/>
      <c r="M251" s="39"/>
      <c r="N251" s="38"/>
      <c r="O251" s="39"/>
      <c r="P251" s="39"/>
      <c r="Q251" s="30"/>
      <c r="R251" s="40" t="str">
        <f t="shared" si="29"/>
        <v/>
      </c>
      <c r="S251" s="41" t="str">
        <f t="shared" ca="1" si="30"/>
        <v/>
      </c>
      <c r="T251" s="42" t="str">
        <f>IF(R251="","",IF(R251="Não","Liberada",IF(AND(R251&lt;&gt;"Não",R251&lt;&gt;"",VLOOKUP(R251,$D$9:$AD252,26,FALSE)&lt;&gt;"Concluído"),"Aguardando",IF(AND(R251&lt;&gt;"Não",R251&lt;&gt;"",VLOOKUP(R251,$D$9:$AD252,26,FALSE)="Concluído"),"Liberada","Aguardando"))))</f>
        <v/>
      </c>
      <c r="U251" s="43"/>
      <c r="V251" s="39"/>
      <c r="W251" s="39"/>
      <c r="X251" s="30"/>
      <c r="Y251" s="40" t="str">
        <f>IF('Atividades Teste'!D251&lt;&gt;"",COUNTIFS(Ocorrências!$B$6:$B251,'Atividades Teste'!$D251,Ocorrências!$R$6:$R251,"pendente")+COUNTIFS(Ocorrências!$B$6:$B251,'Atividades Teste'!$D251,Ocorrências!$R$6:$R251,"Agd Chamado"),"")</f>
        <v/>
      </c>
      <c r="Z251" s="42" t="str">
        <f t="shared" si="33"/>
        <v/>
      </c>
      <c r="AA251" s="37"/>
      <c r="AB251" s="37"/>
      <c r="AC251" s="49"/>
      <c r="AD251" s="46" t="str">
        <f t="shared" si="28"/>
        <v/>
      </c>
      <c r="AE251" s="47"/>
    </row>
    <row r="252" spans="1:31" x14ac:dyDescent="0.3">
      <c r="A252" s="92" t="str">
        <f t="shared" si="26"/>
        <v/>
      </c>
      <c r="B252" s="29" t="s">
        <v>42</v>
      </c>
      <c r="C252" s="30">
        <v>1</v>
      </c>
      <c r="D252" s="31" t="str">
        <f>IF(F252="","",B252&amp;1+SUM($C$11:C252))</f>
        <v/>
      </c>
      <c r="E252" s="32" t="str">
        <f t="shared" si="31"/>
        <v/>
      </c>
      <c r="F252" s="48"/>
      <c r="G252" s="34"/>
      <c r="H252" s="35" t="str">
        <f t="shared" si="32"/>
        <v/>
      </c>
      <c r="I252" s="36" t="str">
        <f t="shared" si="27"/>
        <v/>
      </c>
      <c r="J252" s="48"/>
      <c r="K252" s="38"/>
      <c r="L252" s="38"/>
      <c r="M252" s="39"/>
      <c r="N252" s="38"/>
      <c r="O252" s="39"/>
      <c r="P252" s="39"/>
      <c r="Q252" s="30"/>
      <c r="R252" s="40" t="str">
        <f t="shared" si="29"/>
        <v/>
      </c>
      <c r="S252" s="41" t="str">
        <f t="shared" ca="1" si="30"/>
        <v/>
      </c>
      <c r="T252" s="42" t="str">
        <f>IF(R252="","",IF(R252="Não","Liberada",IF(AND(R252&lt;&gt;"Não",R252&lt;&gt;"",VLOOKUP(R252,$D$9:$AD253,26,FALSE)&lt;&gt;"Concluído"),"Aguardando",IF(AND(R252&lt;&gt;"Não",R252&lt;&gt;"",VLOOKUP(R252,$D$9:$AD253,26,FALSE)="Concluído"),"Liberada","Aguardando"))))</f>
        <v/>
      </c>
      <c r="U252" s="43"/>
      <c r="V252" s="39"/>
      <c r="W252" s="39"/>
      <c r="X252" s="30"/>
      <c r="Y252" s="40" t="str">
        <f>IF('Atividades Teste'!D252&lt;&gt;"",COUNTIFS(Ocorrências!$B$6:$B252,'Atividades Teste'!$D252,Ocorrências!$R$6:$R252,"pendente")+COUNTIFS(Ocorrências!$B$6:$B252,'Atividades Teste'!$D252,Ocorrências!$R$6:$R252,"Agd Chamado"),"")</f>
        <v/>
      </c>
      <c r="Z252" s="42" t="str">
        <f t="shared" si="33"/>
        <v/>
      </c>
      <c r="AA252" s="37"/>
      <c r="AB252" s="37"/>
      <c r="AC252" s="49"/>
      <c r="AD252" s="46" t="str">
        <f t="shared" si="28"/>
        <v/>
      </c>
      <c r="AE252" s="47"/>
    </row>
    <row r="253" spans="1:31" x14ac:dyDescent="0.3">
      <c r="A253" s="92" t="str">
        <f t="shared" si="26"/>
        <v/>
      </c>
      <c r="B253" s="29" t="s">
        <v>42</v>
      </c>
      <c r="C253" s="30">
        <v>1</v>
      </c>
      <c r="D253" s="31" t="str">
        <f>IF(F253="","",B253&amp;1+SUM($C$11:C253))</f>
        <v/>
      </c>
      <c r="E253" s="32" t="str">
        <f t="shared" si="31"/>
        <v/>
      </c>
      <c r="F253" s="48"/>
      <c r="G253" s="34"/>
      <c r="H253" s="35" t="str">
        <f t="shared" si="32"/>
        <v/>
      </c>
      <c r="I253" s="36" t="str">
        <f t="shared" si="27"/>
        <v/>
      </c>
      <c r="J253" s="48"/>
      <c r="K253" s="38"/>
      <c r="L253" s="38"/>
      <c r="M253" s="39"/>
      <c r="N253" s="38"/>
      <c r="O253" s="39"/>
      <c r="P253" s="39"/>
      <c r="Q253" s="30"/>
      <c r="R253" s="40" t="str">
        <f t="shared" si="29"/>
        <v/>
      </c>
      <c r="S253" s="41" t="str">
        <f t="shared" ca="1" si="30"/>
        <v/>
      </c>
      <c r="T253" s="42" t="str">
        <f>IF(R253="","",IF(R253="Não","Liberada",IF(AND(R253&lt;&gt;"Não",R253&lt;&gt;"",VLOOKUP(R253,$D$9:$AD254,26,FALSE)&lt;&gt;"Concluído"),"Aguardando",IF(AND(R253&lt;&gt;"Não",R253&lt;&gt;"",VLOOKUP(R253,$D$9:$AD254,26,FALSE)="Concluído"),"Liberada","Aguardando"))))</f>
        <v/>
      </c>
      <c r="U253" s="43"/>
      <c r="V253" s="39"/>
      <c r="W253" s="39"/>
      <c r="X253" s="30"/>
      <c r="Y253" s="40" t="str">
        <f>IF('Atividades Teste'!D253&lt;&gt;"",COUNTIFS(Ocorrências!$B$6:$B253,'Atividades Teste'!$D253,Ocorrências!$R$6:$R253,"pendente")+COUNTIFS(Ocorrências!$B$6:$B253,'Atividades Teste'!$D253,Ocorrências!$R$6:$R253,"Agd Chamado"),"")</f>
        <v/>
      </c>
      <c r="Z253" s="42" t="str">
        <f t="shared" si="33"/>
        <v/>
      </c>
      <c r="AA253" s="37"/>
      <c r="AB253" s="37"/>
      <c r="AC253" s="49"/>
      <c r="AD253" s="46" t="str">
        <f t="shared" si="28"/>
        <v/>
      </c>
      <c r="AE253" s="47"/>
    </row>
    <row r="254" spans="1:31" x14ac:dyDescent="0.3">
      <c r="A254" s="92" t="str">
        <f t="shared" si="26"/>
        <v/>
      </c>
      <c r="B254" s="29" t="s">
        <v>42</v>
      </c>
      <c r="C254" s="30">
        <v>1</v>
      </c>
      <c r="D254" s="31" t="str">
        <f>IF(F254="","",B254&amp;1+SUM($C$11:C254))</f>
        <v/>
      </c>
      <c r="E254" s="32" t="str">
        <f t="shared" si="31"/>
        <v/>
      </c>
      <c r="F254" s="48"/>
      <c r="G254" s="34"/>
      <c r="H254" s="35" t="str">
        <f t="shared" si="32"/>
        <v/>
      </c>
      <c r="I254" s="36" t="str">
        <f t="shared" si="27"/>
        <v/>
      </c>
      <c r="J254" s="48"/>
      <c r="K254" s="38"/>
      <c r="L254" s="38"/>
      <c r="M254" s="39"/>
      <c r="N254" s="38"/>
      <c r="O254" s="39"/>
      <c r="P254" s="39"/>
      <c r="Q254" s="30"/>
      <c r="R254" s="40" t="str">
        <f t="shared" si="29"/>
        <v/>
      </c>
      <c r="S254" s="41" t="str">
        <f t="shared" ca="1" si="30"/>
        <v/>
      </c>
      <c r="T254" s="42" t="str">
        <f>IF(R254="","",IF(R254="Não","Liberada",IF(AND(R254&lt;&gt;"Não",R254&lt;&gt;"",VLOOKUP(R254,$D$9:$AD255,26,FALSE)&lt;&gt;"Concluído"),"Aguardando",IF(AND(R254&lt;&gt;"Não",R254&lt;&gt;"",VLOOKUP(R254,$D$9:$AD255,26,FALSE)="Concluído"),"Liberada","Aguardando"))))</f>
        <v/>
      </c>
      <c r="U254" s="43"/>
      <c r="V254" s="39"/>
      <c r="W254" s="39"/>
      <c r="X254" s="30"/>
      <c r="Y254" s="40" t="str">
        <f>IF('Atividades Teste'!D254&lt;&gt;"",COUNTIFS(Ocorrências!$B$6:$B254,'Atividades Teste'!$D254,Ocorrências!$R$6:$R254,"pendente")+COUNTIFS(Ocorrências!$B$6:$B254,'Atividades Teste'!$D254,Ocorrências!$R$6:$R254,"Agd Chamado"),"")</f>
        <v/>
      </c>
      <c r="Z254" s="42" t="str">
        <f t="shared" si="33"/>
        <v/>
      </c>
      <c r="AA254" s="37"/>
      <c r="AB254" s="37"/>
      <c r="AC254" s="49"/>
      <c r="AD254" s="46" t="str">
        <f t="shared" si="28"/>
        <v/>
      </c>
      <c r="AE254" s="47"/>
    </row>
    <row r="255" spans="1:31" x14ac:dyDescent="0.3">
      <c r="A255" s="92" t="str">
        <f t="shared" si="26"/>
        <v/>
      </c>
      <c r="B255" s="29" t="s">
        <v>42</v>
      </c>
      <c r="C255" s="30">
        <v>1</v>
      </c>
      <c r="D255" s="31" t="str">
        <f>IF(F255="","",B255&amp;1+SUM($C$11:C255))</f>
        <v/>
      </c>
      <c r="E255" s="32" t="str">
        <f t="shared" si="31"/>
        <v/>
      </c>
      <c r="F255" s="48"/>
      <c r="G255" s="34"/>
      <c r="H255" s="35" t="str">
        <f t="shared" si="32"/>
        <v/>
      </c>
      <c r="I255" s="36" t="str">
        <f t="shared" si="27"/>
        <v/>
      </c>
      <c r="J255" s="48"/>
      <c r="K255" s="38"/>
      <c r="L255" s="38"/>
      <c r="M255" s="39"/>
      <c r="N255" s="38"/>
      <c r="O255" s="39"/>
      <c r="P255" s="39"/>
      <c r="Q255" s="30"/>
      <c r="R255" s="40" t="str">
        <f t="shared" si="29"/>
        <v/>
      </c>
      <c r="S255" s="41" t="str">
        <f t="shared" ca="1" si="30"/>
        <v/>
      </c>
      <c r="T255" s="42" t="str">
        <f>IF(R255="","",IF(R255="Não","Liberada",IF(AND(R255&lt;&gt;"Não",R255&lt;&gt;"",VLOOKUP(R255,$D$9:$AD256,26,FALSE)&lt;&gt;"Concluído"),"Aguardando",IF(AND(R255&lt;&gt;"Não",R255&lt;&gt;"",VLOOKUP(R255,$D$9:$AD256,26,FALSE)="Concluído"),"Liberada","Aguardando"))))</f>
        <v/>
      </c>
      <c r="U255" s="43"/>
      <c r="V255" s="39"/>
      <c r="W255" s="39"/>
      <c r="X255" s="30"/>
      <c r="Y255" s="40" t="str">
        <f>IF('Atividades Teste'!D255&lt;&gt;"",COUNTIFS(Ocorrências!$B$6:$B255,'Atividades Teste'!$D255,Ocorrências!$R$6:$R255,"pendente")+COUNTIFS(Ocorrências!$B$6:$B255,'Atividades Teste'!$D255,Ocorrências!$R$6:$R255,"Agd Chamado"),"")</f>
        <v/>
      </c>
      <c r="Z255" s="42" t="str">
        <f t="shared" si="33"/>
        <v/>
      </c>
      <c r="AA255" s="37"/>
      <c r="AB255" s="37"/>
      <c r="AC255" s="49"/>
      <c r="AD255" s="46" t="str">
        <f t="shared" si="28"/>
        <v/>
      </c>
      <c r="AE255" s="47"/>
    </row>
    <row r="256" spans="1:31" x14ac:dyDescent="0.3">
      <c r="A256" s="92" t="str">
        <f t="shared" si="26"/>
        <v/>
      </c>
      <c r="B256" s="29" t="s">
        <v>42</v>
      </c>
      <c r="C256" s="30">
        <v>1</v>
      </c>
      <c r="D256" s="31" t="str">
        <f>IF(F256="","",B256&amp;1+SUM($C$11:C256))</f>
        <v/>
      </c>
      <c r="E256" s="32" t="str">
        <f t="shared" si="31"/>
        <v/>
      </c>
      <c r="F256" s="48"/>
      <c r="G256" s="34"/>
      <c r="H256" s="35" t="str">
        <f t="shared" si="32"/>
        <v/>
      </c>
      <c r="I256" s="36" t="str">
        <f t="shared" si="27"/>
        <v/>
      </c>
      <c r="J256" s="48"/>
      <c r="K256" s="38"/>
      <c r="L256" s="38"/>
      <c r="M256" s="39"/>
      <c r="N256" s="38"/>
      <c r="O256" s="39"/>
      <c r="P256" s="39"/>
      <c r="Q256" s="30"/>
      <c r="R256" s="40" t="str">
        <f t="shared" si="29"/>
        <v/>
      </c>
      <c r="S256" s="41" t="str">
        <f t="shared" ca="1" si="30"/>
        <v/>
      </c>
      <c r="T256" s="42" t="str">
        <f>IF(R256="","",IF(R256="Não","Liberada",IF(AND(R256&lt;&gt;"Não",R256&lt;&gt;"",VLOOKUP(R256,$D$9:$AD257,26,FALSE)&lt;&gt;"Concluído"),"Aguardando",IF(AND(R256&lt;&gt;"Não",R256&lt;&gt;"",VLOOKUP(R256,$D$9:$AD257,26,FALSE)="Concluído"),"Liberada","Aguardando"))))</f>
        <v/>
      </c>
      <c r="U256" s="43"/>
      <c r="V256" s="39"/>
      <c r="W256" s="39"/>
      <c r="X256" s="30"/>
      <c r="Y256" s="40" t="str">
        <f>IF('Atividades Teste'!D256&lt;&gt;"",COUNTIFS(Ocorrências!$B$6:$B256,'Atividades Teste'!$D256,Ocorrências!$R$6:$R256,"pendente")+COUNTIFS(Ocorrências!$B$6:$B256,'Atividades Teste'!$D256,Ocorrências!$R$6:$R256,"Agd Chamado"),"")</f>
        <v/>
      </c>
      <c r="Z256" s="42" t="str">
        <f t="shared" si="33"/>
        <v/>
      </c>
      <c r="AA256" s="37"/>
      <c r="AB256" s="37"/>
      <c r="AC256" s="49"/>
      <c r="AD256" s="46" t="str">
        <f t="shared" si="28"/>
        <v/>
      </c>
      <c r="AE256" s="47"/>
    </row>
    <row r="257" spans="1:31" x14ac:dyDescent="0.3">
      <c r="A257" s="92" t="str">
        <f t="shared" si="26"/>
        <v/>
      </c>
      <c r="B257" s="29" t="s">
        <v>42</v>
      </c>
      <c r="C257" s="30">
        <v>1</v>
      </c>
      <c r="D257" s="31" t="str">
        <f>IF(F257="","",B257&amp;1+SUM($C$11:C257))</f>
        <v/>
      </c>
      <c r="E257" s="32" t="str">
        <f t="shared" si="31"/>
        <v/>
      </c>
      <c r="F257" s="48"/>
      <c r="G257" s="34"/>
      <c r="H257" s="35" t="str">
        <f t="shared" si="32"/>
        <v/>
      </c>
      <c r="I257" s="36" t="str">
        <f t="shared" si="27"/>
        <v/>
      </c>
      <c r="J257" s="48"/>
      <c r="K257" s="38"/>
      <c r="L257" s="38"/>
      <c r="M257" s="39"/>
      <c r="N257" s="38"/>
      <c r="O257" s="39"/>
      <c r="P257" s="39"/>
      <c r="Q257" s="30"/>
      <c r="R257" s="40" t="str">
        <f t="shared" si="29"/>
        <v/>
      </c>
      <c r="S257" s="41" t="str">
        <f t="shared" ca="1" si="30"/>
        <v/>
      </c>
      <c r="T257" s="42" t="str">
        <f>IF(R257="","",IF(R257="Não","Liberada",IF(AND(R257&lt;&gt;"Não",R257&lt;&gt;"",VLOOKUP(R257,$D$9:$AD258,26,FALSE)&lt;&gt;"Concluído"),"Aguardando",IF(AND(R257&lt;&gt;"Não",R257&lt;&gt;"",VLOOKUP(R257,$D$9:$AD258,26,FALSE)="Concluído"),"Liberada","Aguardando"))))</f>
        <v/>
      </c>
      <c r="U257" s="43"/>
      <c r="V257" s="39"/>
      <c r="W257" s="39"/>
      <c r="X257" s="30"/>
      <c r="Y257" s="40" t="str">
        <f>IF('Atividades Teste'!D257&lt;&gt;"",COUNTIFS(Ocorrências!$B$6:$B257,'Atividades Teste'!$D257,Ocorrências!$R$6:$R257,"pendente")+COUNTIFS(Ocorrências!$B$6:$B257,'Atividades Teste'!$D257,Ocorrências!$R$6:$R257,"Agd Chamado"),"")</f>
        <v/>
      </c>
      <c r="Z257" s="42" t="str">
        <f t="shared" si="33"/>
        <v/>
      </c>
      <c r="AA257" s="37"/>
      <c r="AB257" s="37"/>
      <c r="AC257" s="49"/>
      <c r="AD257" s="46" t="str">
        <f t="shared" si="28"/>
        <v/>
      </c>
      <c r="AE257" s="47"/>
    </row>
    <row r="258" spans="1:31" x14ac:dyDescent="0.3">
      <c r="A258" s="92" t="str">
        <f t="shared" si="26"/>
        <v/>
      </c>
      <c r="B258" s="29" t="s">
        <v>42</v>
      </c>
      <c r="C258" s="30">
        <v>1</v>
      </c>
      <c r="D258" s="31" t="str">
        <f>IF(F258="","",B258&amp;1+SUM($C$11:C258))</f>
        <v/>
      </c>
      <c r="E258" s="32" t="str">
        <f t="shared" si="31"/>
        <v/>
      </c>
      <c r="F258" s="48"/>
      <c r="G258" s="34"/>
      <c r="H258" s="35" t="str">
        <f t="shared" si="32"/>
        <v/>
      </c>
      <c r="I258" s="36" t="str">
        <f t="shared" si="27"/>
        <v/>
      </c>
      <c r="J258" s="48"/>
      <c r="K258" s="38"/>
      <c r="L258" s="38"/>
      <c r="M258" s="39"/>
      <c r="N258" s="38"/>
      <c r="O258" s="39"/>
      <c r="P258" s="39"/>
      <c r="Q258" s="30"/>
      <c r="R258" s="40" t="str">
        <f t="shared" si="29"/>
        <v/>
      </c>
      <c r="S258" s="41" t="str">
        <f t="shared" ca="1" si="30"/>
        <v/>
      </c>
      <c r="T258" s="42" t="str">
        <f>IF(R258="","",IF(R258="Não","Liberada",IF(AND(R258&lt;&gt;"Não",R258&lt;&gt;"",VLOOKUP(R258,$D$9:$AD259,26,FALSE)&lt;&gt;"Concluído"),"Aguardando",IF(AND(R258&lt;&gt;"Não",R258&lt;&gt;"",VLOOKUP(R258,$D$9:$AD259,26,FALSE)="Concluído"),"Liberada","Aguardando"))))</f>
        <v/>
      </c>
      <c r="U258" s="43"/>
      <c r="V258" s="39"/>
      <c r="W258" s="39"/>
      <c r="X258" s="30"/>
      <c r="Y258" s="40" t="str">
        <f>IF('Atividades Teste'!D258&lt;&gt;"",COUNTIFS(Ocorrências!$B$6:$B258,'Atividades Teste'!$D258,Ocorrências!$R$6:$R258,"pendente")+COUNTIFS(Ocorrências!$B$6:$B258,'Atividades Teste'!$D258,Ocorrências!$R$6:$R258,"Agd Chamado"),"")</f>
        <v/>
      </c>
      <c r="Z258" s="42" t="str">
        <f t="shared" si="33"/>
        <v/>
      </c>
      <c r="AA258" s="37"/>
      <c r="AB258" s="37"/>
      <c r="AC258" s="49"/>
      <c r="AD258" s="46" t="str">
        <f t="shared" si="28"/>
        <v/>
      </c>
      <c r="AE258" s="47"/>
    </row>
    <row r="259" spans="1:31" x14ac:dyDescent="0.3">
      <c r="A259" s="92" t="str">
        <f t="shared" si="26"/>
        <v/>
      </c>
      <c r="B259" s="29" t="s">
        <v>42</v>
      </c>
      <c r="C259" s="30">
        <v>1</v>
      </c>
      <c r="D259" s="31" t="str">
        <f>IF(F259="","",B259&amp;1+SUM($C$11:C259))</f>
        <v/>
      </c>
      <c r="E259" s="32" t="str">
        <f t="shared" si="31"/>
        <v/>
      </c>
      <c r="F259" s="48"/>
      <c r="G259" s="34"/>
      <c r="H259" s="35" t="str">
        <f t="shared" si="32"/>
        <v/>
      </c>
      <c r="I259" s="36" t="str">
        <f t="shared" si="27"/>
        <v/>
      </c>
      <c r="J259" s="48"/>
      <c r="K259" s="38"/>
      <c r="L259" s="38"/>
      <c r="M259" s="39"/>
      <c r="N259" s="38"/>
      <c r="O259" s="39"/>
      <c r="P259" s="39"/>
      <c r="Q259" s="30"/>
      <c r="R259" s="40" t="str">
        <f t="shared" si="29"/>
        <v/>
      </c>
      <c r="S259" s="41" t="str">
        <f t="shared" ca="1" si="30"/>
        <v/>
      </c>
      <c r="T259" s="42" t="str">
        <f>IF(R259="","",IF(R259="Não","Liberada",IF(AND(R259&lt;&gt;"Não",R259&lt;&gt;"",VLOOKUP(R259,$D$9:$AD260,26,FALSE)&lt;&gt;"Concluído"),"Aguardando",IF(AND(R259&lt;&gt;"Não",R259&lt;&gt;"",VLOOKUP(R259,$D$9:$AD260,26,FALSE)="Concluído"),"Liberada","Aguardando"))))</f>
        <v/>
      </c>
      <c r="U259" s="43"/>
      <c r="V259" s="39"/>
      <c r="W259" s="39"/>
      <c r="X259" s="30"/>
      <c r="Y259" s="40" t="str">
        <f>IF('Atividades Teste'!D259&lt;&gt;"",COUNTIFS(Ocorrências!$B$6:$B259,'Atividades Teste'!$D259,Ocorrências!$R$6:$R259,"pendente")+COUNTIFS(Ocorrências!$B$6:$B259,'Atividades Teste'!$D259,Ocorrências!$R$6:$R259,"Agd Chamado"),"")</f>
        <v/>
      </c>
      <c r="Z259" s="42" t="str">
        <f t="shared" si="33"/>
        <v/>
      </c>
      <c r="AA259" s="37"/>
      <c r="AB259" s="37"/>
      <c r="AC259" s="49"/>
      <c r="AD259" s="46" t="str">
        <f t="shared" si="28"/>
        <v/>
      </c>
      <c r="AE259" s="47"/>
    </row>
    <row r="260" spans="1:31" x14ac:dyDescent="0.3">
      <c r="A260" s="92" t="str">
        <f t="shared" si="26"/>
        <v/>
      </c>
      <c r="B260" s="29" t="s">
        <v>42</v>
      </c>
      <c r="C260" s="30">
        <v>1</v>
      </c>
      <c r="D260" s="31" t="str">
        <f>IF(F260="","",B260&amp;1+SUM($C$11:C260))</f>
        <v/>
      </c>
      <c r="E260" s="32" t="str">
        <f t="shared" si="31"/>
        <v/>
      </c>
      <c r="F260" s="48"/>
      <c r="G260" s="34"/>
      <c r="H260" s="35" t="str">
        <f t="shared" si="32"/>
        <v/>
      </c>
      <c r="I260" s="36" t="str">
        <f t="shared" si="27"/>
        <v/>
      </c>
      <c r="J260" s="48"/>
      <c r="K260" s="38"/>
      <c r="L260" s="38"/>
      <c r="M260" s="39"/>
      <c r="N260" s="38"/>
      <c r="O260" s="39"/>
      <c r="P260" s="39"/>
      <c r="Q260" s="30"/>
      <c r="R260" s="40" t="str">
        <f t="shared" si="29"/>
        <v/>
      </c>
      <c r="S260" s="41" t="str">
        <f t="shared" ca="1" si="30"/>
        <v/>
      </c>
      <c r="T260" s="42" t="str">
        <f>IF(R260="","",IF(R260="Não","Liberada",IF(AND(R260&lt;&gt;"Não",R260&lt;&gt;"",VLOOKUP(R260,$D$9:$AD261,26,FALSE)&lt;&gt;"Concluído"),"Aguardando",IF(AND(R260&lt;&gt;"Não",R260&lt;&gt;"",VLOOKUP(R260,$D$9:$AD261,26,FALSE)="Concluído"),"Liberada","Aguardando"))))</f>
        <v/>
      </c>
      <c r="U260" s="43"/>
      <c r="V260" s="39"/>
      <c r="W260" s="39"/>
      <c r="X260" s="30"/>
      <c r="Y260" s="40" t="str">
        <f>IF('Atividades Teste'!D260&lt;&gt;"",COUNTIFS(Ocorrências!$B$6:$B260,'Atividades Teste'!$D260,Ocorrências!$R$6:$R260,"pendente")+COUNTIFS(Ocorrências!$B$6:$B260,'Atividades Teste'!$D260,Ocorrências!$R$6:$R260,"Agd Chamado"),"")</f>
        <v/>
      </c>
      <c r="Z260" s="42" t="str">
        <f t="shared" si="33"/>
        <v/>
      </c>
      <c r="AA260" s="37"/>
      <c r="AB260" s="37"/>
      <c r="AC260" s="49"/>
      <c r="AD260" s="46" t="str">
        <f t="shared" si="28"/>
        <v/>
      </c>
      <c r="AE260" s="47"/>
    </row>
    <row r="261" spans="1:31" x14ac:dyDescent="0.3">
      <c r="A261" s="92" t="str">
        <f t="shared" si="26"/>
        <v/>
      </c>
      <c r="B261" s="29" t="s">
        <v>42</v>
      </c>
      <c r="C261" s="30">
        <v>1</v>
      </c>
      <c r="D261" s="31" t="str">
        <f>IF(F261="","",B261&amp;1+SUM($C$11:C261))</f>
        <v/>
      </c>
      <c r="E261" s="32" t="str">
        <f t="shared" si="31"/>
        <v/>
      </c>
      <c r="F261" s="48"/>
      <c r="G261" s="34"/>
      <c r="H261" s="35" t="str">
        <f t="shared" si="32"/>
        <v/>
      </c>
      <c r="I261" s="36" t="str">
        <f t="shared" si="27"/>
        <v/>
      </c>
      <c r="J261" s="48"/>
      <c r="K261" s="38"/>
      <c r="L261" s="38"/>
      <c r="M261" s="39"/>
      <c r="N261" s="38"/>
      <c r="O261" s="39"/>
      <c r="P261" s="39"/>
      <c r="Q261" s="30"/>
      <c r="R261" s="40" t="str">
        <f t="shared" si="29"/>
        <v/>
      </c>
      <c r="S261" s="41" t="str">
        <f t="shared" ca="1" si="30"/>
        <v/>
      </c>
      <c r="T261" s="42" t="str">
        <f>IF(R261="","",IF(R261="Não","Liberada",IF(AND(R261&lt;&gt;"Não",R261&lt;&gt;"",VLOOKUP(R261,$D$9:$AD262,26,FALSE)&lt;&gt;"Concluído"),"Aguardando",IF(AND(R261&lt;&gt;"Não",R261&lt;&gt;"",VLOOKUP(R261,$D$9:$AD262,26,FALSE)="Concluído"),"Liberada","Aguardando"))))</f>
        <v/>
      </c>
      <c r="U261" s="43"/>
      <c r="V261" s="39"/>
      <c r="W261" s="39"/>
      <c r="X261" s="30"/>
      <c r="Y261" s="40" t="str">
        <f>IF('Atividades Teste'!D261&lt;&gt;"",COUNTIFS(Ocorrências!$B$6:$B261,'Atividades Teste'!$D261,Ocorrências!$R$6:$R261,"pendente")+COUNTIFS(Ocorrências!$B$6:$B261,'Atividades Teste'!$D261,Ocorrências!$R$6:$R261,"Agd Chamado"),"")</f>
        <v/>
      </c>
      <c r="Z261" s="42" t="str">
        <f t="shared" si="33"/>
        <v/>
      </c>
      <c r="AA261" s="37"/>
      <c r="AB261" s="37"/>
      <c r="AC261" s="49"/>
      <c r="AD261" s="46" t="str">
        <f t="shared" si="28"/>
        <v/>
      </c>
      <c r="AE261" s="47"/>
    </row>
    <row r="262" spans="1:31" x14ac:dyDescent="0.3">
      <c r="A262" s="92" t="str">
        <f t="shared" si="26"/>
        <v/>
      </c>
      <c r="B262" s="29" t="s">
        <v>42</v>
      </c>
      <c r="C262" s="30">
        <v>1</v>
      </c>
      <c r="D262" s="31" t="str">
        <f>IF(F262="","",B262&amp;1+SUM($C$11:C262))</f>
        <v/>
      </c>
      <c r="E262" s="32" t="str">
        <f t="shared" si="31"/>
        <v/>
      </c>
      <c r="F262" s="48"/>
      <c r="G262" s="34"/>
      <c r="H262" s="35" t="str">
        <f t="shared" si="32"/>
        <v/>
      </c>
      <c r="I262" s="36" t="str">
        <f t="shared" si="27"/>
        <v/>
      </c>
      <c r="J262" s="48"/>
      <c r="K262" s="38"/>
      <c r="L262" s="38"/>
      <c r="M262" s="39"/>
      <c r="N262" s="38"/>
      <c r="O262" s="39"/>
      <c r="P262" s="39"/>
      <c r="Q262" s="30"/>
      <c r="R262" s="40" t="str">
        <f t="shared" si="29"/>
        <v/>
      </c>
      <c r="S262" s="41" t="str">
        <f t="shared" ca="1" si="30"/>
        <v/>
      </c>
      <c r="T262" s="42" t="str">
        <f>IF(R262="","",IF(R262="Não","Liberada",IF(AND(R262&lt;&gt;"Não",R262&lt;&gt;"",VLOOKUP(R262,$D$9:$AD263,26,FALSE)&lt;&gt;"Concluído"),"Aguardando",IF(AND(R262&lt;&gt;"Não",R262&lt;&gt;"",VLOOKUP(R262,$D$9:$AD263,26,FALSE)="Concluído"),"Liberada","Aguardando"))))</f>
        <v/>
      </c>
      <c r="U262" s="43"/>
      <c r="V262" s="39"/>
      <c r="W262" s="39"/>
      <c r="X262" s="30"/>
      <c r="Y262" s="40" t="str">
        <f>IF('Atividades Teste'!D262&lt;&gt;"",COUNTIFS(Ocorrências!$B$6:$B262,'Atividades Teste'!$D262,Ocorrências!$R$6:$R262,"pendente")+COUNTIFS(Ocorrências!$B$6:$B262,'Atividades Teste'!$D262,Ocorrências!$R$6:$R262,"Agd Chamado"),"")</f>
        <v/>
      </c>
      <c r="Z262" s="42" t="str">
        <f t="shared" si="33"/>
        <v/>
      </c>
      <c r="AA262" s="37"/>
      <c r="AB262" s="37"/>
      <c r="AC262" s="49"/>
      <c r="AD262" s="46" t="str">
        <f t="shared" si="28"/>
        <v/>
      </c>
      <c r="AE262" s="47"/>
    </row>
    <row r="263" spans="1:31" x14ac:dyDescent="0.3">
      <c r="A263" s="92" t="str">
        <f t="shared" si="26"/>
        <v/>
      </c>
      <c r="B263" s="29" t="s">
        <v>42</v>
      </c>
      <c r="C263" s="30">
        <v>1</v>
      </c>
      <c r="D263" s="31" t="str">
        <f>IF(F263="","",B263&amp;1+SUM($C$11:C263))</f>
        <v/>
      </c>
      <c r="E263" s="32" t="str">
        <f t="shared" si="31"/>
        <v/>
      </c>
      <c r="F263" s="48"/>
      <c r="G263" s="34"/>
      <c r="H263" s="35" t="str">
        <f t="shared" si="32"/>
        <v/>
      </c>
      <c r="I263" s="36" t="str">
        <f t="shared" si="27"/>
        <v/>
      </c>
      <c r="J263" s="48"/>
      <c r="K263" s="38"/>
      <c r="L263" s="38"/>
      <c r="M263" s="39"/>
      <c r="N263" s="38"/>
      <c r="O263" s="39"/>
      <c r="P263" s="39"/>
      <c r="Q263" s="30"/>
      <c r="R263" s="40" t="str">
        <f t="shared" si="29"/>
        <v/>
      </c>
      <c r="S263" s="41" t="str">
        <f t="shared" ca="1" si="30"/>
        <v/>
      </c>
      <c r="T263" s="42" t="str">
        <f>IF(R263="","",IF(R263="Não","Liberada",IF(AND(R263&lt;&gt;"Não",R263&lt;&gt;"",VLOOKUP(R263,$D$9:$AD264,26,FALSE)&lt;&gt;"Concluído"),"Aguardando",IF(AND(R263&lt;&gt;"Não",R263&lt;&gt;"",VLOOKUP(R263,$D$9:$AD264,26,FALSE)="Concluído"),"Liberada","Aguardando"))))</f>
        <v/>
      </c>
      <c r="U263" s="43"/>
      <c r="V263" s="39"/>
      <c r="W263" s="39"/>
      <c r="X263" s="30"/>
      <c r="Y263" s="40" t="str">
        <f>IF('Atividades Teste'!D263&lt;&gt;"",COUNTIFS(Ocorrências!$B$6:$B263,'Atividades Teste'!$D263,Ocorrências!$R$6:$R263,"pendente")+COUNTIFS(Ocorrências!$B$6:$B263,'Atividades Teste'!$D263,Ocorrências!$R$6:$R263,"Agd Chamado"),"")</f>
        <v/>
      </c>
      <c r="Z263" s="42" t="str">
        <f t="shared" si="33"/>
        <v/>
      </c>
      <c r="AA263" s="37"/>
      <c r="AB263" s="37"/>
      <c r="AC263" s="49"/>
      <c r="AD263" s="46" t="str">
        <f t="shared" si="28"/>
        <v/>
      </c>
      <c r="AE263" s="47"/>
    </row>
    <row r="264" spans="1:31" x14ac:dyDescent="0.3">
      <c r="A264" s="92" t="str">
        <f t="shared" si="26"/>
        <v/>
      </c>
      <c r="B264" s="29" t="s">
        <v>42</v>
      </c>
      <c r="C264" s="30">
        <v>1</v>
      </c>
      <c r="D264" s="31" t="str">
        <f>IF(F264="","",B264&amp;1+SUM($C$11:C264))</f>
        <v/>
      </c>
      <c r="E264" s="32" t="str">
        <f t="shared" si="31"/>
        <v/>
      </c>
      <c r="F264" s="48"/>
      <c r="G264" s="34"/>
      <c r="H264" s="35" t="str">
        <f t="shared" si="32"/>
        <v/>
      </c>
      <c r="I264" s="36" t="str">
        <f t="shared" si="27"/>
        <v/>
      </c>
      <c r="J264" s="48"/>
      <c r="K264" s="38"/>
      <c r="L264" s="38"/>
      <c r="M264" s="39"/>
      <c r="N264" s="38"/>
      <c r="O264" s="39"/>
      <c r="P264" s="39"/>
      <c r="Q264" s="30"/>
      <c r="R264" s="40" t="str">
        <f t="shared" si="29"/>
        <v/>
      </c>
      <c r="S264" s="41" t="str">
        <f t="shared" ca="1" si="30"/>
        <v/>
      </c>
      <c r="T264" s="42" t="str">
        <f>IF(R264="","",IF(R264="Não","Liberada",IF(AND(R264&lt;&gt;"Não",R264&lt;&gt;"",VLOOKUP(R264,$D$9:$AD265,26,FALSE)&lt;&gt;"Concluído"),"Aguardando",IF(AND(R264&lt;&gt;"Não",R264&lt;&gt;"",VLOOKUP(R264,$D$9:$AD265,26,FALSE)="Concluído"),"Liberada","Aguardando"))))</f>
        <v/>
      </c>
      <c r="U264" s="43"/>
      <c r="V264" s="39"/>
      <c r="W264" s="39"/>
      <c r="X264" s="30"/>
      <c r="Y264" s="40" t="str">
        <f>IF('Atividades Teste'!D264&lt;&gt;"",COUNTIFS(Ocorrências!$B$6:$B264,'Atividades Teste'!$D264,Ocorrências!$R$6:$R264,"pendente")+COUNTIFS(Ocorrências!$B$6:$B264,'Atividades Teste'!$D264,Ocorrências!$R$6:$R264,"Agd Chamado"),"")</f>
        <v/>
      </c>
      <c r="Z264" s="42" t="str">
        <f t="shared" si="33"/>
        <v/>
      </c>
      <c r="AA264" s="37"/>
      <c r="AB264" s="37"/>
      <c r="AC264" s="49"/>
      <c r="AD264" s="46" t="str">
        <f t="shared" si="28"/>
        <v/>
      </c>
      <c r="AE264" s="47"/>
    </row>
    <row r="265" spans="1:31" x14ac:dyDescent="0.3">
      <c r="A265" s="92" t="str">
        <f t="shared" si="26"/>
        <v/>
      </c>
      <c r="B265" s="29" t="s">
        <v>42</v>
      </c>
      <c r="C265" s="30">
        <v>1</v>
      </c>
      <c r="D265" s="31" t="str">
        <f>IF(F265="","",B265&amp;1+SUM($C$11:C265))</f>
        <v/>
      </c>
      <c r="E265" s="32" t="str">
        <f t="shared" si="31"/>
        <v/>
      </c>
      <c r="F265" s="48"/>
      <c r="G265" s="34"/>
      <c r="H265" s="35" t="str">
        <f t="shared" si="32"/>
        <v/>
      </c>
      <c r="I265" s="36" t="str">
        <f t="shared" si="27"/>
        <v/>
      </c>
      <c r="J265" s="48"/>
      <c r="K265" s="38"/>
      <c r="L265" s="38"/>
      <c r="M265" s="39"/>
      <c r="N265" s="38"/>
      <c r="O265" s="39"/>
      <c r="P265" s="39"/>
      <c r="Q265" s="30"/>
      <c r="R265" s="40" t="str">
        <f t="shared" si="29"/>
        <v/>
      </c>
      <c r="S265" s="41" t="str">
        <f t="shared" ca="1" si="30"/>
        <v/>
      </c>
      <c r="T265" s="42" t="str">
        <f>IF(R265="","",IF(R265="Não","Liberada",IF(AND(R265&lt;&gt;"Não",R265&lt;&gt;"",VLOOKUP(R265,$D$9:$AD266,26,FALSE)&lt;&gt;"Concluído"),"Aguardando",IF(AND(R265&lt;&gt;"Não",R265&lt;&gt;"",VLOOKUP(R265,$D$9:$AD266,26,FALSE)="Concluído"),"Liberada","Aguardando"))))</f>
        <v/>
      </c>
      <c r="U265" s="43"/>
      <c r="V265" s="39"/>
      <c r="W265" s="39"/>
      <c r="X265" s="30"/>
      <c r="Y265" s="40" t="str">
        <f>IF('Atividades Teste'!D265&lt;&gt;"",COUNTIFS(Ocorrências!$B$6:$B265,'Atividades Teste'!$D265,Ocorrências!$R$6:$R265,"pendente")+COUNTIFS(Ocorrências!$B$6:$B265,'Atividades Teste'!$D265,Ocorrências!$R$6:$R265,"Agd Chamado"),"")</f>
        <v/>
      </c>
      <c r="Z265" s="42" t="str">
        <f t="shared" si="33"/>
        <v/>
      </c>
      <c r="AA265" s="37"/>
      <c r="AB265" s="37"/>
      <c r="AC265" s="49"/>
      <c r="AD265" s="46" t="str">
        <f t="shared" si="28"/>
        <v/>
      </c>
      <c r="AE265" s="47"/>
    </row>
    <row r="266" spans="1:31" x14ac:dyDescent="0.3">
      <c r="A266" s="92" t="str">
        <f t="shared" si="26"/>
        <v/>
      </c>
      <c r="B266" s="29" t="s">
        <v>42</v>
      </c>
      <c r="C266" s="30">
        <v>1</v>
      </c>
      <c r="D266" s="31" t="str">
        <f>IF(F266="","",B266&amp;1+SUM($C$11:C266))</f>
        <v/>
      </c>
      <c r="E266" s="32" t="str">
        <f t="shared" si="31"/>
        <v/>
      </c>
      <c r="F266" s="48"/>
      <c r="G266" s="34"/>
      <c r="H266" s="35" t="str">
        <f t="shared" si="32"/>
        <v/>
      </c>
      <c r="I266" s="36" t="str">
        <f t="shared" si="27"/>
        <v/>
      </c>
      <c r="J266" s="48"/>
      <c r="K266" s="38"/>
      <c r="L266" s="38"/>
      <c r="M266" s="39"/>
      <c r="N266" s="38"/>
      <c r="O266" s="39"/>
      <c r="P266" s="39"/>
      <c r="Q266" s="30"/>
      <c r="R266" s="40" t="str">
        <f t="shared" si="29"/>
        <v/>
      </c>
      <c r="S266" s="41" t="str">
        <f t="shared" ca="1" si="30"/>
        <v/>
      </c>
      <c r="T266" s="42" t="str">
        <f>IF(R266="","",IF(R266="Não","Liberada",IF(AND(R266&lt;&gt;"Não",R266&lt;&gt;"",VLOOKUP(R266,$D$9:$AD267,26,FALSE)&lt;&gt;"Concluído"),"Aguardando",IF(AND(R266&lt;&gt;"Não",R266&lt;&gt;"",VLOOKUP(R266,$D$9:$AD267,26,FALSE)="Concluído"),"Liberada","Aguardando"))))</f>
        <v/>
      </c>
      <c r="U266" s="43"/>
      <c r="V266" s="39"/>
      <c r="W266" s="39"/>
      <c r="X266" s="30"/>
      <c r="Y266" s="40" t="str">
        <f>IF('Atividades Teste'!D266&lt;&gt;"",COUNTIFS(Ocorrências!$B$6:$B266,'Atividades Teste'!$D266,Ocorrências!$R$6:$R266,"pendente")+COUNTIFS(Ocorrências!$B$6:$B266,'Atividades Teste'!$D266,Ocorrências!$R$6:$R266,"Agd Chamado"),"")</f>
        <v/>
      </c>
      <c r="Z266" s="42" t="str">
        <f t="shared" si="33"/>
        <v/>
      </c>
      <c r="AA266" s="37"/>
      <c r="AB266" s="37"/>
      <c r="AC266" s="49"/>
      <c r="AD266" s="46" t="str">
        <f t="shared" si="28"/>
        <v/>
      </c>
      <c r="AE266" s="47"/>
    </row>
    <row r="267" spans="1:31" x14ac:dyDescent="0.3">
      <c r="A267" s="92" t="str">
        <f t="shared" ref="A267:A330" si="34">IF(D267="","",IF(AD267=$O$5,"!",IF(AD267=$O$6,4,IF(AD267=$O$3,3,IF(AD267=$O$4,2,IF(AD267=$O$2,1,""))))))</f>
        <v/>
      </c>
      <c r="B267" s="29" t="s">
        <v>42</v>
      </c>
      <c r="C267" s="30">
        <v>1</v>
      </c>
      <c r="D267" s="31" t="str">
        <f>IF(F267="","",B267&amp;1+SUM($C$11:C267))</f>
        <v/>
      </c>
      <c r="E267" s="32" t="str">
        <f t="shared" si="31"/>
        <v/>
      </c>
      <c r="F267" s="48"/>
      <c r="G267" s="34"/>
      <c r="H267" s="35" t="str">
        <f t="shared" si="32"/>
        <v/>
      </c>
      <c r="I267" s="36" t="str">
        <f t="shared" si="27"/>
        <v/>
      </c>
      <c r="J267" s="48"/>
      <c r="K267" s="38"/>
      <c r="L267" s="38"/>
      <c r="M267" s="39"/>
      <c r="N267" s="38"/>
      <c r="O267" s="39"/>
      <c r="P267" s="39"/>
      <c r="Q267" s="30"/>
      <c r="R267" s="40" t="str">
        <f t="shared" si="29"/>
        <v/>
      </c>
      <c r="S267" s="41" t="str">
        <f t="shared" ca="1" si="30"/>
        <v/>
      </c>
      <c r="T267" s="42" t="str">
        <f>IF(R267="","",IF(R267="Não","Liberada",IF(AND(R267&lt;&gt;"Não",R267&lt;&gt;"",VLOOKUP(R267,$D$9:$AD268,26,FALSE)&lt;&gt;"Concluído"),"Aguardando",IF(AND(R267&lt;&gt;"Não",R267&lt;&gt;"",VLOOKUP(R267,$D$9:$AD268,26,FALSE)="Concluído"),"Liberada","Aguardando"))))</f>
        <v/>
      </c>
      <c r="U267" s="43"/>
      <c r="V267" s="39"/>
      <c r="W267" s="39"/>
      <c r="X267" s="30"/>
      <c r="Y267" s="40" t="str">
        <f>IF('Atividades Teste'!D267&lt;&gt;"",COUNTIFS(Ocorrências!$B$6:$B267,'Atividades Teste'!$D267,Ocorrências!$R$6:$R267,"pendente")+COUNTIFS(Ocorrências!$B$6:$B267,'Atividades Teste'!$D267,Ocorrências!$R$6:$R267,"Agd Chamado"),"")</f>
        <v/>
      </c>
      <c r="Z267" s="42" t="str">
        <f t="shared" si="33"/>
        <v/>
      </c>
      <c r="AA267" s="37"/>
      <c r="AB267" s="37"/>
      <c r="AC267" s="49"/>
      <c r="AD267" s="46" t="str">
        <f t="shared" si="28"/>
        <v/>
      </c>
      <c r="AE267" s="47"/>
    </row>
    <row r="268" spans="1:31" x14ac:dyDescent="0.3">
      <c r="A268" s="92" t="str">
        <f t="shared" si="34"/>
        <v/>
      </c>
      <c r="B268" s="29" t="s">
        <v>42</v>
      </c>
      <c r="C268" s="30">
        <v>1</v>
      </c>
      <c r="D268" s="31" t="str">
        <f>IF(F268="","",B268&amp;1+SUM($C$11:C268))</f>
        <v/>
      </c>
      <c r="E268" s="32" t="str">
        <f t="shared" si="31"/>
        <v/>
      </c>
      <c r="F268" s="48"/>
      <c r="G268" s="34"/>
      <c r="H268" s="35" t="str">
        <f t="shared" si="32"/>
        <v/>
      </c>
      <c r="I268" s="36" t="str">
        <f t="shared" ref="I268:I331" si="35">IF(F268="","",CONCATENATE($F268,".",$H268))</f>
        <v/>
      </c>
      <c r="J268" s="48"/>
      <c r="K268" s="38"/>
      <c r="L268" s="38"/>
      <c r="M268" s="39"/>
      <c r="N268" s="38"/>
      <c r="O268" s="39"/>
      <c r="P268" s="39"/>
      <c r="Q268" s="30"/>
      <c r="R268" s="40" t="str">
        <f t="shared" si="29"/>
        <v/>
      </c>
      <c r="S268" s="41" t="str">
        <f t="shared" ca="1" si="30"/>
        <v/>
      </c>
      <c r="T268" s="42" t="str">
        <f>IF(R268="","",IF(R268="Não","Liberada",IF(AND(R268&lt;&gt;"Não",R268&lt;&gt;"",VLOOKUP(R268,$D$9:$AD269,26,FALSE)&lt;&gt;"Concluído"),"Aguardando",IF(AND(R268&lt;&gt;"Não",R268&lt;&gt;"",VLOOKUP(R268,$D$9:$AD269,26,FALSE)="Concluído"),"Liberada","Aguardando"))))</f>
        <v/>
      </c>
      <c r="U268" s="43"/>
      <c r="V268" s="39"/>
      <c r="W268" s="39"/>
      <c r="X268" s="30"/>
      <c r="Y268" s="40" t="str">
        <f>IF('Atividades Teste'!D268&lt;&gt;"",COUNTIFS(Ocorrências!$B$6:$B268,'Atividades Teste'!$D268,Ocorrências!$R$6:$R268,"pendente")+COUNTIFS(Ocorrências!$B$6:$B268,'Atividades Teste'!$D268,Ocorrências!$R$6:$R268,"Agd Chamado"),"")</f>
        <v/>
      </c>
      <c r="Z268" s="42" t="str">
        <f t="shared" si="33"/>
        <v/>
      </c>
      <c r="AA268" s="37"/>
      <c r="AB268" s="37"/>
      <c r="AC268" s="49"/>
      <c r="AD268" s="46" t="str">
        <f t="shared" ref="AD268:AD331" si="36">IF(D268="","",IF(AND(AB268&lt;&gt;"",AC268&lt;&gt;""),"Concluído",IF(AB268="","Não Iniciada",IF(AND(R268="Não",Z268="ok",AC268&lt;&gt;"",AB268&lt;&gt;""),"Concluído",IF(AND(R268="Não",Z268="Pendente",AC268&lt;&gt;"",AB268&lt;&gt;""),"Aguard. Ocorr.",IF(AND(R268&lt;&gt;"",R268&lt;&gt;"Não",T268&lt;&gt;"Liberada",Z268="ok",AB268&lt;&gt;""),"Aguard. Pred.",IF(AND(R268&lt;&gt;"",R268&lt;&gt;"Não",T268="Liberada",Z268="ok",AB268&lt;&gt;""),"Em Execução",IF(AND(R268&lt;&gt;"",R268&lt;&gt;"Liberada",Z268="ok",AB268&lt;&gt;"",AC268=""),"Em Execução",IF(AND(R268&lt;&gt;"",R268&lt;&gt;"Liberada",Z268="Pendente",AB268&lt;&gt;"",AC268=""),"Aguard. Ocorr.",IF(AND(R268&lt;&gt;"",R268&lt;&gt;"Não",Z268="Pendente",AB268&lt;&gt;""),"Aguard. Ocorr.","Pendente"))))))))))</f>
        <v/>
      </c>
      <c r="AE268" s="47"/>
    </row>
    <row r="269" spans="1:31" x14ac:dyDescent="0.3">
      <c r="A269" s="92" t="str">
        <f t="shared" si="34"/>
        <v/>
      </c>
      <c r="B269" s="29" t="s">
        <v>42</v>
      </c>
      <c r="C269" s="30">
        <v>1</v>
      </c>
      <c r="D269" s="31" t="str">
        <f>IF(F269="","",B269&amp;1+SUM($C$11:C269))</f>
        <v/>
      </c>
      <c r="E269" s="32" t="str">
        <f t="shared" si="31"/>
        <v/>
      </c>
      <c r="F269" s="48"/>
      <c r="G269" s="34"/>
      <c r="H269" s="35" t="str">
        <f t="shared" si="32"/>
        <v/>
      </c>
      <c r="I269" s="36" t="str">
        <f t="shared" si="35"/>
        <v/>
      </c>
      <c r="J269" s="48"/>
      <c r="K269" s="38"/>
      <c r="L269" s="38"/>
      <c r="M269" s="39"/>
      <c r="N269" s="38"/>
      <c r="O269" s="39"/>
      <c r="P269" s="39"/>
      <c r="Q269" s="30"/>
      <c r="R269" s="40" t="str">
        <f t="shared" ref="R269:R332" si="37">IF(D269="","",IF(AND(F269=F268,H268+1=H269),D268,"Não"))</f>
        <v/>
      </c>
      <c r="S269" s="41" t="str">
        <f t="shared" ref="S269:S332" ca="1" si="38">IF(R269="","",IF(_xlfn.DAYS(TODAY(),AB269)&lt;=0,0,IF(AND(R269="Não",AB269&lt;&gt;"",T269="Liberada"),_xlfn.DAYS(TODAY(),AB269),IF(AND(R269&lt;&gt;"Não",R269&lt;&gt;"",T269="Aguardando",AB269&lt;&gt;""),"-",IF(AND(R269&lt;&gt;"Não",R269&lt;&gt;"",T269="Liberada",AB269&lt;&gt;""),_xlfn.DAYS(TODAY(),AB269))))))</f>
        <v/>
      </c>
      <c r="T269" s="42" t="str">
        <f>IF(R269="","",IF(R269="Não","Liberada",IF(AND(R269&lt;&gt;"Não",R269&lt;&gt;"",VLOOKUP(R269,$D$9:$AD270,26,FALSE)&lt;&gt;"Concluído"),"Aguardando",IF(AND(R269&lt;&gt;"Não",R269&lt;&gt;"",VLOOKUP(R269,$D$9:$AD270,26,FALSE)="Concluído"),"Liberada","Aguardando"))))</f>
        <v/>
      </c>
      <c r="U269" s="43"/>
      <c r="V269" s="39"/>
      <c r="W269" s="39"/>
      <c r="X269" s="30"/>
      <c r="Y269" s="40" t="str">
        <f>IF('Atividades Teste'!D269&lt;&gt;"",COUNTIFS(Ocorrências!$B$6:$B269,'Atividades Teste'!$D269,Ocorrências!$R$6:$R269,"pendente")+COUNTIFS(Ocorrências!$B$6:$B269,'Atividades Teste'!$D269,Ocorrências!$R$6:$R269,"Agd Chamado"),"")</f>
        <v/>
      </c>
      <c r="Z269" s="42" t="str">
        <f t="shared" si="33"/>
        <v/>
      </c>
      <c r="AA269" s="37"/>
      <c r="AB269" s="37"/>
      <c r="AC269" s="49"/>
      <c r="AD269" s="46" t="str">
        <f t="shared" si="36"/>
        <v/>
      </c>
      <c r="AE269" s="47"/>
    </row>
    <row r="270" spans="1:31" x14ac:dyDescent="0.3">
      <c r="A270" s="92" t="str">
        <f t="shared" si="34"/>
        <v/>
      </c>
      <c r="B270" s="29" t="s">
        <v>42</v>
      </c>
      <c r="C270" s="30">
        <v>1</v>
      </c>
      <c r="D270" s="31" t="str">
        <f>IF(F270="","",B270&amp;1+SUM($C$11:C270))</f>
        <v/>
      </c>
      <c r="E270" s="32" t="str">
        <f t="shared" ref="E270:E333" si="39">IF(D270="","",IF(AND(F270=F271,H270+1=H271),"Sim","Não"))</f>
        <v/>
      </c>
      <c r="F270" s="48"/>
      <c r="G270" s="34"/>
      <c r="H270" s="35" t="str">
        <f t="shared" ref="H270:H333" si="40">IF(F270="","",IF(F270=F269,H269+1,1))</f>
        <v/>
      </c>
      <c r="I270" s="36" t="str">
        <f t="shared" si="35"/>
        <v/>
      </c>
      <c r="J270" s="48"/>
      <c r="K270" s="38"/>
      <c r="L270" s="38"/>
      <c r="M270" s="39"/>
      <c r="N270" s="38"/>
      <c r="O270" s="39"/>
      <c r="P270" s="39"/>
      <c r="Q270" s="30"/>
      <c r="R270" s="40" t="str">
        <f t="shared" si="37"/>
        <v/>
      </c>
      <c r="S270" s="41" t="str">
        <f t="shared" ca="1" si="38"/>
        <v/>
      </c>
      <c r="T270" s="42" t="str">
        <f>IF(R270="","",IF(R270="Não","Liberada",IF(AND(R270&lt;&gt;"Não",R270&lt;&gt;"",VLOOKUP(R270,$D$9:$AD271,26,FALSE)&lt;&gt;"Concluído"),"Aguardando",IF(AND(R270&lt;&gt;"Não",R270&lt;&gt;"",VLOOKUP(R270,$D$9:$AD271,26,FALSE)="Concluído"),"Liberada","Aguardando"))))</f>
        <v/>
      </c>
      <c r="U270" s="43"/>
      <c r="V270" s="39"/>
      <c r="W270" s="39"/>
      <c r="X270" s="30"/>
      <c r="Y270" s="40" t="str">
        <f>IF('Atividades Teste'!D270&lt;&gt;"",COUNTIFS(Ocorrências!$B$6:$B270,'Atividades Teste'!$D270,Ocorrências!$R$6:$R270,"pendente")+COUNTIFS(Ocorrências!$B$6:$B270,'Atividades Teste'!$D270,Ocorrências!$R$6:$R270,"Agd Chamado"),"")</f>
        <v/>
      </c>
      <c r="Z270" s="42" t="str">
        <f t="shared" ref="Z270:Z333" si="41">IF(D270="","",IF(Y270&gt;0,"Pendente","ok"))</f>
        <v/>
      </c>
      <c r="AA270" s="37"/>
      <c r="AB270" s="37"/>
      <c r="AC270" s="49"/>
      <c r="AD270" s="46" t="str">
        <f t="shared" si="36"/>
        <v/>
      </c>
      <c r="AE270" s="47"/>
    </row>
    <row r="271" spans="1:31" x14ac:dyDescent="0.3">
      <c r="A271" s="92" t="str">
        <f t="shared" si="34"/>
        <v/>
      </c>
      <c r="B271" s="29" t="s">
        <v>42</v>
      </c>
      <c r="C271" s="30">
        <v>1</v>
      </c>
      <c r="D271" s="31" t="str">
        <f>IF(F271="","",B271&amp;1+SUM($C$11:C271))</f>
        <v/>
      </c>
      <c r="E271" s="32" t="str">
        <f t="shared" si="39"/>
        <v/>
      </c>
      <c r="F271" s="48"/>
      <c r="G271" s="34"/>
      <c r="H271" s="35" t="str">
        <f t="shared" si="40"/>
        <v/>
      </c>
      <c r="I271" s="36" t="str">
        <f t="shared" si="35"/>
        <v/>
      </c>
      <c r="J271" s="48"/>
      <c r="K271" s="38"/>
      <c r="L271" s="38"/>
      <c r="M271" s="39"/>
      <c r="N271" s="38"/>
      <c r="O271" s="39"/>
      <c r="P271" s="39"/>
      <c r="Q271" s="30"/>
      <c r="R271" s="40" t="str">
        <f t="shared" si="37"/>
        <v/>
      </c>
      <c r="S271" s="41" t="str">
        <f t="shared" ca="1" si="38"/>
        <v/>
      </c>
      <c r="T271" s="42" t="str">
        <f>IF(R271="","",IF(R271="Não","Liberada",IF(AND(R271&lt;&gt;"Não",R271&lt;&gt;"",VLOOKUP(R271,$D$9:$AD272,26,FALSE)&lt;&gt;"Concluído"),"Aguardando",IF(AND(R271&lt;&gt;"Não",R271&lt;&gt;"",VLOOKUP(R271,$D$9:$AD272,26,FALSE)="Concluído"),"Liberada","Aguardando"))))</f>
        <v/>
      </c>
      <c r="U271" s="43"/>
      <c r="V271" s="39"/>
      <c r="W271" s="39"/>
      <c r="X271" s="30"/>
      <c r="Y271" s="40" t="str">
        <f>IF('Atividades Teste'!D271&lt;&gt;"",COUNTIFS(Ocorrências!$B$6:$B271,'Atividades Teste'!$D271,Ocorrências!$R$6:$R271,"pendente")+COUNTIFS(Ocorrências!$B$6:$B271,'Atividades Teste'!$D271,Ocorrências!$R$6:$R271,"Agd Chamado"),"")</f>
        <v/>
      </c>
      <c r="Z271" s="42" t="str">
        <f t="shared" si="41"/>
        <v/>
      </c>
      <c r="AA271" s="37"/>
      <c r="AB271" s="37"/>
      <c r="AC271" s="49"/>
      <c r="AD271" s="46" t="str">
        <f t="shared" si="36"/>
        <v/>
      </c>
      <c r="AE271" s="47"/>
    </row>
    <row r="272" spans="1:31" x14ac:dyDescent="0.3">
      <c r="A272" s="92" t="str">
        <f t="shared" si="34"/>
        <v/>
      </c>
      <c r="B272" s="29" t="s">
        <v>42</v>
      </c>
      <c r="C272" s="30">
        <v>1</v>
      </c>
      <c r="D272" s="31" t="str">
        <f>IF(F272="","",B272&amp;1+SUM($C$11:C272))</f>
        <v/>
      </c>
      <c r="E272" s="32" t="str">
        <f t="shared" si="39"/>
        <v/>
      </c>
      <c r="F272" s="48"/>
      <c r="G272" s="34"/>
      <c r="H272" s="35" t="str">
        <f t="shared" si="40"/>
        <v/>
      </c>
      <c r="I272" s="36" t="str">
        <f t="shared" si="35"/>
        <v/>
      </c>
      <c r="J272" s="48"/>
      <c r="K272" s="38"/>
      <c r="L272" s="38"/>
      <c r="M272" s="39"/>
      <c r="N272" s="38"/>
      <c r="O272" s="39"/>
      <c r="P272" s="39"/>
      <c r="Q272" s="30"/>
      <c r="R272" s="40" t="str">
        <f t="shared" si="37"/>
        <v/>
      </c>
      <c r="S272" s="41" t="str">
        <f t="shared" ca="1" si="38"/>
        <v/>
      </c>
      <c r="T272" s="42" t="str">
        <f>IF(R272="","",IF(R272="Não","Liberada",IF(AND(R272&lt;&gt;"Não",R272&lt;&gt;"",VLOOKUP(R272,$D$9:$AD273,26,FALSE)&lt;&gt;"Concluído"),"Aguardando",IF(AND(R272&lt;&gt;"Não",R272&lt;&gt;"",VLOOKUP(R272,$D$9:$AD273,26,FALSE)="Concluído"),"Liberada","Aguardando"))))</f>
        <v/>
      </c>
      <c r="U272" s="43"/>
      <c r="V272" s="39"/>
      <c r="W272" s="39"/>
      <c r="X272" s="30"/>
      <c r="Y272" s="40" t="str">
        <f>IF('Atividades Teste'!D272&lt;&gt;"",COUNTIFS(Ocorrências!$B$6:$B272,'Atividades Teste'!$D272,Ocorrências!$R$6:$R272,"pendente")+COUNTIFS(Ocorrências!$B$6:$B272,'Atividades Teste'!$D272,Ocorrências!$R$6:$R272,"Agd Chamado"),"")</f>
        <v/>
      </c>
      <c r="Z272" s="42" t="str">
        <f t="shared" si="41"/>
        <v/>
      </c>
      <c r="AA272" s="37"/>
      <c r="AB272" s="37"/>
      <c r="AC272" s="49"/>
      <c r="AD272" s="46" t="str">
        <f t="shared" si="36"/>
        <v/>
      </c>
      <c r="AE272" s="47"/>
    </row>
    <row r="273" spans="1:31" x14ac:dyDescent="0.3">
      <c r="A273" s="92" t="str">
        <f t="shared" si="34"/>
        <v/>
      </c>
      <c r="B273" s="29" t="s">
        <v>42</v>
      </c>
      <c r="C273" s="30">
        <v>1</v>
      </c>
      <c r="D273" s="31" t="str">
        <f>IF(F273="","",B273&amp;1+SUM($C$11:C273))</f>
        <v/>
      </c>
      <c r="E273" s="32" t="str">
        <f t="shared" si="39"/>
        <v/>
      </c>
      <c r="F273" s="48"/>
      <c r="G273" s="34"/>
      <c r="H273" s="35" t="str">
        <f t="shared" si="40"/>
        <v/>
      </c>
      <c r="I273" s="36" t="str">
        <f t="shared" si="35"/>
        <v/>
      </c>
      <c r="J273" s="48"/>
      <c r="K273" s="38"/>
      <c r="L273" s="38"/>
      <c r="M273" s="39"/>
      <c r="N273" s="38"/>
      <c r="O273" s="39"/>
      <c r="P273" s="39"/>
      <c r="Q273" s="30"/>
      <c r="R273" s="40" t="str">
        <f t="shared" si="37"/>
        <v/>
      </c>
      <c r="S273" s="41" t="str">
        <f t="shared" ca="1" si="38"/>
        <v/>
      </c>
      <c r="T273" s="42" t="str">
        <f>IF(R273="","",IF(R273="Não","Liberada",IF(AND(R273&lt;&gt;"Não",R273&lt;&gt;"",VLOOKUP(R273,$D$9:$AD274,26,FALSE)&lt;&gt;"Concluído"),"Aguardando",IF(AND(R273&lt;&gt;"Não",R273&lt;&gt;"",VLOOKUP(R273,$D$9:$AD274,26,FALSE)="Concluído"),"Liberada","Aguardando"))))</f>
        <v/>
      </c>
      <c r="U273" s="43"/>
      <c r="V273" s="39"/>
      <c r="W273" s="39"/>
      <c r="X273" s="30"/>
      <c r="Y273" s="40" t="str">
        <f>IF('Atividades Teste'!D273&lt;&gt;"",COUNTIFS(Ocorrências!$B$6:$B273,'Atividades Teste'!$D273,Ocorrências!$R$6:$R273,"pendente")+COUNTIFS(Ocorrências!$B$6:$B273,'Atividades Teste'!$D273,Ocorrências!$R$6:$R273,"Agd Chamado"),"")</f>
        <v/>
      </c>
      <c r="Z273" s="42" t="str">
        <f t="shared" si="41"/>
        <v/>
      </c>
      <c r="AA273" s="37"/>
      <c r="AB273" s="37"/>
      <c r="AC273" s="49"/>
      <c r="AD273" s="46" t="str">
        <f t="shared" si="36"/>
        <v/>
      </c>
      <c r="AE273" s="47"/>
    </row>
    <row r="274" spans="1:31" x14ac:dyDescent="0.3">
      <c r="A274" s="92" t="str">
        <f t="shared" si="34"/>
        <v/>
      </c>
      <c r="B274" s="29" t="s">
        <v>42</v>
      </c>
      <c r="C274" s="30">
        <v>1</v>
      </c>
      <c r="D274" s="31" t="str">
        <f>IF(F274="","",B274&amp;1+SUM($C$11:C274))</f>
        <v/>
      </c>
      <c r="E274" s="32" t="str">
        <f t="shared" si="39"/>
        <v/>
      </c>
      <c r="F274" s="48"/>
      <c r="G274" s="34"/>
      <c r="H274" s="35" t="str">
        <f t="shared" si="40"/>
        <v/>
      </c>
      <c r="I274" s="36" t="str">
        <f t="shared" si="35"/>
        <v/>
      </c>
      <c r="J274" s="48"/>
      <c r="K274" s="38"/>
      <c r="L274" s="38"/>
      <c r="M274" s="39"/>
      <c r="N274" s="38"/>
      <c r="O274" s="39"/>
      <c r="P274" s="39"/>
      <c r="Q274" s="30"/>
      <c r="R274" s="40" t="str">
        <f t="shared" si="37"/>
        <v/>
      </c>
      <c r="S274" s="41" t="str">
        <f t="shared" ca="1" si="38"/>
        <v/>
      </c>
      <c r="T274" s="42" t="str">
        <f>IF(R274="","",IF(R274="Não","Liberada",IF(AND(R274&lt;&gt;"Não",R274&lt;&gt;"",VLOOKUP(R274,$D$9:$AD275,26,FALSE)&lt;&gt;"Concluído"),"Aguardando",IF(AND(R274&lt;&gt;"Não",R274&lt;&gt;"",VLOOKUP(R274,$D$9:$AD275,26,FALSE)="Concluído"),"Liberada","Aguardando"))))</f>
        <v/>
      </c>
      <c r="U274" s="43"/>
      <c r="V274" s="39"/>
      <c r="W274" s="39"/>
      <c r="X274" s="30"/>
      <c r="Y274" s="40" t="str">
        <f>IF('Atividades Teste'!D274&lt;&gt;"",COUNTIFS(Ocorrências!$B$6:$B274,'Atividades Teste'!$D274,Ocorrências!$R$6:$R274,"pendente")+COUNTIFS(Ocorrências!$B$6:$B274,'Atividades Teste'!$D274,Ocorrências!$R$6:$R274,"Agd Chamado"),"")</f>
        <v/>
      </c>
      <c r="Z274" s="42" t="str">
        <f t="shared" si="41"/>
        <v/>
      </c>
      <c r="AA274" s="37"/>
      <c r="AB274" s="37"/>
      <c r="AC274" s="49"/>
      <c r="AD274" s="46" t="str">
        <f t="shared" si="36"/>
        <v/>
      </c>
      <c r="AE274" s="47"/>
    </row>
    <row r="275" spans="1:31" x14ac:dyDescent="0.3">
      <c r="A275" s="92" t="str">
        <f t="shared" si="34"/>
        <v/>
      </c>
      <c r="B275" s="29" t="s">
        <v>42</v>
      </c>
      <c r="C275" s="30">
        <v>1</v>
      </c>
      <c r="D275" s="31" t="str">
        <f>IF(F275="","",B275&amp;1+SUM($C$11:C275))</f>
        <v/>
      </c>
      <c r="E275" s="32" t="str">
        <f t="shared" si="39"/>
        <v/>
      </c>
      <c r="F275" s="48"/>
      <c r="G275" s="34"/>
      <c r="H275" s="35" t="str">
        <f t="shared" si="40"/>
        <v/>
      </c>
      <c r="I275" s="36" t="str">
        <f t="shared" si="35"/>
        <v/>
      </c>
      <c r="J275" s="48"/>
      <c r="K275" s="38"/>
      <c r="L275" s="38"/>
      <c r="M275" s="39"/>
      <c r="N275" s="38"/>
      <c r="O275" s="39"/>
      <c r="P275" s="39"/>
      <c r="Q275" s="30"/>
      <c r="R275" s="40" t="str">
        <f t="shared" si="37"/>
        <v/>
      </c>
      <c r="S275" s="41" t="str">
        <f t="shared" ca="1" si="38"/>
        <v/>
      </c>
      <c r="T275" s="42" t="str">
        <f>IF(R275="","",IF(R275="Não","Liberada",IF(AND(R275&lt;&gt;"Não",R275&lt;&gt;"",VLOOKUP(R275,$D$9:$AD276,26,FALSE)&lt;&gt;"Concluído"),"Aguardando",IF(AND(R275&lt;&gt;"Não",R275&lt;&gt;"",VLOOKUP(R275,$D$9:$AD276,26,FALSE)="Concluído"),"Liberada","Aguardando"))))</f>
        <v/>
      </c>
      <c r="U275" s="43"/>
      <c r="V275" s="39"/>
      <c r="W275" s="39"/>
      <c r="X275" s="30"/>
      <c r="Y275" s="40" t="str">
        <f>IF('Atividades Teste'!D275&lt;&gt;"",COUNTIFS(Ocorrências!$B$6:$B275,'Atividades Teste'!$D275,Ocorrências!$R$6:$R275,"pendente")+COUNTIFS(Ocorrências!$B$6:$B275,'Atividades Teste'!$D275,Ocorrências!$R$6:$R275,"Agd Chamado"),"")</f>
        <v/>
      </c>
      <c r="Z275" s="42" t="str">
        <f t="shared" si="41"/>
        <v/>
      </c>
      <c r="AA275" s="37"/>
      <c r="AB275" s="37"/>
      <c r="AC275" s="49"/>
      <c r="AD275" s="46" t="str">
        <f t="shared" si="36"/>
        <v/>
      </c>
      <c r="AE275" s="47"/>
    </row>
    <row r="276" spans="1:31" x14ac:dyDescent="0.3">
      <c r="A276" s="92" t="str">
        <f t="shared" si="34"/>
        <v/>
      </c>
      <c r="B276" s="29" t="s">
        <v>42</v>
      </c>
      <c r="C276" s="30">
        <v>1</v>
      </c>
      <c r="D276" s="31" t="str">
        <f>IF(F276="","",B276&amp;1+SUM($C$11:C276))</f>
        <v/>
      </c>
      <c r="E276" s="32" t="str">
        <f t="shared" si="39"/>
        <v/>
      </c>
      <c r="F276" s="48"/>
      <c r="G276" s="34"/>
      <c r="H276" s="35" t="str">
        <f t="shared" si="40"/>
        <v/>
      </c>
      <c r="I276" s="36" t="str">
        <f t="shared" si="35"/>
        <v/>
      </c>
      <c r="J276" s="48"/>
      <c r="K276" s="38"/>
      <c r="L276" s="38"/>
      <c r="M276" s="39"/>
      <c r="N276" s="38"/>
      <c r="O276" s="39"/>
      <c r="P276" s="39"/>
      <c r="Q276" s="30"/>
      <c r="R276" s="40" t="str">
        <f t="shared" si="37"/>
        <v/>
      </c>
      <c r="S276" s="41" t="str">
        <f t="shared" ca="1" si="38"/>
        <v/>
      </c>
      <c r="T276" s="42" t="str">
        <f>IF(R276="","",IF(R276="Não","Liberada",IF(AND(R276&lt;&gt;"Não",R276&lt;&gt;"",VLOOKUP(R276,$D$9:$AD277,26,FALSE)&lt;&gt;"Concluído"),"Aguardando",IF(AND(R276&lt;&gt;"Não",R276&lt;&gt;"",VLOOKUP(R276,$D$9:$AD277,26,FALSE)="Concluído"),"Liberada","Aguardando"))))</f>
        <v/>
      </c>
      <c r="U276" s="43"/>
      <c r="V276" s="39"/>
      <c r="W276" s="39"/>
      <c r="X276" s="30"/>
      <c r="Y276" s="40" t="str">
        <f>IF('Atividades Teste'!D276&lt;&gt;"",COUNTIFS(Ocorrências!$B$6:$B276,'Atividades Teste'!$D276,Ocorrências!$R$6:$R276,"pendente")+COUNTIFS(Ocorrências!$B$6:$B276,'Atividades Teste'!$D276,Ocorrências!$R$6:$R276,"Agd Chamado"),"")</f>
        <v/>
      </c>
      <c r="Z276" s="42" t="str">
        <f t="shared" si="41"/>
        <v/>
      </c>
      <c r="AA276" s="37"/>
      <c r="AB276" s="37"/>
      <c r="AC276" s="49"/>
      <c r="AD276" s="46" t="str">
        <f t="shared" si="36"/>
        <v/>
      </c>
      <c r="AE276" s="47"/>
    </row>
    <row r="277" spans="1:31" x14ac:dyDescent="0.3">
      <c r="A277" s="92" t="str">
        <f t="shared" si="34"/>
        <v/>
      </c>
      <c r="B277" s="29" t="s">
        <v>42</v>
      </c>
      <c r="C277" s="30">
        <v>1</v>
      </c>
      <c r="D277" s="31" t="str">
        <f>IF(F277="","",B277&amp;1+SUM($C$11:C277))</f>
        <v/>
      </c>
      <c r="E277" s="32" t="str">
        <f t="shared" si="39"/>
        <v/>
      </c>
      <c r="F277" s="48"/>
      <c r="G277" s="34"/>
      <c r="H277" s="35" t="str">
        <f t="shared" si="40"/>
        <v/>
      </c>
      <c r="I277" s="36" t="str">
        <f t="shared" si="35"/>
        <v/>
      </c>
      <c r="J277" s="48"/>
      <c r="K277" s="38"/>
      <c r="L277" s="38"/>
      <c r="M277" s="39"/>
      <c r="N277" s="38"/>
      <c r="O277" s="39"/>
      <c r="P277" s="39"/>
      <c r="Q277" s="30"/>
      <c r="R277" s="40" t="str">
        <f t="shared" si="37"/>
        <v/>
      </c>
      <c r="S277" s="41" t="str">
        <f t="shared" ca="1" si="38"/>
        <v/>
      </c>
      <c r="T277" s="42" t="str">
        <f>IF(R277="","",IF(R277="Não","Liberada",IF(AND(R277&lt;&gt;"Não",R277&lt;&gt;"",VLOOKUP(R277,$D$9:$AD278,26,FALSE)&lt;&gt;"Concluído"),"Aguardando",IF(AND(R277&lt;&gt;"Não",R277&lt;&gt;"",VLOOKUP(R277,$D$9:$AD278,26,FALSE)="Concluído"),"Liberada","Aguardando"))))</f>
        <v/>
      </c>
      <c r="U277" s="43"/>
      <c r="V277" s="39"/>
      <c r="W277" s="39"/>
      <c r="X277" s="30"/>
      <c r="Y277" s="40" t="str">
        <f>IF('Atividades Teste'!D277&lt;&gt;"",COUNTIFS(Ocorrências!$B$6:$B277,'Atividades Teste'!$D277,Ocorrências!$R$6:$R277,"pendente")+COUNTIFS(Ocorrências!$B$6:$B277,'Atividades Teste'!$D277,Ocorrências!$R$6:$R277,"Agd Chamado"),"")</f>
        <v/>
      </c>
      <c r="Z277" s="42" t="str">
        <f t="shared" si="41"/>
        <v/>
      </c>
      <c r="AA277" s="37"/>
      <c r="AB277" s="37"/>
      <c r="AC277" s="49"/>
      <c r="AD277" s="46" t="str">
        <f t="shared" si="36"/>
        <v/>
      </c>
      <c r="AE277" s="47"/>
    </row>
    <row r="278" spans="1:31" x14ac:dyDescent="0.3">
      <c r="A278" s="92" t="str">
        <f t="shared" si="34"/>
        <v/>
      </c>
      <c r="B278" s="29" t="s">
        <v>42</v>
      </c>
      <c r="C278" s="30">
        <v>1</v>
      </c>
      <c r="D278" s="31" t="str">
        <f>IF(F278="","",B278&amp;1+SUM($C$11:C278))</f>
        <v/>
      </c>
      <c r="E278" s="32" t="str">
        <f t="shared" si="39"/>
        <v/>
      </c>
      <c r="F278" s="48"/>
      <c r="G278" s="34"/>
      <c r="H278" s="35" t="str">
        <f t="shared" si="40"/>
        <v/>
      </c>
      <c r="I278" s="36" t="str">
        <f t="shared" si="35"/>
        <v/>
      </c>
      <c r="J278" s="48"/>
      <c r="K278" s="38"/>
      <c r="L278" s="38"/>
      <c r="M278" s="39"/>
      <c r="N278" s="38"/>
      <c r="O278" s="39"/>
      <c r="P278" s="39"/>
      <c r="Q278" s="30"/>
      <c r="R278" s="40" t="str">
        <f t="shared" si="37"/>
        <v/>
      </c>
      <c r="S278" s="41" t="str">
        <f t="shared" ca="1" si="38"/>
        <v/>
      </c>
      <c r="T278" s="42" t="str">
        <f>IF(R278="","",IF(R278="Não","Liberada",IF(AND(R278&lt;&gt;"Não",R278&lt;&gt;"",VLOOKUP(R278,$D$9:$AD279,26,FALSE)&lt;&gt;"Concluído"),"Aguardando",IF(AND(R278&lt;&gt;"Não",R278&lt;&gt;"",VLOOKUP(R278,$D$9:$AD279,26,FALSE)="Concluído"),"Liberada","Aguardando"))))</f>
        <v/>
      </c>
      <c r="U278" s="43"/>
      <c r="V278" s="39"/>
      <c r="W278" s="39"/>
      <c r="X278" s="30"/>
      <c r="Y278" s="40" t="str">
        <f>IF('Atividades Teste'!D278&lt;&gt;"",COUNTIFS(Ocorrências!$B$6:$B278,'Atividades Teste'!$D278,Ocorrências!$R$6:$R278,"pendente")+COUNTIFS(Ocorrências!$B$6:$B278,'Atividades Teste'!$D278,Ocorrências!$R$6:$R278,"Agd Chamado"),"")</f>
        <v/>
      </c>
      <c r="Z278" s="42" t="str">
        <f t="shared" si="41"/>
        <v/>
      </c>
      <c r="AA278" s="37"/>
      <c r="AB278" s="37"/>
      <c r="AC278" s="49"/>
      <c r="AD278" s="46" t="str">
        <f t="shared" si="36"/>
        <v/>
      </c>
      <c r="AE278" s="47"/>
    </row>
    <row r="279" spans="1:31" x14ac:dyDescent="0.3">
      <c r="A279" s="92" t="str">
        <f t="shared" si="34"/>
        <v/>
      </c>
      <c r="B279" s="29" t="s">
        <v>42</v>
      </c>
      <c r="C279" s="30">
        <v>1</v>
      </c>
      <c r="D279" s="31" t="str">
        <f>IF(F279="","",B279&amp;1+SUM($C$11:C279))</f>
        <v/>
      </c>
      <c r="E279" s="32" t="str">
        <f t="shared" si="39"/>
        <v/>
      </c>
      <c r="F279" s="48"/>
      <c r="G279" s="34"/>
      <c r="H279" s="35" t="str">
        <f t="shared" si="40"/>
        <v/>
      </c>
      <c r="I279" s="36" t="str">
        <f t="shared" si="35"/>
        <v/>
      </c>
      <c r="J279" s="48"/>
      <c r="K279" s="38"/>
      <c r="L279" s="38"/>
      <c r="M279" s="39"/>
      <c r="N279" s="38"/>
      <c r="O279" s="39"/>
      <c r="P279" s="39"/>
      <c r="Q279" s="30"/>
      <c r="R279" s="40" t="str">
        <f t="shared" si="37"/>
        <v/>
      </c>
      <c r="S279" s="41" t="str">
        <f t="shared" ca="1" si="38"/>
        <v/>
      </c>
      <c r="T279" s="42" t="str">
        <f>IF(R279="","",IF(R279="Não","Liberada",IF(AND(R279&lt;&gt;"Não",R279&lt;&gt;"",VLOOKUP(R279,$D$9:$AD280,26,FALSE)&lt;&gt;"Concluído"),"Aguardando",IF(AND(R279&lt;&gt;"Não",R279&lt;&gt;"",VLOOKUP(R279,$D$9:$AD280,26,FALSE)="Concluído"),"Liberada","Aguardando"))))</f>
        <v/>
      </c>
      <c r="U279" s="43"/>
      <c r="V279" s="39"/>
      <c r="W279" s="39"/>
      <c r="X279" s="30"/>
      <c r="Y279" s="40" t="str">
        <f>IF('Atividades Teste'!D279&lt;&gt;"",COUNTIFS(Ocorrências!$B$6:$B279,'Atividades Teste'!$D279,Ocorrências!$R$6:$R279,"pendente")+COUNTIFS(Ocorrências!$B$6:$B279,'Atividades Teste'!$D279,Ocorrências!$R$6:$R279,"Agd Chamado"),"")</f>
        <v/>
      </c>
      <c r="Z279" s="42" t="str">
        <f t="shared" si="41"/>
        <v/>
      </c>
      <c r="AA279" s="37"/>
      <c r="AB279" s="37"/>
      <c r="AC279" s="49"/>
      <c r="AD279" s="46" t="str">
        <f t="shared" si="36"/>
        <v/>
      </c>
      <c r="AE279" s="47"/>
    </row>
    <row r="280" spans="1:31" x14ac:dyDescent="0.3">
      <c r="A280" s="92" t="str">
        <f t="shared" si="34"/>
        <v/>
      </c>
      <c r="B280" s="29" t="s">
        <v>42</v>
      </c>
      <c r="C280" s="30">
        <v>1</v>
      </c>
      <c r="D280" s="31" t="str">
        <f>IF(F280="","",B280&amp;1+SUM($C$11:C280))</f>
        <v/>
      </c>
      <c r="E280" s="32" t="str">
        <f t="shared" si="39"/>
        <v/>
      </c>
      <c r="F280" s="48"/>
      <c r="G280" s="34"/>
      <c r="H280" s="35" t="str">
        <f t="shared" si="40"/>
        <v/>
      </c>
      <c r="I280" s="36" t="str">
        <f t="shared" si="35"/>
        <v/>
      </c>
      <c r="J280" s="48"/>
      <c r="K280" s="38"/>
      <c r="L280" s="38"/>
      <c r="M280" s="39"/>
      <c r="N280" s="38"/>
      <c r="O280" s="39"/>
      <c r="P280" s="39"/>
      <c r="Q280" s="30"/>
      <c r="R280" s="40" t="str">
        <f t="shared" si="37"/>
        <v/>
      </c>
      <c r="S280" s="41" t="str">
        <f t="shared" ca="1" si="38"/>
        <v/>
      </c>
      <c r="T280" s="42" t="str">
        <f>IF(R280="","",IF(R280="Não","Liberada",IF(AND(R280&lt;&gt;"Não",R280&lt;&gt;"",VLOOKUP(R280,$D$9:$AD281,26,FALSE)&lt;&gt;"Concluído"),"Aguardando",IF(AND(R280&lt;&gt;"Não",R280&lt;&gt;"",VLOOKUP(R280,$D$9:$AD281,26,FALSE)="Concluído"),"Liberada","Aguardando"))))</f>
        <v/>
      </c>
      <c r="U280" s="43"/>
      <c r="V280" s="39"/>
      <c r="W280" s="39"/>
      <c r="X280" s="30"/>
      <c r="Y280" s="40" t="str">
        <f>IF('Atividades Teste'!D280&lt;&gt;"",COUNTIFS(Ocorrências!$B$6:$B280,'Atividades Teste'!$D280,Ocorrências!$R$6:$R280,"pendente")+COUNTIFS(Ocorrências!$B$6:$B280,'Atividades Teste'!$D280,Ocorrências!$R$6:$R280,"Agd Chamado"),"")</f>
        <v/>
      </c>
      <c r="Z280" s="42" t="str">
        <f t="shared" si="41"/>
        <v/>
      </c>
      <c r="AA280" s="37"/>
      <c r="AB280" s="37"/>
      <c r="AC280" s="49"/>
      <c r="AD280" s="46" t="str">
        <f t="shared" si="36"/>
        <v/>
      </c>
      <c r="AE280" s="47"/>
    </row>
    <row r="281" spans="1:31" x14ac:dyDescent="0.3">
      <c r="A281" s="92" t="str">
        <f t="shared" si="34"/>
        <v/>
      </c>
      <c r="B281" s="29" t="s">
        <v>42</v>
      </c>
      <c r="C281" s="30">
        <v>1</v>
      </c>
      <c r="D281" s="31" t="str">
        <f>IF(F281="","",B281&amp;1+SUM($C$11:C281))</f>
        <v/>
      </c>
      <c r="E281" s="32" t="str">
        <f t="shared" si="39"/>
        <v/>
      </c>
      <c r="F281" s="48"/>
      <c r="G281" s="34"/>
      <c r="H281" s="35" t="str">
        <f t="shared" si="40"/>
        <v/>
      </c>
      <c r="I281" s="36" t="str">
        <f t="shared" si="35"/>
        <v/>
      </c>
      <c r="J281" s="48"/>
      <c r="K281" s="38"/>
      <c r="L281" s="38"/>
      <c r="M281" s="39"/>
      <c r="N281" s="38"/>
      <c r="O281" s="39"/>
      <c r="P281" s="39"/>
      <c r="Q281" s="30"/>
      <c r="R281" s="40" t="str">
        <f t="shared" si="37"/>
        <v/>
      </c>
      <c r="S281" s="41" t="str">
        <f t="shared" ca="1" si="38"/>
        <v/>
      </c>
      <c r="T281" s="42" t="str">
        <f>IF(R281="","",IF(R281="Não","Liberada",IF(AND(R281&lt;&gt;"Não",R281&lt;&gt;"",VLOOKUP(R281,$D$9:$AD282,26,FALSE)&lt;&gt;"Concluído"),"Aguardando",IF(AND(R281&lt;&gt;"Não",R281&lt;&gt;"",VLOOKUP(R281,$D$9:$AD282,26,FALSE)="Concluído"),"Liberada","Aguardando"))))</f>
        <v/>
      </c>
      <c r="U281" s="43"/>
      <c r="V281" s="39"/>
      <c r="W281" s="39"/>
      <c r="X281" s="30"/>
      <c r="Y281" s="40" t="str">
        <f>IF('Atividades Teste'!D281&lt;&gt;"",COUNTIFS(Ocorrências!$B$6:$B281,'Atividades Teste'!$D281,Ocorrências!$R$6:$R281,"pendente")+COUNTIFS(Ocorrências!$B$6:$B281,'Atividades Teste'!$D281,Ocorrências!$R$6:$R281,"Agd Chamado"),"")</f>
        <v/>
      </c>
      <c r="Z281" s="42" t="str">
        <f t="shared" si="41"/>
        <v/>
      </c>
      <c r="AA281" s="37"/>
      <c r="AB281" s="37"/>
      <c r="AC281" s="49"/>
      <c r="AD281" s="46" t="str">
        <f t="shared" si="36"/>
        <v/>
      </c>
      <c r="AE281" s="47"/>
    </row>
    <row r="282" spans="1:31" x14ac:dyDescent="0.3">
      <c r="A282" s="92" t="str">
        <f t="shared" si="34"/>
        <v/>
      </c>
      <c r="B282" s="29" t="s">
        <v>42</v>
      </c>
      <c r="C282" s="30">
        <v>1</v>
      </c>
      <c r="D282" s="31" t="str">
        <f>IF(F282="","",B282&amp;1+SUM($C$11:C282))</f>
        <v/>
      </c>
      <c r="E282" s="32" t="str">
        <f t="shared" si="39"/>
        <v/>
      </c>
      <c r="F282" s="48"/>
      <c r="G282" s="34"/>
      <c r="H282" s="35" t="str">
        <f t="shared" si="40"/>
        <v/>
      </c>
      <c r="I282" s="36" t="str">
        <f t="shared" si="35"/>
        <v/>
      </c>
      <c r="J282" s="48"/>
      <c r="K282" s="38"/>
      <c r="L282" s="38"/>
      <c r="M282" s="39"/>
      <c r="N282" s="38"/>
      <c r="O282" s="39"/>
      <c r="P282" s="39"/>
      <c r="Q282" s="30"/>
      <c r="R282" s="40" t="str">
        <f t="shared" si="37"/>
        <v/>
      </c>
      <c r="S282" s="41" t="str">
        <f t="shared" ca="1" si="38"/>
        <v/>
      </c>
      <c r="T282" s="42" t="str">
        <f>IF(R282="","",IF(R282="Não","Liberada",IF(AND(R282&lt;&gt;"Não",R282&lt;&gt;"",VLOOKUP(R282,$D$9:$AD283,26,FALSE)&lt;&gt;"Concluído"),"Aguardando",IF(AND(R282&lt;&gt;"Não",R282&lt;&gt;"",VLOOKUP(R282,$D$9:$AD283,26,FALSE)="Concluído"),"Liberada","Aguardando"))))</f>
        <v/>
      </c>
      <c r="U282" s="43"/>
      <c r="V282" s="39"/>
      <c r="W282" s="39"/>
      <c r="X282" s="30"/>
      <c r="Y282" s="40" t="str">
        <f>IF('Atividades Teste'!D282&lt;&gt;"",COUNTIFS(Ocorrências!$B$6:$B282,'Atividades Teste'!$D282,Ocorrências!$R$6:$R282,"pendente")+COUNTIFS(Ocorrências!$B$6:$B282,'Atividades Teste'!$D282,Ocorrências!$R$6:$R282,"Agd Chamado"),"")</f>
        <v/>
      </c>
      <c r="Z282" s="42" t="str">
        <f t="shared" si="41"/>
        <v/>
      </c>
      <c r="AA282" s="37"/>
      <c r="AB282" s="37"/>
      <c r="AC282" s="49"/>
      <c r="AD282" s="46" t="str">
        <f t="shared" si="36"/>
        <v/>
      </c>
      <c r="AE282" s="47"/>
    </row>
    <row r="283" spans="1:31" x14ac:dyDescent="0.3">
      <c r="A283" s="92" t="str">
        <f t="shared" si="34"/>
        <v/>
      </c>
      <c r="B283" s="29" t="s">
        <v>42</v>
      </c>
      <c r="C283" s="30">
        <v>1</v>
      </c>
      <c r="D283" s="31" t="str">
        <f>IF(F283="","",B283&amp;1+SUM($C$11:C283))</f>
        <v/>
      </c>
      <c r="E283" s="32" t="str">
        <f t="shared" si="39"/>
        <v/>
      </c>
      <c r="F283" s="48"/>
      <c r="G283" s="34"/>
      <c r="H283" s="35" t="str">
        <f t="shared" si="40"/>
        <v/>
      </c>
      <c r="I283" s="36" t="str">
        <f t="shared" si="35"/>
        <v/>
      </c>
      <c r="J283" s="48"/>
      <c r="K283" s="38"/>
      <c r="L283" s="38"/>
      <c r="M283" s="39"/>
      <c r="N283" s="38"/>
      <c r="O283" s="39"/>
      <c r="P283" s="39"/>
      <c r="Q283" s="30"/>
      <c r="R283" s="40" t="str">
        <f t="shared" si="37"/>
        <v/>
      </c>
      <c r="S283" s="41" t="str">
        <f t="shared" ca="1" si="38"/>
        <v/>
      </c>
      <c r="T283" s="42" t="str">
        <f>IF(R283="","",IF(R283="Não","Liberada",IF(AND(R283&lt;&gt;"Não",R283&lt;&gt;"",VLOOKUP(R283,$D$9:$AD284,26,FALSE)&lt;&gt;"Concluído"),"Aguardando",IF(AND(R283&lt;&gt;"Não",R283&lt;&gt;"",VLOOKUP(R283,$D$9:$AD284,26,FALSE)="Concluído"),"Liberada","Aguardando"))))</f>
        <v/>
      </c>
      <c r="U283" s="43"/>
      <c r="V283" s="39"/>
      <c r="W283" s="39"/>
      <c r="X283" s="30"/>
      <c r="Y283" s="40" t="str">
        <f>IF('Atividades Teste'!D283&lt;&gt;"",COUNTIFS(Ocorrências!$B$6:$B283,'Atividades Teste'!$D283,Ocorrências!$R$6:$R283,"pendente")+COUNTIFS(Ocorrências!$B$6:$B283,'Atividades Teste'!$D283,Ocorrências!$R$6:$R283,"Agd Chamado"),"")</f>
        <v/>
      </c>
      <c r="Z283" s="42" t="str">
        <f t="shared" si="41"/>
        <v/>
      </c>
      <c r="AA283" s="37"/>
      <c r="AB283" s="37"/>
      <c r="AC283" s="49"/>
      <c r="AD283" s="46" t="str">
        <f t="shared" si="36"/>
        <v/>
      </c>
      <c r="AE283" s="47"/>
    </row>
    <row r="284" spans="1:31" x14ac:dyDescent="0.3">
      <c r="A284" s="92" t="str">
        <f t="shared" si="34"/>
        <v/>
      </c>
      <c r="B284" s="29" t="s">
        <v>42</v>
      </c>
      <c r="C284" s="30">
        <v>1</v>
      </c>
      <c r="D284" s="31" t="str">
        <f>IF(F284="","",B284&amp;1+SUM($C$11:C284))</f>
        <v/>
      </c>
      <c r="E284" s="32" t="str">
        <f t="shared" si="39"/>
        <v/>
      </c>
      <c r="F284" s="48"/>
      <c r="G284" s="34"/>
      <c r="H284" s="35" t="str">
        <f t="shared" si="40"/>
        <v/>
      </c>
      <c r="I284" s="36" t="str">
        <f t="shared" si="35"/>
        <v/>
      </c>
      <c r="J284" s="48"/>
      <c r="K284" s="38"/>
      <c r="L284" s="38"/>
      <c r="M284" s="39"/>
      <c r="N284" s="38"/>
      <c r="O284" s="39"/>
      <c r="P284" s="39"/>
      <c r="Q284" s="30"/>
      <c r="R284" s="40" t="str">
        <f t="shared" si="37"/>
        <v/>
      </c>
      <c r="S284" s="41" t="str">
        <f t="shared" ca="1" si="38"/>
        <v/>
      </c>
      <c r="T284" s="42" t="str">
        <f>IF(R284="","",IF(R284="Não","Liberada",IF(AND(R284&lt;&gt;"Não",R284&lt;&gt;"",VLOOKUP(R284,$D$9:$AD285,26,FALSE)&lt;&gt;"Concluído"),"Aguardando",IF(AND(R284&lt;&gt;"Não",R284&lt;&gt;"",VLOOKUP(R284,$D$9:$AD285,26,FALSE)="Concluído"),"Liberada","Aguardando"))))</f>
        <v/>
      </c>
      <c r="U284" s="43"/>
      <c r="V284" s="39"/>
      <c r="W284" s="39"/>
      <c r="X284" s="30"/>
      <c r="Y284" s="40" t="str">
        <f>IF('Atividades Teste'!D284&lt;&gt;"",COUNTIFS(Ocorrências!$B$6:$B284,'Atividades Teste'!$D284,Ocorrências!$R$6:$R284,"pendente")+COUNTIFS(Ocorrências!$B$6:$B284,'Atividades Teste'!$D284,Ocorrências!$R$6:$R284,"Agd Chamado"),"")</f>
        <v/>
      </c>
      <c r="Z284" s="42" t="str">
        <f t="shared" si="41"/>
        <v/>
      </c>
      <c r="AA284" s="37"/>
      <c r="AB284" s="37"/>
      <c r="AC284" s="49"/>
      <c r="AD284" s="46" t="str">
        <f t="shared" si="36"/>
        <v/>
      </c>
      <c r="AE284" s="47"/>
    </row>
    <row r="285" spans="1:31" x14ac:dyDescent="0.3">
      <c r="A285" s="92" t="str">
        <f t="shared" si="34"/>
        <v/>
      </c>
      <c r="B285" s="29" t="s">
        <v>42</v>
      </c>
      <c r="C285" s="30">
        <v>1</v>
      </c>
      <c r="D285" s="31" t="str">
        <f>IF(F285="","",B285&amp;1+SUM($C$11:C285))</f>
        <v/>
      </c>
      <c r="E285" s="32" t="str">
        <f t="shared" si="39"/>
        <v/>
      </c>
      <c r="F285" s="48"/>
      <c r="G285" s="34"/>
      <c r="H285" s="35" t="str">
        <f t="shared" si="40"/>
        <v/>
      </c>
      <c r="I285" s="36" t="str">
        <f t="shared" si="35"/>
        <v/>
      </c>
      <c r="J285" s="48"/>
      <c r="K285" s="38"/>
      <c r="L285" s="38"/>
      <c r="M285" s="39"/>
      <c r="N285" s="38"/>
      <c r="O285" s="39"/>
      <c r="P285" s="39"/>
      <c r="Q285" s="30"/>
      <c r="R285" s="40" t="str">
        <f t="shared" si="37"/>
        <v/>
      </c>
      <c r="S285" s="41" t="str">
        <f t="shared" ca="1" si="38"/>
        <v/>
      </c>
      <c r="T285" s="42" t="str">
        <f>IF(R285="","",IF(R285="Não","Liberada",IF(AND(R285&lt;&gt;"Não",R285&lt;&gt;"",VLOOKUP(R285,$D$9:$AD286,26,FALSE)&lt;&gt;"Concluído"),"Aguardando",IF(AND(R285&lt;&gt;"Não",R285&lt;&gt;"",VLOOKUP(R285,$D$9:$AD286,26,FALSE)="Concluído"),"Liberada","Aguardando"))))</f>
        <v/>
      </c>
      <c r="U285" s="43"/>
      <c r="V285" s="39"/>
      <c r="W285" s="39"/>
      <c r="X285" s="30"/>
      <c r="Y285" s="40" t="str">
        <f>IF('Atividades Teste'!D285&lt;&gt;"",COUNTIFS(Ocorrências!$B$6:$B285,'Atividades Teste'!$D285,Ocorrências!$R$6:$R285,"pendente")+COUNTIFS(Ocorrências!$B$6:$B285,'Atividades Teste'!$D285,Ocorrências!$R$6:$R285,"Agd Chamado"),"")</f>
        <v/>
      </c>
      <c r="Z285" s="42" t="str">
        <f t="shared" si="41"/>
        <v/>
      </c>
      <c r="AA285" s="37"/>
      <c r="AB285" s="37"/>
      <c r="AC285" s="49"/>
      <c r="AD285" s="46" t="str">
        <f t="shared" si="36"/>
        <v/>
      </c>
      <c r="AE285" s="47"/>
    </row>
    <row r="286" spans="1:31" x14ac:dyDescent="0.3">
      <c r="A286" s="92" t="str">
        <f t="shared" si="34"/>
        <v/>
      </c>
      <c r="B286" s="29" t="s">
        <v>42</v>
      </c>
      <c r="C286" s="30">
        <v>1</v>
      </c>
      <c r="D286" s="31" t="str">
        <f>IF(F286="","",B286&amp;1+SUM($C$11:C286))</f>
        <v/>
      </c>
      <c r="E286" s="32" t="str">
        <f t="shared" si="39"/>
        <v/>
      </c>
      <c r="F286" s="48"/>
      <c r="G286" s="34"/>
      <c r="H286" s="35" t="str">
        <f t="shared" si="40"/>
        <v/>
      </c>
      <c r="I286" s="36" t="str">
        <f t="shared" si="35"/>
        <v/>
      </c>
      <c r="J286" s="48"/>
      <c r="K286" s="38"/>
      <c r="L286" s="38"/>
      <c r="M286" s="39"/>
      <c r="N286" s="38"/>
      <c r="O286" s="39"/>
      <c r="P286" s="39"/>
      <c r="Q286" s="30"/>
      <c r="R286" s="40" t="str">
        <f t="shared" si="37"/>
        <v/>
      </c>
      <c r="S286" s="41" t="str">
        <f t="shared" ca="1" si="38"/>
        <v/>
      </c>
      <c r="T286" s="42" t="str">
        <f>IF(R286="","",IF(R286="Não","Liberada",IF(AND(R286&lt;&gt;"Não",R286&lt;&gt;"",VLOOKUP(R286,$D$9:$AD287,26,FALSE)&lt;&gt;"Concluído"),"Aguardando",IF(AND(R286&lt;&gt;"Não",R286&lt;&gt;"",VLOOKUP(R286,$D$9:$AD287,26,FALSE)="Concluído"),"Liberada","Aguardando"))))</f>
        <v/>
      </c>
      <c r="U286" s="43"/>
      <c r="V286" s="39"/>
      <c r="W286" s="39"/>
      <c r="X286" s="30"/>
      <c r="Y286" s="40" t="str">
        <f>IF('Atividades Teste'!D286&lt;&gt;"",COUNTIFS(Ocorrências!$B$6:$B286,'Atividades Teste'!$D286,Ocorrências!$R$6:$R286,"pendente")+COUNTIFS(Ocorrências!$B$6:$B286,'Atividades Teste'!$D286,Ocorrências!$R$6:$R286,"Agd Chamado"),"")</f>
        <v/>
      </c>
      <c r="Z286" s="42" t="str">
        <f t="shared" si="41"/>
        <v/>
      </c>
      <c r="AA286" s="37"/>
      <c r="AB286" s="37"/>
      <c r="AC286" s="49"/>
      <c r="AD286" s="46" t="str">
        <f t="shared" si="36"/>
        <v/>
      </c>
      <c r="AE286" s="47"/>
    </row>
    <row r="287" spans="1:31" x14ac:dyDescent="0.3">
      <c r="A287" s="92" t="str">
        <f t="shared" si="34"/>
        <v/>
      </c>
      <c r="B287" s="29" t="s">
        <v>42</v>
      </c>
      <c r="C287" s="30">
        <v>1</v>
      </c>
      <c r="D287" s="31" t="str">
        <f>IF(F287="","",B287&amp;1+SUM($C$11:C287))</f>
        <v/>
      </c>
      <c r="E287" s="32" t="str">
        <f t="shared" si="39"/>
        <v/>
      </c>
      <c r="F287" s="48"/>
      <c r="G287" s="34"/>
      <c r="H287" s="35" t="str">
        <f t="shared" si="40"/>
        <v/>
      </c>
      <c r="I287" s="36" t="str">
        <f t="shared" si="35"/>
        <v/>
      </c>
      <c r="J287" s="48"/>
      <c r="K287" s="38"/>
      <c r="L287" s="38"/>
      <c r="M287" s="39"/>
      <c r="N287" s="38"/>
      <c r="O287" s="39"/>
      <c r="P287" s="39"/>
      <c r="Q287" s="30"/>
      <c r="R287" s="40" t="str">
        <f t="shared" si="37"/>
        <v/>
      </c>
      <c r="S287" s="41" t="str">
        <f t="shared" ca="1" si="38"/>
        <v/>
      </c>
      <c r="T287" s="42" t="str">
        <f>IF(R287="","",IF(R287="Não","Liberada",IF(AND(R287&lt;&gt;"Não",R287&lt;&gt;"",VLOOKUP(R287,$D$9:$AD288,26,FALSE)&lt;&gt;"Concluído"),"Aguardando",IF(AND(R287&lt;&gt;"Não",R287&lt;&gt;"",VLOOKUP(R287,$D$9:$AD288,26,FALSE)="Concluído"),"Liberada","Aguardando"))))</f>
        <v/>
      </c>
      <c r="U287" s="43"/>
      <c r="V287" s="39"/>
      <c r="W287" s="39"/>
      <c r="X287" s="30"/>
      <c r="Y287" s="40" t="str">
        <f>IF('Atividades Teste'!D287&lt;&gt;"",COUNTIFS(Ocorrências!$B$6:$B287,'Atividades Teste'!$D287,Ocorrências!$R$6:$R287,"pendente")+COUNTIFS(Ocorrências!$B$6:$B287,'Atividades Teste'!$D287,Ocorrências!$R$6:$R287,"Agd Chamado"),"")</f>
        <v/>
      </c>
      <c r="Z287" s="42" t="str">
        <f t="shared" si="41"/>
        <v/>
      </c>
      <c r="AA287" s="37"/>
      <c r="AB287" s="37"/>
      <c r="AC287" s="49"/>
      <c r="AD287" s="46" t="str">
        <f t="shared" si="36"/>
        <v/>
      </c>
      <c r="AE287" s="47"/>
    </row>
    <row r="288" spans="1:31" x14ac:dyDescent="0.3">
      <c r="A288" s="92" t="str">
        <f t="shared" si="34"/>
        <v/>
      </c>
      <c r="B288" s="29" t="s">
        <v>42</v>
      </c>
      <c r="C288" s="30">
        <v>1</v>
      </c>
      <c r="D288" s="31" t="str">
        <f>IF(F288="","",B288&amp;1+SUM($C$11:C288))</f>
        <v/>
      </c>
      <c r="E288" s="32" t="str">
        <f t="shared" si="39"/>
        <v/>
      </c>
      <c r="F288" s="48"/>
      <c r="G288" s="34"/>
      <c r="H288" s="35" t="str">
        <f t="shared" si="40"/>
        <v/>
      </c>
      <c r="I288" s="36" t="str">
        <f t="shared" si="35"/>
        <v/>
      </c>
      <c r="J288" s="48"/>
      <c r="K288" s="38"/>
      <c r="L288" s="38"/>
      <c r="M288" s="39"/>
      <c r="N288" s="38"/>
      <c r="O288" s="39"/>
      <c r="P288" s="39"/>
      <c r="Q288" s="30"/>
      <c r="R288" s="40" t="str">
        <f t="shared" si="37"/>
        <v/>
      </c>
      <c r="S288" s="41" t="str">
        <f t="shared" ca="1" si="38"/>
        <v/>
      </c>
      <c r="T288" s="42" t="str">
        <f>IF(R288="","",IF(R288="Não","Liberada",IF(AND(R288&lt;&gt;"Não",R288&lt;&gt;"",VLOOKUP(R288,$D$9:$AD289,26,FALSE)&lt;&gt;"Concluído"),"Aguardando",IF(AND(R288&lt;&gt;"Não",R288&lt;&gt;"",VLOOKUP(R288,$D$9:$AD289,26,FALSE)="Concluído"),"Liberada","Aguardando"))))</f>
        <v/>
      </c>
      <c r="U288" s="43"/>
      <c r="V288" s="39"/>
      <c r="W288" s="39"/>
      <c r="X288" s="30"/>
      <c r="Y288" s="40" t="str">
        <f>IF('Atividades Teste'!D288&lt;&gt;"",COUNTIFS(Ocorrências!$B$6:$B288,'Atividades Teste'!$D288,Ocorrências!$R$6:$R288,"pendente")+COUNTIFS(Ocorrências!$B$6:$B288,'Atividades Teste'!$D288,Ocorrências!$R$6:$R288,"Agd Chamado"),"")</f>
        <v/>
      </c>
      <c r="Z288" s="42" t="str">
        <f t="shared" si="41"/>
        <v/>
      </c>
      <c r="AA288" s="37"/>
      <c r="AB288" s="37"/>
      <c r="AC288" s="49"/>
      <c r="AD288" s="46" t="str">
        <f t="shared" si="36"/>
        <v/>
      </c>
      <c r="AE288" s="47"/>
    </row>
    <row r="289" spans="1:31" x14ac:dyDescent="0.3">
      <c r="A289" s="92" t="str">
        <f t="shared" si="34"/>
        <v/>
      </c>
      <c r="B289" s="29" t="s">
        <v>42</v>
      </c>
      <c r="C289" s="30">
        <v>1</v>
      </c>
      <c r="D289" s="31" t="str">
        <f>IF(F289="","",B289&amp;1+SUM($C$11:C289))</f>
        <v/>
      </c>
      <c r="E289" s="32" t="str">
        <f t="shared" si="39"/>
        <v/>
      </c>
      <c r="F289" s="48"/>
      <c r="G289" s="34"/>
      <c r="H289" s="35" t="str">
        <f t="shared" si="40"/>
        <v/>
      </c>
      <c r="I289" s="36" t="str">
        <f t="shared" si="35"/>
        <v/>
      </c>
      <c r="J289" s="48"/>
      <c r="K289" s="38"/>
      <c r="L289" s="38"/>
      <c r="M289" s="39"/>
      <c r="N289" s="38"/>
      <c r="O289" s="39"/>
      <c r="P289" s="39"/>
      <c r="Q289" s="30"/>
      <c r="R289" s="40" t="str">
        <f t="shared" si="37"/>
        <v/>
      </c>
      <c r="S289" s="41" t="str">
        <f t="shared" ca="1" si="38"/>
        <v/>
      </c>
      <c r="T289" s="42" t="str">
        <f>IF(R289="","",IF(R289="Não","Liberada",IF(AND(R289&lt;&gt;"Não",R289&lt;&gt;"",VLOOKUP(R289,$D$9:$AD290,26,FALSE)&lt;&gt;"Concluído"),"Aguardando",IF(AND(R289&lt;&gt;"Não",R289&lt;&gt;"",VLOOKUP(R289,$D$9:$AD290,26,FALSE)="Concluído"),"Liberada","Aguardando"))))</f>
        <v/>
      </c>
      <c r="U289" s="43"/>
      <c r="V289" s="39"/>
      <c r="W289" s="39"/>
      <c r="X289" s="30"/>
      <c r="Y289" s="40" t="str">
        <f>IF('Atividades Teste'!D289&lt;&gt;"",COUNTIFS(Ocorrências!$B$6:$B289,'Atividades Teste'!$D289,Ocorrências!$R$6:$R289,"pendente")+COUNTIFS(Ocorrências!$B$6:$B289,'Atividades Teste'!$D289,Ocorrências!$R$6:$R289,"Agd Chamado"),"")</f>
        <v/>
      </c>
      <c r="Z289" s="42" t="str">
        <f t="shared" si="41"/>
        <v/>
      </c>
      <c r="AA289" s="37"/>
      <c r="AB289" s="37"/>
      <c r="AC289" s="49"/>
      <c r="AD289" s="46" t="str">
        <f t="shared" si="36"/>
        <v/>
      </c>
      <c r="AE289" s="47"/>
    </row>
    <row r="290" spans="1:31" x14ac:dyDescent="0.3">
      <c r="A290" s="92" t="str">
        <f t="shared" si="34"/>
        <v/>
      </c>
      <c r="B290" s="29" t="s">
        <v>42</v>
      </c>
      <c r="C290" s="30">
        <v>1</v>
      </c>
      <c r="D290" s="31" t="str">
        <f>IF(F290="","",B290&amp;1+SUM($C$11:C290))</f>
        <v/>
      </c>
      <c r="E290" s="32" t="str">
        <f t="shared" si="39"/>
        <v/>
      </c>
      <c r="F290" s="48"/>
      <c r="G290" s="34"/>
      <c r="H290" s="35" t="str">
        <f t="shared" si="40"/>
        <v/>
      </c>
      <c r="I290" s="36" t="str">
        <f t="shared" si="35"/>
        <v/>
      </c>
      <c r="J290" s="48"/>
      <c r="K290" s="38"/>
      <c r="L290" s="38"/>
      <c r="M290" s="39"/>
      <c r="N290" s="38"/>
      <c r="O290" s="39"/>
      <c r="P290" s="39"/>
      <c r="Q290" s="30"/>
      <c r="R290" s="40" t="str">
        <f t="shared" si="37"/>
        <v/>
      </c>
      <c r="S290" s="41" t="str">
        <f t="shared" ca="1" si="38"/>
        <v/>
      </c>
      <c r="T290" s="42" t="str">
        <f>IF(R290="","",IF(R290="Não","Liberada",IF(AND(R290&lt;&gt;"Não",R290&lt;&gt;"",VLOOKUP(R290,$D$9:$AD291,26,FALSE)&lt;&gt;"Concluído"),"Aguardando",IF(AND(R290&lt;&gt;"Não",R290&lt;&gt;"",VLOOKUP(R290,$D$9:$AD291,26,FALSE)="Concluído"),"Liberada","Aguardando"))))</f>
        <v/>
      </c>
      <c r="U290" s="43"/>
      <c r="V290" s="39"/>
      <c r="W290" s="39"/>
      <c r="X290" s="30"/>
      <c r="Y290" s="40" t="str">
        <f>IF('Atividades Teste'!D290&lt;&gt;"",COUNTIFS(Ocorrências!$B$6:$B290,'Atividades Teste'!$D290,Ocorrências!$R$6:$R290,"pendente")+COUNTIFS(Ocorrências!$B$6:$B290,'Atividades Teste'!$D290,Ocorrências!$R$6:$R290,"Agd Chamado"),"")</f>
        <v/>
      </c>
      <c r="Z290" s="42" t="str">
        <f t="shared" si="41"/>
        <v/>
      </c>
      <c r="AA290" s="37"/>
      <c r="AB290" s="37"/>
      <c r="AC290" s="49"/>
      <c r="AD290" s="46" t="str">
        <f t="shared" si="36"/>
        <v/>
      </c>
      <c r="AE290" s="47"/>
    </row>
    <row r="291" spans="1:31" x14ac:dyDescent="0.3">
      <c r="A291" s="92" t="str">
        <f t="shared" si="34"/>
        <v/>
      </c>
      <c r="B291" s="29" t="s">
        <v>42</v>
      </c>
      <c r="C291" s="30">
        <v>1</v>
      </c>
      <c r="D291" s="31" t="str">
        <f>IF(F291="","",B291&amp;1+SUM($C$11:C291))</f>
        <v/>
      </c>
      <c r="E291" s="32" t="str">
        <f t="shared" si="39"/>
        <v/>
      </c>
      <c r="F291" s="48"/>
      <c r="G291" s="34"/>
      <c r="H291" s="35" t="str">
        <f t="shared" si="40"/>
        <v/>
      </c>
      <c r="I291" s="36" t="str">
        <f t="shared" si="35"/>
        <v/>
      </c>
      <c r="J291" s="48"/>
      <c r="K291" s="38"/>
      <c r="L291" s="38"/>
      <c r="M291" s="39"/>
      <c r="N291" s="38"/>
      <c r="O291" s="39"/>
      <c r="P291" s="39"/>
      <c r="Q291" s="30"/>
      <c r="R291" s="40" t="str">
        <f t="shared" si="37"/>
        <v/>
      </c>
      <c r="S291" s="41" t="str">
        <f t="shared" ca="1" si="38"/>
        <v/>
      </c>
      <c r="T291" s="42" t="str">
        <f>IF(R291="","",IF(R291="Não","Liberada",IF(AND(R291&lt;&gt;"Não",R291&lt;&gt;"",VLOOKUP(R291,$D$9:$AD292,26,FALSE)&lt;&gt;"Concluído"),"Aguardando",IF(AND(R291&lt;&gt;"Não",R291&lt;&gt;"",VLOOKUP(R291,$D$9:$AD292,26,FALSE)="Concluído"),"Liberada","Aguardando"))))</f>
        <v/>
      </c>
      <c r="U291" s="43"/>
      <c r="V291" s="39"/>
      <c r="W291" s="39"/>
      <c r="X291" s="30"/>
      <c r="Y291" s="40" t="str">
        <f>IF('Atividades Teste'!D291&lt;&gt;"",COUNTIFS(Ocorrências!$B$6:$B291,'Atividades Teste'!$D291,Ocorrências!$R$6:$R291,"pendente")+COUNTIFS(Ocorrências!$B$6:$B291,'Atividades Teste'!$D291,Ocorrências!$R$6:$R291,"Agd Chamado"),"")</f>
        <v/>
      </c>
      <c r="Z291" s="42" t="str">
        <f t="shared" si="41"/>
        <v/>
      </c>
      <c r="AA291" s="37"/>
      <c r="AB291" s="37"/>
      <c r="AC291" s="49"/>
      <c r="AD291" s="46" t="str">
        <f t="shared" si="36"/>
        <v/>
      </c>
      <c r="AE291" s="47"/>
    </row>
    <row r="292" spans="1:31" x14ac:dyDescent="0.3">
      <c r="A292" s="92" t="str">
        <f t="shared" si="34"/>
        <v/>
      </c>
      <c r="B292" s="29" t="s">
        <v>42</v>
      </c>
      <c r="C292" s="30">
        <v>1</v>
      </c>
      <c r="D292" s="31" t="str">
        <f>IF(F292="","",B292&amp;1+SUM($C$11:C292))</f>
        <v/>
      </c>
      <c r="E292" s="32" t="str">
        <f t="shared" si="39"/>
        <v/>
      </c>
      <c r="F292" s="48"/>
      <c r="G292" s="34"/>
      <c r="H292" s="35" t="str">
        <f t="shared" si="40"/>
        <v/>
      </c>
      <c r="I292" s="36" t="str">
        <f t="shared" si="35"/>
        <v/>
      </c>
      <c r="J292" s="48"/>
      <c r="K292" s="38"/>
      <c r="L292" s="38"/>
      <c r="M292" s="39"/>
      <c r="N292" s="38"/>
      <c r="O292" s="39"/>
      <c r="P292" s="39"/>
      <c r="Q292" s="30"/>
      <c r="R292" s="40" t="str">
        <f t="shared" si="37"/>
        <v/>
      </c>
      <c r="S292" s="41" t="str">
        <f t="shared" ca="1" si="38"/>
        <v/>
      </c>
      <c r="T292" s="42" t="str">
        <f>IF(R292="","",IF(R292="Não","Liberada",IF(AND(R292&lt;&gt;"Não",R292&lt;&gt;"",VLOOKUP(R292,$D$9:$AD293,26,FALSE)&lt;&gt;"Concluído"),"Aguardando",IF(AND(R292&lt;&gt;"Não",R292&lt;&gt;"",VLOOKUP(R292,$D$9:$AD293,26,FALSE)="Concluído"),"Liberada","Aguardando"))))</f>
        <v/>
      </c>
      <c r="U292" s="43"/>
      <c r="V292" s="39"/>
      <c r="W292" s="39"/>
      <c r="X292" s="30"/>
      <c r="Y292" s="40" t="str">
        <f>IF('Atividades Teste'!D292&lt;&gt;"",COUNTIFS(Ocorrências!$B$6:$B292,'Atividades Teste'!$D292,Ocorrências!$R$6:$R292,"pendente")+COUNTIFS(Ocorrências!$B$6:$B292,'Atividades Teste'!$D292,Ocorrências!$R$6:$R292,"Agd Chamado"),"")</f>
        <v/>
      </c>
      <c r="Z292" s="42" t="str">
        <f t="shared" si="41"/>
        <v/>
      </c>
      <c r="AA292" s="37"/>
      <c r="AB292" s="37"/>
      <c r="AC292" s="49"/>
      <c r="AD292" s="46" t="str">
        <f t="shared" si="36"/>
        <v/>
      </c>
      <c r="AE292" s="47"/>
    </row>
    <row r="293" spans="1:31" x14ac:dyDescent="0.3">
      <c r="A293" s="92" t="str">
        <f t="shared" si="34"/>
        <v/>
      </c>
      <c r="B293" s="29" t="s">
        <v>42</v>
      </c>
      <c r="C293" s="30">
        <v>1</v>
      </c>
      <c r="D293" s="31" t="str">
        <f>IF(F293="","",B293&amp;1+SUM($C$11:C293))</f>
        <v/>
      </c>
      <c r="E293" s="32" t="str">
        <f t="shared" si="39"/>
        <v/>
      </c>
      <c r="F293" s="48"/>
      <c r="G293" s="34"/>
      <c r="H293" s="35" t="str">
        <f t="shared" si="40"/>
        <v/>
      </c>
      <c r="I293" s="36" t="str">
        <f t="shared" si="35"/>
        <v/>
      </c>
      <c r="J293" s="48"/>
      <c r="K293" s="38"/>
      <c r="L293" s="38"/>
      <c r="M293" s="39"/>
      <c r="N293" s="38"/>
      <c r="O293" s="39"/>
      <c r="P293" s="39"/>
      <c r="Q293" s="30"/>
      <c r="R293" s="40" t="str">
        <f t="shared" si="37"/>
        <v/>
      </c>
      <c r="S293" s="41" t="str">
        <f t="shared" ca="1" si="38"/>
        <v/>
      </c>
      <c r="T293" s="42" t="str">
        <f>IF(R293="","",IF(R293="Não","Liberada",IF(AND(R293&lt;&gt;"Não",R293&lt;&gt;"",VLOOKUP(R293,$D$9:$AD294,26,FALSE)&lt;&gt;"Concluído"),"Aguardando",IF(AND(R293&lt;&gt;"Não",R293&lt;&gt;"",VLOOKUP(R293,$D$9:$AD294,26,FALSE)="Concluído"),"Liberada","Aguardando"))))</f>
        <v/>
      </c>
      <c r="U293" s="43"/>
      <c r="V293" s="39"/>
      <c r="W293" s="39"/>
      <c r="X293" s="30"/>
      <c r="Y293" s="40" t="str">
        <f>IF('Atividades Teste'!D293&lt;&gt;"",COUNTIFS(Ocorrências!$B$6:$B293,'Atividades Teste'!$D293,Ocorrências!$R$6:$R293,"pendente")+COUNTIFS(Ocorrências!$B$6:$B293,'Atividades Teste'!$D293,Ocorrências!$R$6:$R293,"Agd Chamado"),"")</f>
        <v/>
      </c>
      <c r="Z293" s="42" t="str">
        <f t="shared" si="41"/>
        <v/>
      </c>
      <c r="AA293" s="37"/>
      <c r="AB293" s="37"/>
      <c r="AC293" s="49"/>
      <c r="AD293" s="46" t="str">
        <f t="shared" si="36"/>
        <v/>
      </c>
      <c r="AE293" s="47"/>
    </row>
    <row r="294" spans="1:31" x14ac:dyDescent="0.3">
      <c r="A294" s="92" t="str">
        <f t="shared" si="34"/>
        <v/>
      </c>
      <c r="B294" s="29" t="s">
        <v>42</v>
      </c>
      <c r="C294" s="30">
        <v>1</v>
      </c>
      <c r="D294" s="31" t="str">
        <f>IF(F294="","",B294&amp;1+SUM($C$11:C294))</f>
        <v/>
      </c>
      <c r="E294" s="32" t="str">
        <f t="shared" si="39"/>
        <v/>
      </c>
      <c r="F294" s="48"/>
      <c r="G294" s="34"/>
      <c r="H294" s="35" t="str">
        <f t="shared" si="40"/>
        <v/>
      </c>
      <c r="I294" s="36" t="str">
        <f t="shared" si="35"/>
        <v/>
      </c>
      <c r="J294" s="48"/>
      <c r="K294" s="38"/>
      <c r="L294" s="38"/>
      <c r="M294" s="39"/>
      <c r="N294" s="38"/>
      <c r="O294" s="39"/>
      <c r="P294" s="39"/>
      <c r="Q294" s="30"/>
      <c r="R294" s="40" t="str">
        <f t="shared" si="37"/>
        <v/>
      </c>
      <c r="S294" s="41" t="str">
        <f t="shared" ca="1" si="38"/>
        <v/>
      </c>
      <c r="T294" s="42" t="str">
        <f>IF(R294="","",IF(R294="Não","Liberada",IF(AND(R294&lt;&gt;"Não",R294&lt;&gt;"",VLOOKUP(R294,$D$9:$AD295,26,FALSE)&lt;&gt;"Concluído"),"Aguardando",IF(AND(R294&lt;&gt;"Não",R294&lt;&gt;"",VLOOKUP(R294,$D$9:$AD295,26,FALSE)="Concluído"),"Liberada","Aguardando"))))</f>
        <v/>
      </c>
      <c r="U294" s="43"/>
      <c r="V294" s="39"/>
      <c r="W294" s="39"/>
      <c r="X294" s="30"/>
      <c r="Y294" s="40" t="str">
        <f>IF('Atividades Teste'!D294&lt;&gt;"",COUNTIFS(Ocorrências!$B$6:$B294,'Atividades Teste'!$D294,Ocorrências!$R$6:$R294,"pendente")+COUNTIFS(Ocorrências!$B$6:$B294,'Atividades Teste'!$D294,Ocorrências!$R$6:$R294,"Agd Chamado"),"")</f>
        <v/>
      </c>
      <c r="Z294" s="42" t="str">
        <f t="shared" si="41"/>
        <v/>
      </c>
      <c r="AA294" s="37"/>
      <c r="AB294" s="37"/>
      <c r="AC294" s="49"/>
      <c r="AD294" s="46" t="str">
        <f t="shared" si="36"/>
        <v/>
      </c>
      <c r="AE294" s="47"/>
    </row>
    <row r="295" spans="1:31" x14ac:dyDescent="0.3">
      <c r="A295" s="92" t="str">
        <f t="shared" si="34"/>
        <v/>
      </c>
      <c r="B295" s="29" t="s">
        <v>42</v>
      </c>
      <c r="C295" s="30">
        <v>1</v>
      </c>
      <c r="D295" s="31" t="str">
        <f>IF(F295="","",B295&amp;1+SUM($C$11:C295))</f>
        <v/>
      </c>
      <c r="E295" s="32" t="str">
        <f t="shared" si="39"/>
        <v/>
      </c>
      <c r="F295" s="48"/>
      <c r="G295" s="34"/>
      <c r="H295" s="35" t="str">
        <f t="shared" si="40"/>
        <v/>
      </c>
      <c r="I295" s="36" t="str">
        <f t="shared" si="35"/>
        <v/>
      </c>
      <c r="J295" s="48"/>
      <c r="K295" s="38"/>
      <c r="L295" s="38"/>
      <c r="M295" s="39"/>
      <c r="N295" s="38"/>
      <c r="O295" s="39"/>
      <c r="P295" s="39"/>
      <c r="Q295" s="30"/>
      <c r="R295" s="40" t="str">
        <f t="shared" si="37"/>
        <v/>
      </c>
      <c r="S295" s="41" t="str">
        <f t="shared" ca="1" si="38"/>
        <v/>
      </c>
      <c r="T295" s="42" t="str">
        <f>IF(R295="","",IF(R295="Não","Liberada",IF(AND(R295&lt;&gt;"Não",R295&lt;&gt;"",VLOOKUP(R295,$D$9:$AD296,26,FALSE)&lt;&gt;"Concluído"),"Aguardando",IF(AND(R295&lt;&gt;"Não",R295&lt;&gt;"",VLOOKUP(R295,$D$9:$AD296,26,FALSE)="Concluído"),"Liberada","Aguardando"))))</f>
        <v/>
      </c>
      <c r="U295" s="43"/>
      <c r="V295" s="39"/>
      <c r="W295" s="39"/>
      <c r="X295" s="30"/>
      <c r="Y295" s="40" t="str">
        <f>IF('Atividades Teste'!D295&lt;&gt;"",COUNTIFS(Ocorrências!$B$6:$B295,'Atividades Teste'!$D295,Ocorrências!$R$6:$R295,"pendente")+COUNTIFS(Ocorrências!$B$6:$B295,'Atividades Teste'!$D295,Ocorrências!$R$6:$R295,"Agd Chamado"),"")</f>
        <v/>
      </c>
      <c r="Z295" s="42" t="str">
        <f t="shared" si="41"/>
        <v/>
      </c>
      <c r="AA295" s="37"/>
      <c r="AB295" s="37"/>
      <c r="AC295" s="49"/>
      <c r="AD295" s="46" t="str">
        <f t="shared" si="36"/>
        <v/>
      </c>
      <c r="AE295" s="47"/>
    </row>
    <row r="296" spans="1:31" x14ac:dyDescent="0.3">
      <c r="A296" s="92" t="str">
        <f t="shared" si="34"/>
        <v/>
      </c>
      <c r="B296" s="29" t="s">
        <v>42</v>
      </c>
      <c r="C296" s="30">
        <v>1</v>
      </c>
      <c r="D296" s="31" t="str">
        <f>IF(F296="","",B296&amp;1+SUM($C$11:C296))</f>
        <v/>
      </c>
      <c r="E296" s="32" t="str">
        <f t="shared" si="39"/>
        <v/>
      </c>
      <c r="F296" s="48"/>
      <c r="G296" s="34"/>
      <c r="H296" s="35" t="str">
        <f t="shared" si="40"/>
        <v/>
      </c>
      <c r="I296" s="36" t="str">
        <f t="shared" si="35"/>
        <v/>
      </c>
      <c r="J296" s="48"/>
      <c r="K296" s="38"/>
      <c r="L296" s="38"/>
      <c r="M296" s="39"/>
      <c r="N296" s="38"/>
      <c r="O296" s="39"/>
      <c r="P296" s="39"/>
      <c r="Q296" s="30"/>
      <c r="R296" s="40" t="str">
        <f t="shared" si="37"/>
        <v/>
      </c>
      <c r="S296" s="41" t="str">
        <f t="shared" ca="1" si="38"/>
        <v/>
      </c>
      <c r="T296" s="42" t="str">
        <f>IF(R296="","",IF(R296="Não","Liberada",IF(AND(R296&lt;&gt;"Não",R296&lt;&gt;"",VLOOKUP(R296,$D$9:$AD297,26,FALSE)&lt;&gt;"Concluído"),"Aguardando",IF(AND(R296&lt;&gt;"Não",R296&lt;&gt;"",VLOOKUP(R296,$D$9:$AD297,26,FALSE)="Concluído"),"Liberada","Aguardando"))))</f>
        <v/>
      </c>
      <c r="U296" s="43"/>
      <c r="V296" s="39"/>
      <c r="W296" s="39"/>
      <c r="X296" s="30"/>
      <c r="Y296" s="40" t="str">
        <f>IF('Atividades Teste'!D296&lt;&gt;"",COUNTIFS(Ocorrências!$B$6:$B296,'Atividades Teste'!$D296,Ocorrências!$R$6:$R296,"pendente")+COUNTIFS(Ocorrências!$B$6:$B296,'Atividades Teste'!$D296,Ocorrências!$R$6:$R296,"Agd Chamado"),"")</f>
        <v/>
      </c>
      <c r="Z296" s="42" t="str">
        <f t="shared" si="41"/>
        <v/>
      </c>
      <c r="AA296" s="37"/>
      <c r="AB296" s="37"/>
      <c r="AC296" s="49"/>
      <c r="AD296" s="46" t="str">
        <f t="shared" si="36"/>
        <v/>
      </c>
      <c r="AE296" s="47"/>
    </row>
    <row r="297" spans="1:31" x14ac:dyDescent="0.3">
      <c r="A297" s="92" t="str">
        <f t="shared" si="34"/>
        <v/>
      </c>
      <c r="B297" s="29" t="s">
        <v>42</v>
      </c>
      <c r="C297" s="30">
        <v>1</v>
      </c>
      <c r="D297" s="31" t="str">
        <f>IF(F297="","",B297&amp;1+SUM($C$11:C297))</f>
        <v/>
      </c>
      <c r="E297" s="32" t="str">
        <f t="shared" si="39"/>
        <v/>
      </c>
      <c r="F297" s="48"/>
      <c r="G297" s="34"/>
      <c r="H297" s="35" t="str">
        <f t="shared" si="40"/>
        <v/>
      </c>
      <c r="I297" s="36" t="str">
        <f t="shared" si="35"/>
        <v/>
      </c>
      <c r="J297" s="48"/>
      <c r="K297" s="38"/>
      <c r="L297" s="38"/>
      <c r="M297" s="39"/>
      <c r="N297" s="38"/>
      <c r="O297" s="39"/>
      <c r="P297" s="39"/>
      <c r="Q297" s="30"/>
      <c r="R297" s="40" t="str">
        <f t="shared" si="37"/>
        <v/>
      </c>
      <c r="S297" s="41" t="str">
        <f t="shared" ca="1" si="38"/>
        <v/>
      </c>
      <c r="T297" s="42" t="str">
        <f>IF(R297="","",IF(R297="Não","Liberada",IF(AND(R297&lt;&gt;"Não",R297&lt;&gt;"",VLOOKUP(R297,$D$9:$AD298,26,FALSE)&lt;&gt;"Concluído"),"Aguardando",IF(AND(R297&lt;&gt;"Não",R297&lt;&gt;"",VLOOKUP(R297,$D$9:$AD298,26,FALSE)="Concluído"),"Liberada","Aguardando"))))</f>
        <v/>
      </c>
      <c r="U297" s="43"/>
      <c r="V297" s="39"/>
      <c r="W297" s="39"/>
      <c r="X297" s="30"/>
      <c r="Y297" s="40" t="str">
        <f>IF('Atividades Teste'!D297&lt;&gt;"",COUNTIFS(Ocorrências!$B$6:$B297,'Atividades Teste'!$D297,Ocorrências!$R$6:$R297,"pendente")+COUNTIFS(Ocorrências!$B$6:$B297,'Atividades Teste'!$D297,Ocorrências!$R$6:$R297,"Agd Chamado"),"")</f>
        <v/>
      </c>
      <c r="Z297" s="42" t="str">
        <f t="shared" si="41"/>
        <v/>
      </c>
      <c r="AA297" s="37"/>
      <c r="AB297" s="37"/>
      <c r="AC297" s="49"/>
      <c r="AD297" s="46" t="str">
        <f t="shared" si="36"/>
        <v/>
      </c>
      <c r="AE297" s="47"/>
    </row>
    <row r="298" spans="1:31" x14ac:dyDescent="0.3">
      <c r="A298" s="92" t="str">
        <f t="shared" si="34"/>
        <v/>
      </c>
      <c r="B298" s="29" t="s">
        <v>42</v>
      </c>
      <c r="C298" s="30">
        <v>1</v>
      </c>
      <c r="D298" s="31" t="str">
        <f>IF(F298="","",B298&amp;1+SUM($C$11:C298))</f>
        <v/>
      </c>
      <c r="E298" s="32" t="str">
        <f t="shared" si="39"/>
        <v/>
      </c>
      <c r="F298" s="48"/>
      <c r="G298" s="34"/>
      <c r="H298" s="35" t="str">
        <f t="shared" si="40"/>
        <v/>
      </c>
      <c r="I298" s="36" t="str">
        <f t="shared" si="35"/>
        <v/>
      </c>
      <c r="J298" s="48"/>
      <c r="K298" s="38"/>
      <c r="L298" s="38"/>
      <c r="M298" s="39"/>
      <c r="N298" s="38"/>
      <c r="O298" s="39"/>
      <c r="P298" s="39"/>
      <c r="Q298" s="30"/>
      <c r="R298" s="40" t="str">
        <f t="shared" si="37"/>
        <v/>
      </c>
      <c r="S298" s="41" t="str">
        <f t="shared" ca="1" si="38"/>
        <v/>
      </c>
      <c r="T298" s="42" t="str">
        <f>IF(R298="","",IF(R298="Não","Liberada",IF(AND(R298&lt;&gt;"Não",R298&lt;&gt;"",VLOOKUP(R298,$D$9:$AD299,26,FALSE)&lt;&gt;"Concluído"),"Aguardando",IF(AND(R298&lt;&gt;"Não",R298&lt;&gt;"",VLOOKUP(R298,$D$9:$AD299,26,FALSE)="Concluído"),"Liberada","Aguardando"))))</f>
        <v/>
      </c>
      <c r="U298" s="43"/>
      <c r="V298" s="39"/>
      <c r="W298" s="39"/>
      <c r="X298" s="30"/>
      <c r="Y298" s="40" t="str">
        <f>IF('Atividades Teste'!D298&lt;&gt;"",COUNTIFS(Ocorrências!$B$6:$B298,'Atividades Teste'!$D298,Ocorrências!$R$6:$R298,"pendente")+COUNTIFS(Ocorrências!$B$6:$B298,'Atividades Teste'!$D298,Ocorrências!$R$6:$R298,"Agd Chamado"),"")</f>
        <v/>
      </c>
      <c r="Z298" s="42" t="str">
        <f t="shared" si="41"/>
        <v/>
      </c>
      <c r="AA298" s="37"/>
      <c r="AB298" s="37"/>
      <c r="AC298" s="49"/>
      <c r="AD298" s="46" t="str">
        <f t="shared" si="36"/>
        <v/>
      </c>
      <c r="AE298" s="47"/>
    </row>
    <row r="299" spans="1:31" x14ac:dyDescent="0.3">
      <c r="A299" s="92" t="str">
        <f t="shared" si="34"/>
        <v/>
      </c>
      <c r="B299" s="29" t="s">
        <v>42</v>
      </c>
      <c r="C299" s="30">
        <v>1</v>
      </c>
      <c r="D299" s="31" t="str">
        <f>IF(F299="","",B299&amp;1+SUM($C$11:C299))</f>
        <v/>
      </c>
      <c r="E299" s="32" t="str">
        <f t="shared" si="39"/>
        <v/>
      </c>
      <c r="F299" s="48"/>
      <c r="G299" s="34"/>
      <c r="H299" s="35" t="str">
        <f t="shared" si="40"/>
        <v/>
      </c>
      <c r="I299" s="36" t="str">
        <f t="shared" si="35"/>
        <v/>
      </c>
      <c r="J299" s="48"/>
      <c r="K299" s="38"/>
      <c r="L299" s="38"/>
      <c r="M299" s="39"/>
      <c r="N299" s="38"/>
      <c r="O299" s="39"/>
      <c r="P299" s="39"/>
      <c r="Q299" s="30"/>
      <c r="R299" s="40" t="str">
        <f t="shared" si="37"/>
        <v/>
      </c>
      <c r="S299" s="41" t="str">
        <f t="shared" ca="1" si="38"/>
        <v/>
      </c>
      <c r="T299" s="42" t="str">
        <f>IF(R299="","",IF(R299="Não","Liberada",IF(AND(R299&lt;&gt;"Não",R299&lt;&gt;"",VLOOKUP(R299,$D$9:$AD300,26,FALSE)&lt;&gt;"Concluído"),"Aguardando",IF(AND(R299&lt;&gt;"Não",R299&lt;&gt;"",VLOOKUP(R299,$D$9:$AD300,26,FALSE)="Concluído"),"Liberada","Aguardando"))))</f>
        <v/>
      </c>
      <c r="U299" s="43"/>
      <c r="V299" s="39"/>
      <c r="W299" s="39"/>
      <c r="X299" s="30"/>
      <c r="Y299" s="40" t="str">
        <f>IF('Atividades Teste'!D299&lt;&gt;"",COUNTIFS(Ocorrências!$B$6:$B299,'Atividades Teste'!$D299,Ocorrências!$R$6:$R299,"pendente")+COUNTIFS(Ocorrências!$B$6:$B299,'Atividades Teste'!$D299,Ocorrências!$R$6:$R299,"Agd Chamado"),"")</f>
        <v/>
      </c>
      <c r="Z299" s="42" t="str">
        <f t="shared" si="41"/>
        <v/>
      </c>
      <c r="AA299" s="37"/>
      <c r="AB299" s="37"/>
      <c r="AC299" s="49"/>
      <c r="AD299" s="46" t="str">
        <f t="shared" si="36"/>
        <v/>
      </c>
      <c r="AE299" s="47"/>
    </row>
    <row r="300" spans="1:31" x14ac:dyDescent="0.3">
      <c r="A300" s="92" t="str">
        <f t="shared" si="34"/>
        <v/>
      </c>
      <c r="B300" s="29" t="s">
        <v>42</v>
      </c>
      <c r="C300" s="30">
        <v>1</v>
      </c>
      <c r="D300" s="31" t="str">
        <f>IF(F300="","",B300&amp;1+SUM($C$11:C300))</f>
        <v/>
      </c>
      <c r="E300" s="32" t="str">
        <f t="shared" si="39"/>
        <v/>
      </c>
      <c r="F300" s="48"/>
      <c r="G300" s="34"/>
      <c r="H300" s="35" t="str">
        <f t="shared" si="40"/>
        <v/>
      </c>
      <c r="I300" s="36" t="str">
        <f t="shared" si="35"/>
        <v/>
      </c>
      <c r="J300" s="48"/>
      <c r="K300" s="38"/>
      <c r="L300" s="38"/>
      <c r="M300" s="39"/>
      <c r="N300" s="38"/>
      <c r="O300" s="39"/>
      <c r="P300" s="39"/>
      <c r="Q300" s="30"/>
      <c r="R300" s="40" t="str">
        <f t="shared" si="37"/>
        <v/>
      </c>
      <c r="S300" s="41" t="str">
        <f t="shared" ca="1" si="38"/>
        <v/>
      </c>
      <c r="T300" s="42" t="str">
        <f>IF(R300="","",IF(R300="Não","Liberada",IF(AND(R300&lt;&gt;"Não",R300&lt;&gt;"",VLOOKUP(R300,$D$9:$AD301,26,FALSE)&lt;&gt;"Concluído"),"Aguardando",IF(AND(R300&lt;&gt;"Não",R300&lt;&gt;"",VLOOKUP(R300,$D$9:$AD301,26,FALSE)="Concluído"),"Liberada","Aguardando"))))</f>
        <v/>
      </c>
      <c r="U300" s="43"/>
      <c r="V300" s="39"/>
      <c r="W300" s="39"/>
      <c r="X300" s="30"/>
      <c r="Y300" s="40" t="str">
        <f>IF('Atividades Teste'!D300&lt;&gt;"",COUNTIFS(Ocorrências!$B$6:$B300,'Atividades Teste'!$D300,Ocorrências!$R$6:$R300,"pendente")+COUNTIFS(Ocorrências!$B$6:$B300,'Atividades Teste'!$D300,Ocorrências!$R$6:$R300,"Agd Chamado"),"")</f>
        <v/>
      </c>
      <c r="Z300" s="42" t="str">
        <f t="shared" si="41"/>
        <v/>
      </c>
      <c r="AA300" s="37"/>
      <c r="AB300" s="37"/>
      <c r="AC300" s="49"/>
      <c r="AD300" s="46" t="str">
        <f t="shared" si="36"/>
        <v/>
      </c>
      <c r="AE300" s="47"/>
    </row>
    <row r="301" spans="1:31" x14ac:dyDescent="0.3">
      <c r="A301" s="92" t="str">
        <f t="shared" si="34"/>
        <v/>
      </c>
      <c r="B301" s="29" t="s">
        <v>42</v>
      </c>
      <c r="C301" s="30">
        <v>1</v>
      </c>
      <c r="D301" s="31" t="str">
        <f>IF(F301="","",B301&amp;1+SUM($C$11:C301))</f>
        <v/>
      </c>
      <c r="E301" s="32" t="str">
        <f t="shared" si="39"/>
        <v/>
      </c>
      <c r="F301" s="48"/>
      <c r="G301" s="34"/>
      <c r="H301" s="35" t="str">
        <f t="shared" si="40"/>
        <v/>
      </c>
      <c r="I301" s="36" t="str">
        <f t="shared" si="35"/>
        <v/>
      </c>
      <c r="J301" s="48"/>
      <c r="K301" s="38"/>
      <c r="L301" s="38"/>
      <c r="M301" s="39"/>
      <c r="N301" s="38"/>
      <c r="O301" s="39"/>
      <c r="P301" s="39"/>
      <c r="Q301" s="30"/>
      <c r="R301" s="40" t="str">
        <f t="shared" si="37"/>
        <v/>
      </c>
      <c r="S301" s="41" t="str">
        <f t="shared" ca="1" si="38"/>
        <v/>
      </c>
      <c r="T301" s="42" t="str">
        <f>IF(R301="","",IF(R301="Não","Liberada",IF(AND(R301&lt;&gt;"Não",R301&lt;&gt;"",VLOOKUP(R301,$D$9:$AD302,26,FALSE)&lt;&gt;"Concluído"),"Aguardando",IF(AND(R301&lt;&gt;"Não",R301&lt;&gt;"",VLOOKUP(R301,$D$9:$AD302,26,FALSE)="Concluído"),"Liberada","Aguardando"))))</f>
        <v/>
      </c>
      <c r="U301" s="43"/>
      <c r="V301" s="39"/>
      <c r="W301" s="39"/>
      <c r="X301" s="30"/>
      <c r="Y301" s="40" t="str">
        <f>IF('Atividades Teste'!D301&lt;&gt;"",COUNTIFS(Ocorrências!$B$6:$B301,'Atividades Teste'!$D301,Ocorrências!$R$6:$R301,"pendente")+COUNTIFS(Ocorrências!$B$6:$B301,'Atividades Teste'!$D301,Ocorrências!$R$6:$R301,"Agd Chamado"),"")</f>
        <v/>
      </c>
      <c r="Z301" s="42" t="str">
        <f t="shared" si="41"/>
        <v/>
      </c>
      <c r="AA301" s="37"/>
      <c r="AB301" s="37"/>
      <c r="AC301" s="49"/>
      <c r="AD301" s="46" t="str">
        <f t="shared" si="36"/>
        <v/>
      </c>
      <c r="AE301" s="47"/>
    </row>
    <row r="302" spans="1:31" x14ac:dyDescent="0.3">
      <c r="A302" s="92" t="str">
        <f t="shared" si="34"/>
        <v/>
      </c>
      <c r="B302" s="29" t="s">
        <v>42</v>
      </c>
      <c r="C302" s="30">
        <v>1</v>
      </c>
      <c r="D302" s="31" t="str">
        <f>IF(F302="","",B302&amp;1+SUM($C$11:C302))</f>
        <v/>
      </c>
      <c r="E302" s="32" t="str">
        <f t="shared" si="39"/>
        <v/>
      </c>
      <c r="F302" s="48"/>
      <c r="G302" s="34"/>
      <c r="H302" s="35" t="str">
        <f t="shared" si="40"/>
        <v/>
      </c>
      <c r="I302" s="36" t="str">
        <f t="shared" si="35"/>
        <v/>
      </c>
      <c r="J302" s="48"/>
      <c r="K302" s="38"/>
      <c r="L302" s="38"/>
      <c r="M302" s="39"/>
      <c r="N302" s="38"/>
      <c r="O302" s="39"/>
      <c r="P302" s="39"/>
      <c r="Q302" s="30"/>
      <c r="R302" s="40" t="str">
        <f t="shared" si="37"/>
        <v/>
      </c>
      <c r="S302" s="41" t="str">
        <f t="shared" ca="1" si="38"/>
        <v/>
      </c>
      <c r="T302" s="42" t="str">
        <f>IF(R302="","",IF(R302="Não","Liberada",IF(AND(R302&lt;&gt;"Não",R302&lt;&gt;"",VLOOKUP(R302,$D$9:$AD303,26,FALSE)&lt;&gt;"Concluído"),"Aguardando",IF(AND(R302&lt;&gt;"Não",R302&lt;&gt;"",VLOOKUP(R302,$D$9:$AD303,26,FALSE)="Concluído"),"Liberada","Aguardando"))))</f>
        <v/>
      </c>
      <c r="U302" s="43"/>
      <c r="V302" s="39"/>
      <c r="W302" s="39"/>
      <c r="X302" s="30"/>
      <c r="Y302" s="40" t="str">
        <f>IF('Atividades Teste'!D302&lt;&gt;"",COUNTIFS(Ocorrências!$B$6:$B302,'Atividades Teste'!$D302,Ocorrências!$R$6:$R302,"pendente")+COUNTIFS(Ocorrências!$B$6:$B302,'Atividades Teste'!$D302,Ocorrências!$R$6:$R302,"Agd Chamado"),"")</f>
        <v/>
      </c>
      <c r="Z302" s="42" t="str">
        <f t="shared" si="41"/>
        <v/>
      </c>
      <c r="AA302" s="37"/>
      <c r="AB302" s="37"/>
      <c r="AC302" s="49"/>
      <c r="AD302" s="46" t="str">
        <f t="shared" si="36"/>
        <v/>
      </c>
      <c r="AE302" s="47"/>
    </row>
    <row r="303" spans="1:31" x14ac:dyDescent="0.3">
      <c r="A303" s="92" t="str">
        <f t="shared" si="34"/>
        <v/>
      </c>
      <c r="B303" s="29" t="s">
        <v>42</v>
      </c>
      <c r="C303" s="30">
        <v>1</v>
      </c>
      <c r="D303" s="31" t="str">
        <f>IF(F303="","",B303&amp;1+SUM($C$11:C303))</f>
        <v/>
      </c>
      <c r="E303" s="32" t="str">
        <f t="shared" si="39"/>
        <v/>
      </c>
      <c r="F303" s="48"/>
      <c r="G303" s="34"/>
      <c r="H303" s="35" t="str">
        <f t="shared" si="40"/>
        <v/>
      </c>
      <c r="I303" s="36" t="str">
        <f t="shared" si="35"/>
        <v/>
      </c>
      <c r="J303" s="48"/>
      <c r="K303" s="38"/>
      <c r="L303" s="38"/>
      <c r="M303" s="39"/>
      <c r="N303" s="38"/>
      <c r="O303" s="39"/>
      <c r="P303" s="39"/>
      <c r="Q303" s="30"/>
      <c r="R303" s="40" t="str">
        <f t="shared" si="37"/>
        <v/>
      </c>
      <c r="S303" s="41" t="str">
        <f t="shared" ca="1" si="38"/>
        <v/>
      </c>
      <c r="T303" s="42" t="str">
        <f>IF(R303="","",IF(R303="Não","Liberada",IF(AND(R303&lt;&gt;"Não",R303&lt;&gt;"",VLOOKUP(R303,$D$9:$AD304,26,FALSE)&lt;&gt;"Concluído"),"Aguardando",IF(AND(R303&lt;&gt;"Não",R303&lt;&gt;"",VLOOKUP(R303,$D$9:$AD304,26,FALSE)="Concluído"),"Liberada","Aguardando"))))</f>
        <v/>
      </c>
      <c r="U303" s="43"/>
      <c r="V303" s="39"/>
      <c r="W303" s="39"/>
      <c r="X303" s="30"/>
      <c r="Y303" s="40" t="str">
        <f>IF('Atividades Teste'!D303&lt;&gt;"",COUNTIFS(Ocorrências!$B$6:$B303,'Atividades Teste'!$D303,Ocorrências!$R$6:$R303,"pendente")+COUNTIFS(Ocorrências!$B$6:$B303,'Atividades Teste'!$D303,Ocorrências!$R$6:$R303,"Agd Chamado"),"")</f>
        <v/>
      </c>
      <c r="Z303" s="42" t="str">
        <f t="shared" si="41"/>
        <v/>
      </c>
      <c r="AA303" s="37"/>
      <c r="AB303" s="37"/>
      <c r="AC303" s="49"/>
      <c r="AD303" s="46" t="str">
        <f t="shared" si="36"/>
        <v/>
      </c>
      <c r="AE303" s="47"/>
    </row>
    <row r="304" spans="1:31" x14ac:dyDescent="0.3">
      <c r="A304" s="92" t="str">
        <f t="shared" si="34"/>
        <v/>
      </c>
      <c r="B304" s="29" t="s">
        <v>42</v>
      </c>
      <c r="C304" s="30">
        <v>1</v>
      </c>
      <c r="D304" s="31" t="str">
        <f>IF(F304="","",B304&amp;1+SUM($C$11:C304))</f>
        <v/>
      </c>
      <c r="E304" s="32" t="str">
        <f t="shared" si="39"/>
        <v/>
      </c>
      <c r="F304" s="48"/>
      <c r="G304" s="34"/>
      <c r="H304" s="35" t="str">
        <f t="shared" si="40"/>
        <v/>
      </c>
      <c r="I304" s="36" t="str">
        <f t="shared" si="35"/>
        <v/>
      </c>
      <c r="J304" s="48"/>
      <c r="K304" s="38"/>
      <c r="L304" s="38"/>
      <c r="M304" s="39"/>
      <c r="N304" s="38"/>
      <c r="O304" s="39"/>
      <c r="P304" s="39"/>
      <c r="Q304" s="30"/>
      <c r="R304" s="40" t="str">
        <f t="shared" si="37"/>
        <v/>
      </c>
      <c r="S304" s="41" t="str">
        <f t="shared" ca="1" si="38"/>
        <v/>
      </c>
      <c r="T304" s="42" t="str">
        <f>IF(R304="","",IF(R304="Não","Liberada",IF(AND(R304&lt;&gt;"Não",R304&lt;&gt;"",VLOOKUP(R304,$D$9:$AD305,26,FALSE)&lt;&gt;"Concluído"),"Aguardando",IF(AND(R304&lt;&gt;"Não",R304&lt;&gt;"",VLOOKUP(R304,$D$9:$AD305,26,FALSE)="Concluído"),"Liberada","Aguardando"))))</f>
        <v/>
      </c>
      <c r="U304" s="43"/>
      <c r="V304" s="39"/>
      <c r="W304" s="39"/>
      <c r="X304" s="30"/>
      <c r="Y304" s="40" t="str">
        <f>IF('Atividades Teste'!D304&lt;&gt;"",COUNTIFS(Ocorrências!$B$6:$B304,'Atividades Teste'!$D304,Ocorrências!$R$6:$R304,"pendente")+COUNTIFS(Ocorrências!$B$6:$B304,'Atividades Teste'!$D304,Ocorrências!$R$6:$R304,"Agd Chamado"),"")</f>
        <v/>
      </c>
      <c r="Z304" s="42" t="str">
        <f t="shared" si="41"/>
        <v/>
      </c>
      <c r="AA304" s="37"/>
      <c r="AB304" s="37"/>
      <c r="AC304" s="49"/>
      <c r="AD304" s="46" t="str">
        <f t="shared" si="36"/>
        <v/>
      </c>
      <c r="AE304" s="47"/>
    </row>
    <row r="305" spans="1:31" x14ac:dyDescent="0.3">
      <c r="A305" s="92" t="str">
        <f t="shared" si="34"/>
        <v/>
      </c>
      <c r="B305" s="29" t="s">
        <v>42</v>
      </c>
      <c r="C305" s="30">
        <v>1</v>
      </c>
      <c r="D305" s="31" t="str">
        <f>IF(F305="","",B305&amp;1+SUM($C$11:C305))</f>
        <v/>
      </c>
      <c r="E305" s="32" t="str">
        <f t="shared" si="39"/>
        <v/>
      </c>
      <c r="F305" s="48"/>
      <c r="G305" s="34"/>
      <c r="H305" s="35" t="str">
        <f t="shared" si="40"/>
        <v/>
      </c>
      <c r="I305" s="36" t="str">
        <f t="shared" si="35"/>
        <v/>
      </c>
      <c r="J305" s="48"/>
      <c r="K305" s="38"/>
      <c r="L305" s="38"/>
      <c r="M305" s="39"/>
      <c r="N305" s="38"/>
      <c r="O305" s="39"/>
      <c r="P305" s="39"/>
      <c r="Q305" s="30"/>
      <c r="R305" s="40" t="str">
        <f t="shared" si="37"/>
        <v/>
      </c>
      <c r="S305" s="41" t="str">
        <f t="shared" ca="1" si="38"/>
        <v/>
      </c>
      <c r="T305" s="42" t="str">
        <f>IF(R305="","",IF(R305="Não","Liberada",IF(AND(R305&lt;&gt;"Não",R305&lt;&gt;"",VLOOKUP(R305,$D$9:$AD306,26,FALSE)&lt;&gt;"Concluído"),"Aguardando",IF(AND(R305&lt;&gt;"Não",R305&lt;&gt;"",VLOOKUP(R305,$D$9:$AD306,26,FALSE)="Concluído"),"Liberada","Aguardando"))))</f>
        <v/>
      </c>
      <c r="U305" s="43"/>
      <c r="V305" s="39"/>
      <c r="W305" s="39"/>
      <c r="X305" s="30"/>
      <c r="Y305" s="40" t="str">
        <f>IF('Atividades Teste'!D305&lt;&gt;"",COUNTIFS(Ocorrências!$B$6:$B305,'Atividades Teste'!$D305,Ocorrências!$R$6:$R305,"pendente")+COUNTIFS(Ocorrências!$B$6:$B305,'Atividades Teste'!$D305,Ocorrências!$R$6:$R305,"Agd Chamado"),"")</f>
        <v/>
      </c>
      <c r="Z305" s="42" t="str">
        <f t="shared" si="41"/>
        <v/>
      </c>
      <c r="AA305" s="37"/>
      <c r="AB305" s="37"/>
      <c r="AC305" s="49"/>
      <c r="AD305" s="46" t="str">
        <f t="shared" si="36"/>
        <v/>
      </c>
      <c r="AE305" s="47"/>
    </row>
    <row r="306" spans="1:31" x14ac:dyDescent="0.3">
      <c r="A306" s="92" t="str">
        <f t="shared" si="34"/>
        <v/>
      </c>
      <c r="B306" s="29" t="s">
        <v>42</v>
      </c>
      <c r="C306" s="30">
        <v>1</v>
      </c>
      <c r="D306" s="31" t="str">
        <f>IF(F306="","",B306&amp;1+SUM($C$11:C306))</f>
        <v/>
      </c>
      <c r="E306" s="32" t="str">
        <f t="shared" si="39"/>
        <v/>
      </c>
      <c r="F306" s="48"/>
      <c r="G306" s="34"/>
      <c r="H306" s="35" t="str">
        <f t="shared" si="40"/>
        <v/>
      </c>
      <c r="I306" s="36" t="str">
        <f t="shared" si="35"/>
        <v/>
      </c>
      <c r="J306" s="48"/>
      <c r="K306" s="38"/>
      <c r="L306" s="38"/>
      <c r="M306" s="39"/>
      <c r="N306" s="38"/>
      <c r="O306" s="39"/>
      <c r="P306" s="39"/>
      <c r="Q306" s="30"/>
      <c r="R306" s="40" t="str">
        <f t="shared" si="37"/>
        <v/>
      </c>
      <c r="S306" s="41" t="str">
        <f t="shared" ca="1" si="38"/>
        <v/>
      </c>
      <c r="T306" s="42" t="str">
        <f>IF(R306="","",IF(R306="Não","Liberada",IF(AND(R306&lt;&gt;"Não",R306&lt;&gt;"",VLOOKUP(R306,$D$9:$AD307,26,FALSE)&lt;&gt;"Concluído"),"Aguardando",IF(AND(R306&lt;&gt;"Não",R306&lt;&gt;"",VLOOKUP(R306,$D$9:$AD307,26,FALSE)="Concluído"),"Liberada","Aguardando"))))</f>
        <v/>
      </c>
      <c r="U306" s="43"/>
      <c r="V306" s="39"/>
      <c r="W306" s="39"/>
      <c r="X306" s="30"/>
      <c r="Y306" s="40" t="str">
        <f>IF('Atividades Teste'!D306&lt;&gt;"",COUNTIFS(Ocorrências!$B$6:$B306,'Atividades Teste'!$D306,Ocorrências!$R$6:$R306,"pendente")+COUNTIFS(Ocorrências!$B$6:$B306,'Atividades Teste'!$D306,Ocorrências!$R$6:$R306,"Agd Chamado"),"")</f>
        <v/>
      </c>
      <c r="Z306" s="42" t="str">
        <f t="shared" si="41"/>
        <v/>
      </c>
      <c r="AA306" s="37"/>
      <c r="AB306" s="37"/>
      <c r="AC306" s="49"/>
      <c r="AD306" s="46" t="str">
        <f t="shared" si="36"/>
        <v/>
      </c>
      <c r="AE306" s="47"/>
    </row>
    <row r="307" spans="1:31" x14ac:dyDescent="0.3">
      <c r="A307" s="92" t="str">
        <f t="shared" si="34"/>
        <v/>
      </c>
      <c r="B307" s="29" t="s">
        <v>42</v>
      </c>
      <c r="C307" s="30">
        <v>1</v>
      </c>
      <c r="D307" s="31" t="str">
        <f>IF(F307="","",B307&amp;1+SUM($C$11:C307))</f>
        <v/>
      </c>
      <c r="E307" s="32" t="str">
        <f t="shared" si="39"/>
        <v/>
      </c>
      <c r="F307" s="48"/>
      <c r="G307" s="34"/>
      <c r="H307" s="35" t="str">
        <f t="shared" si="40"/>
        <v/>
      </c>
      <c r="I307" s="36" t="str">
        <f t="shared" si="35"/>
        <v/>
      </c>
      <c r="J307" s="48"/>
      <c r="K307" s="38"/>
      <c r="L307" s="38"/>
      <c r="M307" s="39"/>
      <c r="N307" s="38"/>
      <c r="O307" s="39"/>
      <c r="P307" s="39"/>
      <c r="Q307" s="30"/>
      <c r="R307" s="40" t="str">
        <f t="shared" si="37"/>
        <v/>
      </c>
      <c r="S307" s="41" t="str">
        <f t="shared" ca="1" si="38"/>
        <v/>
      </c>
      <c r="T307" s="42" t="str">
        <f>IF(R307="","",IF(R307="Não","Liberada",IF(AND(R307&lt;&gt;"Não",R307&lt;&gt;"",VLOOKUP(R307,$D$9:$AD308,26,FALSE)&lt;&gt;"Concluído"),"Aguardando",IF(AND(R307&lt;&gt;"Não",R307&lt;&gt;"",VLOOKUP(R307,$D$9:$AD308,26,FALSE)="Concluído"),"Liberada","Aguardando"))))</f>
        <v/>
      </c>
      <c r="U307" s="43"/>
      <c r="V307" s="39"/>
      <c r="W307" s="39"/>
      <c r="X307" s="30"/>
      <c r="Y307" s="40" t="str">
        <f>IF('Atividades Teste'!D307&lt;&gt;"",COUNTIFS(Ocorrências!$B$6:$B307,'Atividades Teste'!$D307,Ocorrências!$R$6:$R307,"pendente")+COUNTIFS(Ocorrências!$B$6:$B307,'Atividades Teste'!$D307,Ocorrências!$R$6:$R307,"Agd Chamado"),"")</f>
        <v/>
      </c>
      <c r="Z307" s="42" t="str">
        <f t="shared" si="41"/>
        <v/>
      </c>
      <c r="AA307" s="37"/>
      <c r="AB307" s="37"/>
      <c r="AC307" s="49"/>
      <c r="AD307" s="46" t="str">
        <f t="shared" si="36"/>
        <v/>
      </c>
      <c r="AE307" s="47"/>
    </row>
    <row r="308" spans="1:31" x14ac:dyDescent="0.3">
      <c r="A308" s="92" t="str">
        <f t="shared" si="34"/>
        <v/>
      </c>
      <c r="B308" s="29" t="s">
        <v>42</v>
      </c>
      <c r="C308" s="30">
        <v>1</v>
      </c>
      <c r="D308" s="31" t="str">
        <f>IF(F308="","",B308&amp;1+SUM($C$11:C308))</f>
        <v/>
      </c>
      <c r="E308" s="32" t="str">
        <f t="shared" si="39"/>
        <v/>
      </c>
      <c r="F308" s="48"/>
      <c r="G308" s="34"/>
      <c r="H308" s="35" t="str">
        <f t="shared" si="40"/>
        <v/>
      </c>
      <c r="I308" s="36" t="str">
        <f t="shared" si="35"/>
        <v/>
      </c>
      <c r="J308" s="48"/>
      <c r="K308" s="38"/>
      <c r="L308" s="38"/>
      <c r="M308" s="39"/>
      <c r="N308" s="38"/>
      <c r="O308" s="39"/>
      <c r="P308" s="39"/>
      <c r="Q308" s="30"/>
      <c r="R308" s="40" t="str">
        <f t="shared" si="37"/>
        <v/>
      </c>
      <c r="S308" s="41" t="str">
        <f t="shared" ca="1" si="38"/>
        <v/>
      </c>
      <c r="T308" s="42" t="str">
        <f>IF(R308="","",IF(R308="Não","Liberada",IF(AND(R308&lt;&gt;"Não",R308&lt;&gt;"",VLOOKUP(R308,$D$9:$AD309,26,FALSE)&lt;&gt;"Concluído"),"Aguardando",IF(AND(R308&lt;&gt;"Não",R308&lt;&gt;"",VLOOKUP(R308,$D$9:$AD309,26,FALSE)="Concluído"),"Liberada","Aguardando"))))</f>
        <v/>
      </c>
      <c r="U308" s="43"/>
      <c r="V308" s="39"/>
      <c r="W308" s="39"/>
      <c r="X308" s="30"/>
      <c r="Y308" s="40" t="str">
        <f>IF('Atividades Teste'!D308&lt;&gt;"",COUNTIFS(Ocorrências!$B$6:$B308,'Atividades Teste'!$D308,Ocorrências!$R$6:$R308,"pendente")+COUNTIFS(Ocorrências!$B$6:$B308,'Atividades Teste'!$D308,Ocorrências!$R$6:$R308,"Agd Chamado"),"")</f>
        <v/>
      </c>
      <c r="Z308" s="42" t="str">
        <f t="shared" si="41"/>
        <v/>
      </c>
      <c r="AA308" s="37"/>
      <c r="AB308" s="37"/>
      <c r="AC308" s="49"/>
      <c r="AD308" s="46" t="str">
        <f t="shared" si="36"/>
        <v/>
      </c>
      <c r="AE308" s="47"/>
    </row>
    <row r="309" spans="1:31" x14ac:dyDescent="0.3">
      <c r="A309" s="92" t="str">
        <f t="shared" si="34"/>
        <v/>
      </c>
      <c r="B309" s="29" t="s">
        <v>42</v>
      </c>
      <c r="C309" s="30">
        <v>1</v>
      </c>
      <c r="D309" s="31" t="str">
        <f>IF(F309="","",B309&amp;1+SUM($C$11:C309))</f>
        <v/>
      </c>
      <c r="E309" s="32" t="str">
        <f t="shared" si="39"/>
        <v/>
      </c>
      <c r="F309" s="48"/>
      <c r="G309" s="34"/>
      <c r="H309" s="35" t="str">
        <f t="shared" si="40"/>
        <v/>
      </c>
      <c r="I309" s="36" t="str">
        <f t="shared" si="35"/>
        <v/>
      </c>
      <c r="J309" s="48"/>
      <c r="K309" s="38"/>
      <c r="L309" s="38"/>
      <c r="M309" s="39"/>
      <c r="N309" s="38"/>
      <c r="O309" s="39"/>
      <c r="P309" s="39"/>
      <c r="Q309" s="30"/>
      <c r="R309" s="40" t="str">
        <f t="shared" si="37"/>
        <v/>
      </c>
      <c r="S309" s="41" t="str">
        <f t="shared" ca="1" si="38"/>
        <v/>
      </c>
      <c r="T309" s="42" t="str">
        <f>IF(R309="","",IF(R309="Não","Liberada",IF(AND(R309&lt;&gt;"Não",R309&lt;&gt;"",VLOOKUP(R309,$D$9:$AD310,26,FALSE)&lt;&gt;"Concluído"),"Aguardando",IF(AND(R309&lt;&gt;"Não",R309&lt;&gt;"",VLOOKUP(R309,$D$9:$AD310,26,FALSE)="Concluído"),"Liberada","Aguardando"))))</f>
        <v/>
      </c>
      <c r="U309" s="43"/>
      <c r="V309" s="39"/>
      <c r="W309" s="39"/>
      <c r="X309" s="30"/>
      <c r="Y309" s="40" t="str">
        <f>IF('Atividades Teste'!D309&lt;&gt;"",COUNTIFS(Ocorrências!$B$6:$B309,'Atividades Teste'!$D309,Ocorrências!$R$6:$R309,"pendente")+COUNTIFS(Ocorrências!$B$6:$B309,'Atividades Teste'!$D309,Ocorrências!$R$6:$R309,"Agd Chamado"),"")</f>
        <v/>
      </c>
      <c r="Z309" s="42" t="str">
        <f t="shared" si="41"/>
        <v/>
      </c>
      <c r="AA309" s="37"/>
      <c r="AB309" s="37"/>
      <c r="AC309" s="49"/>
      <c r="AD309" s="46" t="str">
        <f t="shared" si="36"/>
        <v/>
      </c>
      <c r="AE309" s="47"/>
    </row>
    <row r="310" spans="1:31" x14ac:dyDescent="0.3">
      <c r="A310" s="92" t="str">
        <f t="shared" si="34"/>
        <v/>
      </c>
      <c r="B310" s="29" t="s">
        <v>42</v>
      </c>
      <c r="C310" s="30">
        <v>1</v>
      </c>
      <c r="D310" s="31" t="str">
        <f>IF(F310="","",B310&amp;1+SUM($C$11:C310))</f>
        <v/>
      </c>
      <c r="E310" s="32" t="str">
        <f t="shared" si="39"/>
        <v/>
      </c>
      <c r="F310" s="48"/>
      <c r="G310" s="34"/>
      <c r="H310" s="35" t="str">
        <f t="shared" si="40"/>
        <v/>
      </c>
      <c r="I310" s="36" t="str">
        <f t="shared" si="35"/>
        <v/>
      </c>
      <c r="J310" s="48"/>
      <c r="K310" s="38"/>
      <c r="L310" s="38"/>
      <c r="M310" s="39"/>
      <c r="N310" s="38"/>
      <c r="O310" s="39"/>
      <c r="P310" s="39"/>
      <c r="Q310" s="30"/>
      <c r="R310" s="40" t="str">
        <f t="shared" si="37"/>
        <v/>
      </c>
      <c r="S310" s="41" t="str">
        <f t="shared" ca="1" si="38"/>
        <v/>
      </c>
      <c r="T310" s="42" t="str">
        <f>IF(R310="","",IF(R310="Não","Liberada",IF(AND(R310&lt;&gt;"Não",R310&lt;&gt;"",VLOOKUP(R310,$D$9:$AD311,26,FALSE)&lt;&gt;"Concluído"),"Aguardando",IF(AND(R310&lt;&gt;"Não",R310&lt;&gt;"",VLOOKUP(R310,$D$9:$AD311,26,FALSE)="Concluído"),"Liberada","Aguardando"))))</f>
        <v/>
      </c>
      <c r="U310" s="43"/>
      <c r="V310" s="39"/>
      <c r="W310" s="39"/>
      <c r="X310" s="30"/>
      <c r="Y310" s="40" t="str">
        <f>IF('Atividades Teste'!D310&lt;&gt;"",COUNTIFS(Ocorrências!$B$6:$B310,'Atividades Teste'!$D310,Ocorrências!$R$6:$R310,"pendente")+COUNTIFS(Ocorrências!$B$6:$B310,'Atividades Teste'!$D310,Ocorrências!$R$6:$R310,"Agd Chamado"),"")</f>
        <v/>
      </c>
      <c r="Z310" s="42" t="str">
        <f t="shared" si="41"/>
        <v/>
      </c>
      <c r="AA310" s="37"/>
      <c r="AB310" s="37"/>
      <c r="AC310" s="49"/>
      <c r="AD310" s="46" t="str">
        <f t="shared" si="36"/>
        <v/>
      </c>
      <c r="AE310" s="47"/>
    </row>
    <row r="311" spans="1:31" x14ac:dyDescent="0.3">
      <c r="A311" s="92" t="str">
        <f t="shared" si="34"/>
        <v/>
      </c>
      <c r="B311" s="29" t="s">
        <v>42</v>
      </c>
      <c r="C311" s="30">
        <v>1</v>
      </c>
      <c r="D311" s="31" t="str">
        <f>IF(F311="","",B311&amp;1+SUM($C$11:C311))</f>
        <v/>
      </c>
      <c r="E311" s="32" t="str">
        <f t="shared" si="39"/>
        <v/>
      </c>
      <c r="F311" s="48"/>
      <c r="G311" s="34"/>
      <c r="H311" s="35" t="str">
        <f t="shared" si="40"/>
        <v/>
      </c>
      <c r="I311" s="36" t="str">
        <f t="shared" si="35"/>
        <v/>
      </c>
      <c r="J311" s="48"/>
      <c r="K311" s="38"/>
      <c r="L311" s="38"/>
      <c r="M311" s="39"/>
      <c r="N311" s="38"/>
      <c r="O311" s="39"/>
      <c r="P311" s="39"/>
      <c r="Q311" s="30"/>
      <c r="R311" s="40" t="str">
        <f t="shared" si="37"/>
        <v/>
      </c>
      <c r="S311" s="41" t="str">
        <f t="shared" ca="1" si="38"/>
        <v/>
      </c>
      <c r="T311" s="42" t="str">
        <f>IF(R311="","",IF(R311="Não","Liberada",IF(AND(R311&lt;&gt;"Não",R311&lt;&gt;"",VLOOKUP(R311,$D$9:$AD312,26,FALSE)&lt;&gt;"Concluído"),"Aguardando",IF(AND(R311&lt;&gt;"Não",R311&lt;&gt;"",VLOOKUP(R311,$D$9:$AD312,26,FALSE)="Concluído"),"Liberada","Aguardando"))))</f>
        <v/>
      </c>
      <c r="U311" s="43"/>
      <c r="V311" s="39"/>
      <c r="W311" s="39"/>
      <c r="X311" s="30"/>
      <c r="Y311" s="40" t="str">
        <f>IF('Atividades Teste'!D311&lt;&gt;"",COUNTIFS(Ocorrências!$B$6:$B311,'Atividades Teste'!$D311,Ocorrências!$R$6:$R311,"pendente")+COUNTIFS(Ocorrências!$B$6:$B311,'Atividades Teste'!$D311,Ocorrências!$R$6:$R311,"Agd Chamado"),"")</f>
        <v/>
      </c>
      <c r="Z311" s="42" t="str">
        <f t="shared" si="41"/>
        <v/>
      </c>
      <c r="AA311" s="37"/>
      <c r="AB311" s="37"/>
      <c r="AC311" s="49"/>
      <c r="AD311" s="46" t="str">
        <f t="shared" si="36"/>
        <v/>
      </c>
      <c r="AE311" s="47"/>
    </row>
    <row r="312" spans="1:31" x14ac:dyDescent="0.3">
      <c r="A312" s="92" t="str">
        <f t="shared" si="34"/>
        <v/>
      </c>
      <c r="B312" s="29" t="s">
        <v>42</v>
      </c>
      <c r="C312" s="30">
        <v>1</v>
      </c>
      <c r="D312" s="31" t="str">
        <f>IF(F312="","",B312&amp;1+SUM($C$11:C312))</f>
        <v/>
      </c>
      <c r="E312" s="32" t="str">
        <f t="shared" si="39"/>
        <v/>
      </c>
      <c r="F312" s="48"/>
      <c r="G312" s="34"/>
      <c r="H312" s="35" t="str">
        <f t="shared" si="40"/>
        <v/>
      </c>
      <c r="I312" s="36" t="str">
        <f t="shared" si="35"/>
        <v/>
      </c>
      <c r="J312" s="48"/>
      <c r="K312" s="38"/>
      <c r="L312" s="38"/>
      <c r="M312" s="39"/>
      <c r="N312" s="38"/>
      <c r="O312" s="39"/>
      <c r="P312" s="39"/>
      <c r="Q312" s="30"/>
      <c r="R312" s="40" t="str">
        <f t="shared" si="37"/>
        <v/>
      </c>
      <c r="S312" s="41" t="str">
        <f t="shared" ca="1" si="38"/>
        <v/>
      </c>
      <c r="T312" s="42" t="str">
        <f>IF(R312="","",IF(R312="Não","Liberada",IF(AND(R312&lt;&gt;"Não",R312&lt;&gt;"",VLOOKUP(R312,$D$9:$AD313,26,FALSE)&lt;&gt;"Concluído"),"Aguardando",IF(AND(R312&lt;&gt;"Não",R312&lt;&gt;"",VLOOKUP(R312,$D$9:$AD313,26,FALSE)="Concluído"),"Liberada","Aguardando"))))</f>
        <v/>
      </c>
      <c r="U312" s="43"/>
      <c r="V312" s="39"/>
      <c r="W312" s="39"/>
      <c r="X312" s="30"/>
      <c r="Y312" s="40" t="str">
        <f>IF('Atividades Teste'!D312&lt;&gt;"",COUNTIFS(Ocorrências!$B$6:$B312,'Atividades Teste'!$D312,Ocorrências!$R$6:$R312,"pendente")+COUNTIFS(Ocorrências!$B$6:$B312,'Atividades Teste'!$D312,Ocorrências!$R$6:$R312,"Agd Chamado"),"")</f>
        <v/>
      </c>
      <c r="Z312" s="42" t="str">
        <f t="shared" si="41"/>
        <v/>
      </c>
      <c r="AA312" s="37"/>
      <c r="AB312" s="37"/>
      <c r="AC312" s="49"/>
      <c r="AD312" s="46" t="str">
        <f t="shared" si="36"/>
        <v/>
      </c>
      <c r="AE312" s="47"/>
    </row>
    <row r="313" spans="1:31" x14ac:dyDescent="0.3">
      <c r="A313" s="92" t="str">
        <f t="shared" si="34"/>
        <v/>
      </c>
      <c r="B313" s="29" t="s">
        <v>42</v>
      </c>
      <c r="C313" s="30">
        <v>1</v>
      </c>
      <c r="D313" s="31" t="str">
        <f>IF(F313="","",B313&amp;1+SUM($C$11:C313))</f>
        <v/>
      </c>
      <c r="E313" s="32" t="str">
        <f t="shared" si="39"/>
        <v/>
      </c>
      <c r="F313" s="48"/>
      <c r="G313" s="34"/>
      <c r="H313" s="35" t="str">
        <f t="shared" si="40"/>
        <v/>
      </c>
      <c r="I313" s="36" t="str">
        <f t="shared" si="35"/>
        <v/>
      </c>
      <c r="J313" s="48"/>
      <c r="K313" s="38"/>
      <c r="L313" s="38"/>
      <c r="M313" s="39"/>
      <c r="N313" s="38"/>
      <c r="O313" s="39"/>
      <c r="P313" s="39"/>
      <c r="Q313" s="30"/>
      <c r="R313" s="40" t="str">
        <f t="shared" si="37"/>
        <v/>
      </c>
      <c r="S313" s="41" t="str">
        <f t="shared" ca="1" si="38"/>
        <v/>
      </c>
      <c r="T313" s="42" t="str">
        <f>IF(R313="","",IF(R313="Não","Liberada",IF(AND(R313&lt;&gt;"Não",R313&lt;&gt;"",VLOOKUP(R313,$D$9:$AD314,26,FALSE)&lt;&gt;"Concluído"),"Aguardando",IF(AND(R313&lt;&gt;"Não",R313&lt;&gt;"",VLOOKUP(R313,$D$9:$AD314,26,FALSE)="Concluído"),"Liberada","Aguardando"))))</f>
        <v/>
      </c>
      <c r="U313" s="43"/>
      <c r="V313" s="39"/>
      <c r="W313" s="39"/>
      <c r="X313" s="30"/>
      <c r="Y313" s="40" t="str">
        <f>IF('Atividades Teste'!D313&lt;&gt;"",COUNTIFS(Ocorrências!$B$6:$B313,'Atividades Teste'!$D313,Ocorrências!$R$6:$R313,"pendente")+COUNTIFS(Ocorrências!$B$6:$B313,'Atividades Teste'!$D313,Ocorrências!$R$6:$R313,"Agd Chamado"),"")</f>
        <v/>
      </c>
      <c r="Z313" s="42" t="str">
        <f t="shared" si="41"/>
        <v/>
      </c>
      <c r="AA313" s="37"/>
      <c r="AB313" s="37"/>
      <c r="AC313" s="49"/>
      <c r="AD313" s="46" t="str">
        <f t="shared" si="36"/>
        <v/>
      </c>
      <c r="AE313" s="47"/>
    </row>
    <row r="314" spans="1:31" x14ac:dyDescent="0.3">
      <c r="A314" s="92" t="str">
        <f t="shared" si="34"/>
        <v/>
      </c>
      <c r="B314" s="29" t="s">
        <v>42</v>
      </c>
      <c r="C314" s="30">
        <v>1</v>
      </c>
      <c r="D314" s="31" t="str">
        <f>IF(F314="","",B314&amp;1+SUM($C$11:C314))</f>
        <v/>
      </c>
      <c r="E314" s="32" t="str">
        <f t="shared" si="39"/>
        <v/>
      </c>
      <c r="F314" s="48"/>
      <c r="G314" s="34"/>
      <c r="H314" s="35" t="str">
        <f t="shared" si="40"/>
        <v/>
      </c>
      <c r="I314" s="36" t="str">
        <f t="shared" si="35"/>
        <v/>
      </c>
      <c r="J314" s="48"/>
      <c r="K314" s="38"/>
      <c r="L314" s="38"/>
      <c r="M314" s="39"/>
      <c r="N314" s="38"/>
      <c r="O314" s="39"/>
      <c r="P314" s="39"/>
      <c r="Q314" s="30"/>
      <c r="R314" s="40" t="str">
        <f t="shared" si="37"/>
        <v/>
      </c>
      <c r="S314" s="41" t="str">
        <f t="shared" ca="1" si="38"/>
        <v/>
      </c>
      <c r="T314" s="42" t="str">
        <f>IF(R314="","",IF(R314="Não","Liberada",IF(AND(R314&lt;&gt;"Não",R314&lt;&gt;"",VLOOKUP(R314,$D$9:$AD315,26,FALSE)&lt;&gt;"Concluído"),"Aguardando",IF(AND(R314&lt;&gt;"Não",R314&lt;&gt;"",VLOOKUP(R314,$D$9:$AD315,26,FALSE)="Concluído"),"Liberada","Aguardando"))))</f>
        <v/>
      </c>
      <c r="U314" s="43"/>
      <c r="V314" s="39"/>
      <c r="W314" s="39"/>
      <c r="X314" s="30"/>
      <c r="Y314" s="40" t="str">
        <f>IF('Atividades Teste'!D314&lt;&gt;"",COUNTIFS(Ocorrências!$B$6:$B314,'Atividades Teste'!$D314,Ocorrências!$R$6:$R314,"pendente")+COUNTIFS(Ocorrências!$B$6:$B314,'Atividades Teste'!$D314,Ocorrências!$R$6:$R314,"Agd Chamado"),"")</f>
        <v/>
      </c>
      <c r="Z314" s="42" t="str">
        <f t="shared" si="41"/>
        <v/>
      </c>
      <c r="AA314" s="37"/>
      <c r="AB314" s="37"/>
      <c r="AC314" s="49"/>
      <c r="AD314" s="46" t="str">
        <f t="shared" si="36"/>
        <v/>
      </c>
      <c r="AE314" s="47"/>
    </row>
    <row r="315" spans="1:31" x14ac:dyDescent="0.3">
      <c r="A315" s="92" t="str">
        <f t="shared" si="34"/>
        <v/>
      </c>
      <c r="B315" s="29" t="s">
        <v>42</v>
      </c>
      <c r="C315" s="30">
        <v>1</v>
      </c>
      <c r="D315" s="31" t="str">
        <f>IF(F315="","",B315&amp;1+SUM($C$11:C315))</f>
        <v/>
      </c>
      <c r="E315" s="32" t="str">
        <f t="shared" si="39"/>
        <v/>
      </c>
      <c r="F315" s="48"/>
      <c r="G315" s="34"/>
      <c r="H315" s="35" t="str">
        <f t="shared" si="40"/>
        <v/>
      </c>
      <c r="I315" s="36" t="str">
        <f t="shared" si="35"/>
        <v/>
      </c>
      <c r="J315" s="48"/>
      <c r="K315" s="38"/>
      <c r="L315" s="38"/>
      <c r="M315" s="39"/>
      <c r="N315" s="38"/>
      <c r="O315" s="39"/>
      <c r="P315" s="39"/>
      <c r="Q315" s="30"/>
      <c r="R315" s="40" t="str">
        <f t="shared" si="37"/>
        <v/>
      </c>
      <c r="S315" s="41" t="str">
        <f t="shared" ca="1" si="38"/>
        <v/>
      </c>
      <c r="T315" s="42" t="str">
        <f>IF(R315="","",IF(R315="Não","Liberada",IF(AND(R315&lt;&gt;"Não",R315&lt;&gt;"",VLOOKUP(R315,$D$9:$AD316,26,FALSE)&lt;&gt;"Concluído"),"Aguardando",IF(AND(R315&lt;&gt;"Não",R315&lt;&gt;"",VLOOKUP(R315,$D$9:$AD316,26,FALSE)="Concluído"),"Liberada","Aguardando"))))</f>
        <v/>
      </c>
      <c r="U315" s="43"/>
      <c r="V315" s="39"/>
      <c r="W315" s="39"/>
      <c r="X315" s="30"/>
      <c r="Y315" s="40" t="str">
        <f>IF('Atividades Teste'!D315&lt;&gt;"",COUNTIFS(Ocorrências!$B$6:$B315,'Atividades Teste'!$D315,Ocorrências!$R$6:$R315,"pendente")+COUNTIFS(Ocorrências!$B$6:$B315,'Atividades Teste'!$D315,Ocorrências!$R$6:$R315,"Agd Chamado"),"")</f>
        <v/>
      </c>
      <c r="Z315" s="42" t="str">
        <f t="shared" si="41"/>
        <v/>
      </c>
      <c r="AA315" s="37"/>
      <c r="AB315" s="37"/>
      <c r="AC315" s="49"/>
      <c r="AD315" s="46" t="str">
        <f t="shared" si="36"/>
        <v/>
      </c>
      <c r="AE315" s="47"/>
    </row>
    <row r="316" spans="1:31" x14ac:dyDescent="0.3">
      <c r="A316" s="92" t="str">
        <f t="shared" si="34"/>
        <v/>
      </c>
      <c r="B316" s="29" t="s">
        <v>42</v>
      </c>
      <c r="C316" s="30">
        <v>1</v>
      </c>
      <c r="D316" s="31" t="str">
        <f>IF(F316="","",B316&amp;1+SUM($C$11:C316))</f>
        <v/>
      </c>
      <c r="E316" s="32" t="str">
        <f t="shared" si="39"/>
        <v/>
      </c>
      <c r="F316" s="48"/>
      <c r="G316" s="34"/>
      <c r="H316" s="35" t="str">
        <f t="shared" si="40"/>
        <v/>
      </c>
      <c r="I316" s="36" t="str">
        <f t="shared" si="35"/>
        <v/>
      </c>
      <c r="J316" s="48"/>
      <c r="K316" s="38"/>
      <c r="L316" s="38"/>
      <c r="M316" s="39"/>
      <c r="N316" s="38"/>
      <c r="O316" s="39"/>
      <c r="P316" s="39"/>
      <c r="Q316" s="30"/>
      <c r="R316" s="40" t="str">
        <f t="shared" si="37"/>
        <v/>
      </c>
      <c r="S316" s="41" t="str">
        <f t="shared" ca="1" si="38"/>
        <v/>
      </c>
      <c r="T316" s="42" t="str">
        <f>IF(R316="","",IF(R316="Não","Liberada",IF(AND(R316&lt;&gt;"Não",R316&lt;&gt;"",VLOOKUP(R316,$D$9:$AD317,26,FALSE)&lt;&gt;"Concluído"),"Aguardando",IF(AND(R316&lt;&gt;"Não",R316&lt;&gt;"",VLOOKUP(R316,$D$9:$AD317,26,FALSE)="Concluído"),"Liberada","Aguardando"))))</f>
        <v/>
      </c>
      <c r="U316" s="43"/>
      <c r="V316" s="39"/>
      <c r="W316" s="39"/>
      <c r="X316" s="30"/>
      <c r="Y316" s="40" t="str">
        <f>IF('Atividades Teste'!D316&lt;&gt;"",COUNTIFS(Ocorrências!$B$6:$B316,'Atividades Teste'!$D316,Ocorrências!$R$6:$R316,"pendente")+COUNTIFS(Ocorrências!$B$6:$B316,'Atividades Teste'!$D316,Ocorrências!$R$6:$R316,"Agd Chamado"),"")</f>
        <v/>
      </c>
      <c r="Z316" s="42" t="str">
        <f t="shared" si="41"/>
        <v/>
      </c>
      <c r="AA316" s="37"/>
      <c r="AB316" s="37"/>
      <c r="AC316" s="49"/>
      <c r="AD316" s="46" t="str">
        <f t="shared" si="36"/>
        <v/>
      </c>
      <c r="AE316" s="47"/>
    </row>
    <row r="317" spans="1:31" x14ac:dyDescent="0.3">
      <c r="A317" s="92" t="str">
        <f t="shared" si="34"/>
        <v/>
      </c>
      <c r="B317" s="29" t="s">
        <v>42</v>
      </c>
      <c r="C317" s="30">
        <v>1</v>
      </c>
      <c r="D317" s="31" t="str">
        <f>IF(F317="","",B317&amp;1+SUM($C$11:C317))</f>
        <v/>
      </c>
      <c r="E317" s="32" t="str">
        <f t="shared" si="39"/>
        <v/>
      </c>
      <c r="F317" s="48"/>
      <c r="G317" s="34"/>
      <c r="H317" s="35" t="str">
        <f t="shared" si="40"/>
        <v/>
      </c>
      <c r="I317" s="36" t="str">
        <f t="shared" si="35"/>
        <v/>
      </c>
      <c r="J317" s="48"/>
      <c r="K317" s="38"/>
      <c r="L317" s="38"/>
      <c r="M317" s="39"/>
      <c r="N317" s="38"/>
      <c r="O317" s="39"/>
      <c r="P317" s="39"/>
      <c r="Q317" s="30"/>
      <c r="R317" s="40" t="str">
        <f t="shared" si="37"/>
        <v/>
      </c>
      <c r="S317" s="41" t="str">
        <f t="shared" ca="1" si="38"/>
        <v/>
      </c>
      <c r="T317" s="42" t="str">
        <f>IF(R317="","",IF(R317="Não","Liberada",IF(AND(R317&lt;&gt;"Não",R317&lt;&gt;"",VLOOKUP(R317,$D$9:$AD318,26,FALSE)&lt;&gt;"Concluído"),"Aguardando",IF(AND(R317&lt;&gt;"Não",R317&lt;&gt;"",VLOOKUP(R317,$D$9:$AD318,26,FALSE)="Concluído"),"Liberada","Aguardando"))))</f>
        <v/>
      </c>
      <c r="U317" s="43"/>
      <c r="V317" s="39"/>
      <c r="W317" s="39"/>
      <c r="X317" s="30"/>
      <c r="Y317" s="40" t="str">
        <f>IF('Atividades Teste'!D317&lt;&gt;"",COUNTIFS(Ocorrências!$B$6:$B317,'Atividades Teste'!$D317,Ocorrências!$R$6:$R317,"pendente")+COUNTIFS(Ocorrências!$B$6:$B317,'Atividades Teste'!$D317,Ocorrências!$R$6:$R317,"Agd Chamado"),"")</f>
        <v/>
      </c>
      <c r="Z317" s="42" t="str">
        <f t="shared" si="41"/>
        <v/>
      </c>
      <c r="AA317" s="37"/>
      <c r="AB317" s="37"/>
      <c r="AC317" s="49"/>
      <c r="AD317" s="46" t="str">
        <f t="shared" si="36"/>
        <v/>
      </c>
      <c r="AE317" s="47"/>
    </row>
    <row r="318" spans="1:31" x14ac:dyDescent="0.3">
      <c r="A318" s="92" t="str">
        <f t="shared" si="34"/>
        <v/>
      </c>
      <c r="B318" s="29" t="s">
        <v>42</v>
      </c>
      <c r="C318" s="30">
        <v>1</v>
      </c>
      <c r="D318" s="31" t="str">
        <f>IF(F318="","",B318&amp;1+SUM($C$11:C318))</f>
        <v/>
      </c>
      <c r="E318" s="32" t="str">
        <f t="shared" si="39"/>
        <v/>
      </c>
      <c r="F318" s="48"/>
      <c r="G318" s="34"/>
      <c r="H318" s="35" t="str">
        <f t="shared" si="40"/>
        <v/>
      </c>
      <c r="I318" s="36" t="str">
        <f t="shared" si="35"/>
        <v/>
      </c>
      <c r="J318" s="48"/>
      <c r="K318" s="38"/>
      <c r="L318" s="38"/>
      <c r="M318" s="39"/>
      <c r="N318" s="38"/>
      <c r="O318" s="39"/>
      <c r="P318" s="39"/>
      <c r="Q318" s="30"/>
      <c r="R318" s="40" t="str">
        <f t="shared" si="37"/>
        <v/>
      </c>
      <c r="S318" s="41" t="str">
        <f t="shared" ca="1" si="38"/>
        <v/>
      </c>
      <c r="T318" s="42" t="str">
        <f>IF(R318="","",IF(R318="Não","Liberada",IF(AND(R318&lt;&gt;"Não",R318&lt;&gt;"",VLOOKUP(R318,$D$9:$AD319,26,FALSE)&lt;&gt;"Concluído"),"Aguardando",IF(AND(R318&lt;&gt;"Não",R318&lt;&gt;"",VLOOKUP(R318,$D$9:$AD319,26,FALSE)="Concluído"),"Liberada","Aguardando"))))</f>
        <v/>
      </c>
      <c r="U318" s="43"/>
      <c r="V318" s="39"/>
      <c r="W318" s="39"/>
      <c r="X318" s="30"/>
      <c r="Y318" s="40" t="str">
        <f>IF('Atividades Teste'!D318&lt;&gt;"",COUNTIFS(Ocorrências!$B$6:$B318,'Atividades Teste'!$D318,Ocorrências!$R$6:$R318,"pendente")+COUNTIFS(Ocorrências!$B$6:$B318,'Atividades Teste'!$D318,Ocorrências!$R$6:$R318,"Agd Chamado"),"")</f>
        <v/>
      </c>
      <c r="Z318" s="42" t="str">
        <f t="shared" si="41"/>
        <v/>
      </c>
      <c r="AA318" s="37"/>
      <c r="AB318" s="37"/>
      <c r="AC318" s="49"/>
      <c r="AD318" s="46" t="str">
        <f t="shared" si="36"/>
        <v/>
      </c>
      <c r="AE318" s="47"/>
    </row>
    <row r="319" spans="1:31" x14ac:dyDescent="0.3">
      <c r="A319" s="92" t="str">
        <f t="shared" si="34"/>
        <v/>
      </c>
      <c r="B319" s="29" t="s">
        <v>42</v>
      </c>
      <c r="C319" s="30">
        <v>1</v>
      </c>
      <c r="D319" s="31" t="str">
        <f>IF(F319="","",B319&amp;1+SUM($C$11:C319))</f>
        <v/>
      </c>
      <c r="E319" s="32" t="str">
        <f t="shared" si="39"/>
        <v/>
      </c>
      <c r="F319" s="48"/>
      <c r="G319" s="34"/>
      <c r="H319" s="35" t="str">
        <f t="shared" si="40"/>
        <v/>
      </c>
      <c r="I319" s="36" t="str">
        <f t="shared" si="35"/>
        <v/>
      </c>
      <c r="J319" s="48"/>
      <c r="K319" s="38"/>
      <c r="L319" s="38"/>
      <c r="M319" s="39"/>
      <c r="N319" s="38"/>
      <c r="O319" s="39"/>
      <c r="P319" s="39"/>
      <c r="Q319" s="30"/>
      <c r="R319" s="40" t="str">
        <f t="shared" si="37"/>
        <v/>
      </c>
      <c r="S319" s="41" t="str">
        <f t="shared" ca="1" si="38"/>
        <v/>
      </c>
      <c r="T319" s="42" t="str">
        <f>IF(R319="","",IF(R319="Não","Liberada",IF(AND(R319&lt;&gt;"Não",R319&lt;&gt;"",VLOOKUP(R319,$D$9:$AD320,26,FALSE)&lt;&gt;"Concluído"),"Aguardando",IF(AND(R319&lt;&gt;"Não",R319&lt;&gt;"",VLOOKUP(R319,$D$9:$AD320,26,FALSE)="Concluído"),"Liberada","Aguardando"))))</f>
        <v/>
      </c>
      <c r="U319" s="43"/>
      <c r="V319" s="39"/>
      <c r="W319" s="39"/>
      <c r="X319" s="30"/>
      <c r="Y319" s="40" t="str">
        <f>IF('Atividades Teste'!D319&lt;&gt;"",COUNTIFS(Ocorrências!$B$6:$B319,'Atividades Teste'!$D319,Ocorrências!$R$6:$R319,"pendente")+COUNTIFS(Ocorrências!$B$6:$B319,'Atividades Teste'!$D319,Ocorrências!$R$6:$R319,"Agd Chamado"),"")</f>
        <v/>
      </c>
      <c r="Z319" s="42" t="str">
        <f t="shared" si="41"/>
        <v/>
      </c>
      <c r="AA319" s="37"/>
      <c r="AB319" s="37"/>
      <c r="AC319" s="49"/>
      <c r="AD319" s="46" t="str">
        <f t="shared" si="36"/>
        <v/>
      </c>
      <c r="AE319" s="47"/>
    </row>
    <row r="320" spans="1:31" x14ac:dyDescent="0.3">
      <c r="A320" s="92" t="str">
        <f t="shared" si="34"/>
        <v/>
      </c>
      <c r="B320" s="29" t="s">
        <v>42</v>
      </c>
      <c r="C320" s="30">
        <v>1</v>
      </c>
      <c r="D320" s="31" t="str">
        <f>IF(F320="","",B320&amp;1+SUM($C$11:C320))</f>
        <v/>
      </c>
      <c r="E320" s="32" t="str">
        <f t="shared" si="39"/>
        <v/>
      </c>
      <c r="F320" s="48"/>
      <c r="G320" s="34"/>
      <c r="H320" s="35" t="str">
        <f t="shared" si="40"/>
        <v/>
      </c>
      <c r="I320" s="36" t="str">
        <f t="shared" si="35"/>
        <v/>
      </c>
      <c r="J320" s="48"/>
      <c r="K320" s="38"/>
      <c r="L320" s="38"/>
      <c r="M320" s="39"/>
      <c r="N320" s="38"/>
      <c r="O320" s="39"/>
      <c r="P320" s="39"/>
      <c r="Q320" s="30"/>
      <c r="R320" s="40" t="str">
        <f t="shared" si="37"/>
        <v/>
      </c>
      <c r="S320" s="41" t="str">
        <f t="shared" ca="1" si="38"/>
        <v/>
      </c>
      <c r="T320" s="42" t="str">
        <f>IF(R320="","",IF(R320="Não","Liberada",IF(AND(R320&lt;&gt;"Não",R320&lt;&gt;"",VLOOKUP(R320,$D$9:$AD321,26,FALSE)&lt;&gt;"Concluído"),"Aguardando",IF(AND(R320&lt;&gt;"Não",R320&lt;&gt;"",VLOOKUP(R320,$D$9:$AD321,26,FALSE)="Concluído"),"Liberada","Aguardando"))))</f>
        <v/>
      </c>
      <c r="U320" s="43"/>
      <c r="V320" s="39"/>
      <c r="W320" s="39"/>
      <c r="X320" s="30"/>
      <c r="Y320" s="40" t="str">
        <f>IF('Atividades Teste'!D320&lt;&gt;"",COUNTIFS(Ocorrências!$B$6:$B320,'Atividades Teste'!$D320,Ocorrências!$R$6:$R320,"pendente")+COUNTIFS(Ocorrências!$B$6:$B320,'Atividades Teste'!$D320,Ocorrências!$R$6:$R320,"Agd Chamado"),"")</f>
        <v/>
      </c>
      <c r="Z320" s="42" t="str">
        <f t="shared" si="41"/>
        <v/>
      </c>
      <c r="AA320" s="37"/>
      <c r="AB320" s="37"/>
      <c r="AC320" s="49"/>
      <c r="AD320" s="46" t="str">
        <f t="shared" si="36"/>
        <v/>
      </c>
      <c r="AE320" s="47"/>
    </row>
    <row r="321" spans="1:31" x14ac:dyDescent="0.3">
      <c r="A321" s="92" t="str">
        <f t="shared" si="34"/>
        <v/>
      </c>
      <c r="B321" s="29" t="s">
        <v>42</v>
      </c>
      <c r="C321" s="30">
        <v>1</v>
      </c>
      <c r="D321" s="31" t="str">
        <f>IF(F321="","",B321&amp;1+SUM($C$11:C321))</f>
        <v/>
      </c>
      <c r="E321" s="32" t="str">
        <f t="shared" si="39"/>
        <v/>
      </c>
      <c r="F321" s="48"/>
      <c r="G321" s="34"/>
      <c r="H321" s="35" t="str">
        <f t="shared" si="40"/>
        <v/>
      </c>
      <c r="I321" s="36" t="str">
        <f t="shared" si="35"/>
        <v/>
      </c>
      <c r="J321" s="48"/>
      <c r="K321" s="38"/>
      <c r="L321" s="38"/>
      <c r="M321" s="39"/>
      <c r="N321" s="38"/>
      <c r="O321" s="39"/>
      <c r="P321" s="39"/>
      <c r="Q321" s="30"/>
      <c r="R321" s="40" t="str">
        <f t="shared" si="37"/>
        <v/>
      </c>
      <c r="S321" s="41" t="str">
        <f t="shared" ca="1" si="38"/>
        <v/>
      </c>
      <c r="T321" s="42" t="str">
        <f>IF(R321="","",IF(R321="Não","Liberada",IF(AND(R321&lt;&gt;"Não",R321&lt;&gt;"",VLOOKUP(R321,$D$9:$AD322,26,FALSE)&lt;&gt;"Concluído"),"Aguardando",IF(AND(R321&lt;&gt;"Não",R321&lt;&gt;"",VLOOKUP(R321,$D$9:$AD322,26,FALSE)="Concluído"),"Liberada","Aguardando"))))</f>
        <v/>
      </c>
      <c r="U321" s="43"/>
      <c r="V321" s="39"/>
      <c r="W321" s="39"/>
      <c r="X321" s="30"/>
      <c r="Y321" s="40" t="str">
        <f>IF('Atividades Teste'!D321&lt;&gt;"",COUNTIFS(Ocorrências!$B$6:$B321,'Atividades Teste'!$D321,Ocorrências!$R$6:$R321,"pendente")+COUNTIFS(Ocorrências!$B$6:$B321,'Atividades Teste'!$D321,Ocorrências!$R$6:$R321,"Agd Chamado"),"")</f>
        <v/>
      </c>
      <c r="Z321" s="42" t="str">
        <f t="shared" si="41"/>
        <v/>
      </c>
      <c r="AA321" s="37"/>
      <c r="AB321" s="37"/>
      <c r="AC321" s="49"/>
      <c r="AD321" s="46" t="str">
        <f t="shared" si="36"/>
        <v/>
      </c>
      <c r="AE321" s="47"/>
    </row>
    <row r="322" spans="1:31" x14ac:dyDescent="0.3">
      <c r="A322" s="92" t="str">
        <f t="shared" si="34"/>
        <v/>
      </c>
      <c r="B322" s="29" t="s">
        <v>42</v>
      </c>
      <c r="C322" s="30">
        <v>1</v>
      </c>
      <c r="D322" s="31" t="str">
        <f>IF(F322="","",B322&amp;1+SUM($C$11:C322))</f>
        <v/>
      </c>
      <c r="E322" s="32" t="str">
        <f t="shared" si="39"/>
        <v/>
      </c>
      <c r="F322" s="48"/>
      <c r="G322" s="34"/>
      <c r="H322" s="35" t="str">
        <f t="shared" si="40"/>
        <v/>
      </c>
      <c r="I322" s="36" t="str">
        <f t="shared" si="35"/>
        <v/>
      </c>
      <c r="J322" s="48"/>
      <c r="K322" s="38"/>
      <c r="L322" s="38"/>
      <c r="M322" s="39"/>
      <c r="N322" s="38"/>
      <c r="O322" s="39"/>
      <c r="P322" s="39"/>
      <c r="Q322" s="30"/>
      <c r="R322" s="40" t="str">
        <f t="shared" si="37"/>
        <v/>
      </c>
      <c r="S322" s="41" t="str">
        <f t="shared" ca="1" si="38"/>
        <v/>
      </c>
      <c r="T322" s="42" t="str">
        <f>IF(R322="","",IF(R322="Não","Liberada",IF(AND(R322&lt;&gt;"Não",R322&lt;&gt;"",VLOOKUP(R322,$D$9:$AD323,26,FALSE)&lt;&gt;"Concluído"),"Aguardando",IF(AND(R322&lt;&gt;"Não",R322&lt;&gt;"",VLOOKUP(R322,$D$9:$AD323,26,FALSE)="Concluído"),"Liberada","Aguardando"))))</f>
        <v/>
      </c>
      <c r="U322" s="43"/>
      <c r="V322" s="39"/>
      <c r="W322" s="39"/>
      <c r="X322" s="30"/>
      <c r="Y322" s="40" t="str">
        <f>IF('Atividades Teste'!D322&lt;&gt;"",COUNTIFS(Ocorrências!$B$6:$B322,'Atividades Teste'!$D322,Ocorrências!$R$6:$R322,"pendente")+COUNTIFS(Ocorrências!$B$6:$B322,'Atividades Teste'!$D322,Ocorrências!$R$6:$R322,"Agd Chamado"),"")</f>
        <v/>
      </c>
      <c r="Z322" s="42" t="str">
        <f t="shared" si="41"/>
        <v/>
      </c>
      <c r="AA322" s="37"/>
      <c r="AB322" s="37"/>
      <c r="AC322" s="49"/>
      <c r="AD322" s="46" t="str">
        <f t="shared" si="36"/>
        <v/>
      </c>
      <c r="AE322" s="47"/>
    </row>
    <row r="323" spans="1:31" x14ac:dyDescent="0.3">
      <c r="A323" s="92" t="str">
        <f t="shared" si="34"/>
        <v/>
      </c>
      <c r="B323" s="29" t="s">
        <v>42</v>
      </c>
      <c r="C323" s="30">
        <v>1</v>
      </c>
      <c r="D323" s="31" t="str">
        <f>IF(F323="","",B323&amp;1+SUM($C$11:C323))</f>
        <v/>
      </c>
      <c r="E323" s="32" t="str">
        <f t="shared" si="39"/>
        <v/>
      </c>
      <c r="F323" s="48"/>
      <c r="G323" s="34"/>
      <c r="H323" s="35" t="str">
        <f t="shared" si="40"/>
        <v/>
      </c>
      <c r="I323" s="36" t="str">
        <f t="shared" si="35"/>
        <v/>
      </c>
      <c r="J323" s="48"/>
      <c r="K323" s="38"/>
      <c r="L323" s="38"/>
      <c r="M323" s="39"/>
      <c r="N323" s="38"/>
      <c r="O323" s="39"/>
      <c r="P323" s="39"/>
      <c r="Q323" s="30"/>
      <c r="R323" s="40" t="str">
        <f t="shared" si="37"/>
        <v/>
      </c>
      <c r="S323" s="41" t="str">
        <f t="shared" ca="1" si="38"/>
        <v/>
      </c>
      <c r="T323" s="42" t="str">
        <f>IF(R323="","",IF(R323="Não","Liberada",IF(AND(R323&lt;&gt;"Não",R323&lt;&gt;"",VLOOKUP(R323,$D$9:$AD324,26,FALSE)&lt;&gt;"Concluído"),"Aguardando",IF(AND(R323&lt;&gt;"Não",R323&lt;&gt;"",VLOOKUP(R323,$D$9:$AD324,26,FALSE)="Concluído"),"Liberada","Aguardando"))))</f>
        <v/>
      </c>
      <c r="U323" s="43"/>
      <c r="V323" s="39"/>
      <c r="W323" s="39"/>
      <c r="X323" s="30"/>
      <c r="Y323" s="40" t="str">
        <f>IF('Atividades Teste'!D323&lt;&gt;"",COUNTIFS(Ocorrências!$B$6:$B323,'Atividades Teste'!$D323,Ocorrências!$R$6:$R323,"pendente")+COUNTIFS(Ocorrências!$B$6:$B323,'Atividades Teste'!$D323,Ocorrências!$R$6:$R323,"Agd Chamado"),"")</f>
        <v/>
      </c>
      <c r="Z323" s="42" t="str">
        <f t="shared" si="41"/>
        <v/>
      </c>
      <c r="AA323" s="37"/>
      <c r="AB323" s="37"/>
      <c r="AC323" s="49"/>
      <c r="AD323" s="46" t="str">
        <f t="shared" si="36"/>
        <v/>
      </c>
      <c r="AE323" s="47"/>
    </row>
    <row r="324" spans="1:31" x14ac:dyDescent="0.3">
      <c r="A324" s="92" t="str">
        <f t="shared" si="34"/>
        <v/>
      </c>
      <c r="B324" s="29" t="s">
        <v>42</v>
      </c>
      <c r="C324" s="30">
        <v>1</v>
      </c>
      <c r="D324" s="31" t="str">
        <f>IF(F324="","",B324&amp;1+SUM($C$11:C324))</f>
        <v/>
      </c>
      <c r="E324" s="32" t="str">
        <f t="shared" si="39"/>
        <v/>
      </c>
      <c r="F324" s="48"/>
      <c r="G324" s="34"/>
      <c r="H324" s="35" t="str">
        <f t="shared" si="40"/>
        <v/>
      </c>
      <c r="I324" s="36" t="str">
        <f t="shared" si="35"/>
        <v/>
      </c>
      <c r="J324" s="48"/>
      <c r="K324" s="38"/>
      <c r="L324" s="38"/>
      <c r="M324" s="39"/>
      <c r="N324" s="38"/>
      <c r="O324" s="39"/>
      <c r="P324" s="39"/>
      <c r="Q324" s="30"/>
      <c r="R324" s="40" t="str">
        <f t="shared" si="37"/>
        <v/>
      </c>
      <c r="S324" s="41" t="str">
        <f t="shared" ca="1" si="38"/>
        <v/>
      </c>
      <c r="T324" s="42" t="str">
        <f>IF(R324="","",IF(R324="Não","Liberada",IF(AND(R324&lt;&gt;"Não",R324&lt;&gt;"",VLOOKUP(R324,$D$9:$AD325,26,FALSE)&lt;&gt;"Concluído"),"Aguardando",IF(AND(R324&lt;&gt;"Não",R324&lt;&gt;"",VLOOKUP(R324,$D$9:$AD325,26,FALSE)="Concluído"),"Liberada","Aguardando"))))</f>
        <v/>
      </c>
      <c r="U324" s="43"/>
      <c r="V324" s="39"/>
      <c r="W324" s="39"/>
      <c r="X324" s="30"/>
      <c r="Y324" s="40" t="str">
        <f>IF('Atividades Teste'!D324&lt;&gt;"",COUNTIFS(Ocorrências!$B$6:$B324,'Atividades Teste'!$D324,Ocorrências!$R$6:$R324,"pendente")+COUNTIFS(Ocorrências!$B$6:$B324,'Atividades Teste'!$D324,Ocorrências!$R$6:$R324,"Agd Chamado"),"")</f>
        <v/>
      </c>
      <c r="Z324" s="42" t="str">
        <f t="shared" si="41"/>
        <v/>
      </c>
      <c r="AA324" s="37"/>
      <c r="AB324" s="37"/>
      <c r="AC324" s="49"/>
      <c r="AD324" s="46" t="str">
        <f t="shared" si="36"/>
        <v/>
      </c>
      <c r="AE324" s="47"/>
    </row>
    <row r="325" spans="1:31" x14ac:dyDescent="0.3">
      <c r="A325" s="92" t="str">
        <f t="shared" si="34"/>
        <v/>
      </c>
      <c r="B325" s="29" t="s">
        <v>42</v>
      </c>
      <c r="C325" s="30">
        <v>1</v>
      </c>
      <c r="D325" s="31" t="str">
        <f>IF(F325="","",B325&amp;1+SUM($C$11:C325))</f>
        <v/>
      </c>
      <c r="E325" s="32" t="str">
        <f t="shared" si="39"/>
        <v/>
      </c>
      <c r="F325" s="48"/>
      <c r="G325" s="34"/>
      <c r="H325" s="35" t="str">
        <f t="shared" si="40"/>
        <v/>
      </c>
      <c r="I325" s="36" t="str">
        <f t="shared" si="35"/>
        <v/>
      </c>
      <c r="J325" s="48"/>
      <c r="K325" s="38"/>
      <c r="L325" s="38"/>
      <c r="M325" s="39"/>
      <c r="N325" s="38"/>
      <c r="O325" s="39"/>
      <c r="P325" s="39"/>
      <c r="Q325" s="30"/>
      <c r="R325" s="40" t="str">
        <f t="shared" si="37"/>
        <v/>
      </c>
      <c r="S325" s="41" t="str">
        <f t="shared" ca="1" si="38"/>
        <v/>
      </c>
      <c r="T325" s="42" t="str">
        <f>IF(R325="","",IF(R325="Não","Liberada",IF(AND(R325&lt;&gt;"Não",R325&lt;&gt;"",VLOOKUP(R325,$D$9:$AD326,26,FALSE)&lt;&gt;"Concluído"),"Aguardando",IF(AND(R325&lt;&gt;"Não",R325&lt;&gt;"",VLOOKUP(R325,$D$9:$AD326,26,FALSE)="Concluído"),"Liberada","Aguardando"))))</f>
        <v/>
      </c>
      <c r="U325" s="43"/>
      <c r="V325" s="39"/>
      <c r="W325" s="39"/>
      <c r="X325" s="30"/>
      <c r="Y325" s="40" t="str">
        <f>IF('Atividades Teste'!D325&lt;&gt;"",COUNTIFS(Ocorrências!$B$6:$B325,'Atividades Teste'!$D325,Ocorrências!$R$6:$R325,"pendente")+COUNTIFS(Ocorrências!$B$6:$B325,'Atividades Teste'!$D325,Ocorrências!$R$6:$R325,"Agd Chamado"),"")</f>
        <v/>
      </c>
      <c r="Z325" s="42" t="str">
        <f t="shared" si="41"/>
        <v/>
      </c>
      <c r="AA325" s="37"/>
      <c r="AB325" s="37"/>
      <c r="AC325" s="49"/>
      <c r="AD325" s="46" t="str">
        <f t="shared" si="36"/>
        <v/>
      </c>
      <c r="AE325" s="47"/>
    </row>
    <row r="326" spans="1:31" x14ac:dyDescent="0.3">
      <c r="A326" s="92" t="str">
        <f t="shared" si="34"/>
        <v/>
      </c>
      <c r="B326" s="29" t="s">
        <v>42</v>
      </c>
      <c r="C326" s="30">
        <v>1</v>
      </c>
      <c r="D326" s="31" t="str">
        <f>IF(F326="","",B326&amp;1+SUM($C$11:C326))</f>
        <v/>
      </c>
      <c r="E326" s="32" t="str">
        <f t="shared" si="39"/>
        <v/>
      </c>
      <c r="F326" s="48"/>
      <c r="G326" s="34"/>
      <c r="H326" s="35" t="str">
        <f t="shared" si="40"/>
        <v/>
      </c>
      <c r="I326" s="36" t="str">
        <f t="shared" si="35"/>
        <v/>
      </c>
      <c r="J326" s="48"/>
      <c r="K326" s="38"/>
      <c r="L326" s="38"/>
      <c r="M326" s="39"/>
      <c r="N326" s="38"/>
      <c r="O326" s="39"/>
      <c r="P326" s="39"/>
      <c r="Q326" s="30"/>
      <c r="R326" s="40" t="str">
        <f t="shared" si="37"/>
        <v/>
      </c>
      <c r="S326" s="41" t="str">
        <f t="shared" ca="1" si="38"/>
        <v/>
      </c>
      <c r="T326" s="42" t="str">
        <f>IF(R326="","",IF(R326="Não","Liberada",IF(AND(R326&lt;&gt;"Não",R326&lt;&gt;"",VLOOKUP(R326,$D$9:$AD327,26,FALSE)&lt;&gt;"Concluído"),"Aguardando",IF(AND(R326&lt;&gt;"Não",R326&lt;&gt;"",VLOOKUP(R326,$D$9:$AD327,26,FALSE)="Concluído"),"Liberada","Aguardando"))))</f>
        <v/>
      </c>
      <c r="U326" s="43"/>
      <c r="V326" s="39"/>
      <c r="W326" s="39"/>
      <c r="X326" s="30"/>
      <c r="Y326" s="40" t="str">
        <f>IF('Atividades Teste'!D326&lt;&gt;"",COUNTIFS(Ocorrências!$B$6:$B326,'Atividades Teste'!$D326,Ocorrências!$R$6:$R326,"pendente")+COUNTIFS(Ocorrências!$B$6:$B326,'Atividades Teste'!$D326,Ocorrências!$R$6:$R326,"Agd Chamado"),"")</f>
        <v/>
      </c>
      <c r="Z326" s="42" t="str">
        <f t="shared" si="41"/>
        <v/>
      </c>
      <c r="AA326" s="37"/>
      <c r="AB326" s="37"/>
      <c r="AC326" s="49"/>
      <c r="AD326" s="46" t="str">
        <f t="shared" si="36"/>
        <v/>
      </c>
      <c r="AE326" s="47"/>
    </row>
    <row r="327" spans="1:31" x14ac:dyDescent="0.3">
      <c r="A327" s="92" t="str">
        <f t="shared" si="34"/>
        <v/>
      </c>
      <c r="B327" s="29" t="s">
        <v>42</v>
      </c>
      <c r="C327" s="30">
        <v>1</v>
      </c>
      <c r="D327" s="31" t="str">
        <f>IF(F327="","",B327&amp;1+SUM($C$11:C327))</f>
        <v/>
      </c>
      <c r="E327" s="32" t="str">
        <f t="shared" si="39"/>
        <v/>
      </c>
      <c r="F327" s="48"/>
      <c r="G327" s="34"/>
      <c r="H327" s="35" t="str">
        <f t="shared" si="40"/>
        <v/>
      </c>
      <c r="I327" s="36" t="str">
        <f t="shared" si="35"/>
        <v/>
      </c>
      <c r="J327" s="48"/>
      <c r="K327" s="38"/>
      <c r="L327" s="38"/>
      <c r="M327" s="39"/>
      <c r="N327" s="38"/>
      <c r="O327" s="39"/>
      <c r="P327" s="39"/>
      <c r="Q327" s="30"/>
      <c r="R327" s="40" t="str">
        <f t="shared" si="37"/>
        <v/>
      </c>
      <c r="S327" s="41" t="str">
        <f t="shared" ca="1" si="38"/>
        <v/>
      </c>
      <c r="T327" s="42" t="str">
        <f>IF(R327="","",IF(R327="Não","Liberada",IF(AND(R327&lt;&gt;"Não",R327&lt;&gt;"",VLOOKUP(R327,$D$9:$AD328,26,FALSE)&lt;&gt;"Concluído"),"Aguardando",IF(AND(R327&lt;&gt;"Não",R327&lt;&gt;"",VLOOKUP(R327,$D$9:$AD328,26,FALSE)="Concluído"),"Liberada","Aguardando"))))</f>
        <v/>
      </c>
      <c r="U327" s="43"/>
      <c r="V327" s="39"/>
      <c r="W327" s="39"/>
      <c r="X327" s="30"/>
      <c r="Y327" s="40" t="str">
        <f>IF('Atividades Teste'!D327&lt;&gt;"",COUNTIFS(Ocorrências!$B$6:$B327,'Atividades Teste'!$D327,Ocorrências!$R$6:$R327,"pendente")+COUNTIFS(Ocorrências!$B$6:$B327,'Atividades Teste'!$D327,Ocorrências!$R$6:$R327,"Agd Chamado"),"")</f>
        <v/>
      </c>
      <c r="Z327" s="42" t="str">
        <f t="shared" si="41"/>
        <v/>
      </c>
      <c r="AA327" s="37"/>
      <c r="AB327" s="37"/>
      <c r="AC327" s="49"/>
      <c r="AD327" s="46" t="str">
        <f t="shared" si="36"/>
        <v/>
      </c>
      <c r="AE327" s="47"/>
    </row>
    <row r="328" spans="1:31" x14ac:dyDescent="0.3">
      <c r="A328" s="92" t="str">
        <f t="shared" si="34"/>
        <v/>
      </c>
      <c r="B328" s="29" t="s">
        <v>42</v>
      </c>
      <c r="C328" s="30">
        <v>1</v>
      </c>
      <c r="D328" s="31" t="str">
        <f>IF(F328="","",B328&amp;1+SUM($C$11:C328))</f>
        <v/>
      </c>
      <c r="E328" s="32" t="str">
        <f t="shared" si="39"/>
        <v/>
      </c>
      <c r="F328" s="48"/>
      <c r="G328" s="34"/>
      <c r="H328" s="35" t="str">
        <f t="shared" si="40"/>
        <v/>
      </c>
      <c r="I328" s="36" t="str">
        <f t="shared" si="35"/>
        <v/>
      </c>
      <c r="J328" s="48"/>
      <c r="K328" s="38"/>
      <c r="L328" s="38"/>
      <c r="M328" s="39"/>
      <c r="N328" s="38"/>
      <c r="O328" s="39"/>
      <c r="P328" s="39"/>
      <c r="Q328" s="30"/>
      <c r="R328" s="40" t="str">
        <f t="shared" si="37"/>
        <v/>
      </c>
      <c r="S328" s="41" t="str">
        <f t="shared" ca="1" si="38"/>
        <v/>
      </c>
      <c r="T328" s="42" t="str">
        <f>IF(R328="","",IF(R328="Não","Liberada",IF(AND(R328&lt;&gt;"Não",R328&lt;&gt;"",VLOOKUP(R328,$D$9:$AD329,26,FALSE)&lt;&gt;"Concluído"),"Aguardando",IF(AND(R328&lt;&gt;"Não",R328&lt;&gt;"",VLOOKUP(R328,$D$9:$AD329,26,FALSE)="Concluído"),"Liberada","Aguardando"))))</f>
        <v/>
      </c>
      <c r="U328" s="43"/>
      <c r="V328" s="39"/>
      <c r="W328" s="39"/>
      <c r="X328" s="30"/>
      <c r="Y328" s="40" t="str">
        <f>IF('Atividades Teste'!D328&lt;&gt;"",COUNTIFS(Ocorrências!$B$6:$B328,'Atividades Teste'!$D328,Ocorrências!$R$6:$R328,"pendente")+COUNTIFS(Ocorrências!$B$6:$B328,'Atividades Teste'!$D328,Ocorrências!$R$6:$R328,"Agd Chamado"),"")</f>
        <v/>
      </c>
      <c r="Z328" s="42" t="str">
        <f t="shared" si="41"/>
        <v/>
      </c>
      <c r="AA328" s="37"/>
      <c r="AB328" s="37"/>
      <c r="AC328" s="49"/>
      <c r="AD328" s="46" t="str">
        <f t="shared" si="36"/>
        <v/>
      </c>
      <c r="AE328" s="47"/>
    </row>
    <row r="329" spans="1:31" x14ac:dyDescent="0.3">
      <c r="A329" s="92" t="str">
        <f t="shared" si="34"/>
        <v/>
      </c>
      <c r="B329" s="29" t="s">
        <v>42</v>
      </c>
      <c r="C329" s="30">
        <v>1</v>
      </c>
      <c r="D329" s="31" t="str">
        <f>IF(F329="","",B329&amp;1+SUM($C$11:C329))</f>
        <v/>
      </c>
      <c r="E329" s="32" t="str">
        <f t="shared" si="39"/>
        <v/>
      </c>
      <c r="F329" s="48"/>
      <c r="G329" s="34"/>
      <c r="H329" s="35" t="str">
        <f t="shared" si="40"/>
        <v/>
      </c>
      <c r="I329" s="36" t="str">
        <f t="shared" si="35"/>
        <v/>
      </c>
      <c r="J329" s="48"/>
      <c r="K329" s="38"/>
      <c r="L329" s="38"/>
      <c r="M329" s="39"/>
      <c r="N329" s="38"/>
      <c r="O329" s="39"/>
      <c r="P329" s="39"/>
      <c r="Q329" s="30"/>
      <c r="R329" s="40" t="str">
        <f t="shared" si="37"/>
        <v/>
      </c>
      <c r="S329" s="41" t="str">
        <f t="shared" ca="1" si="38"/>
        <v/>
      </c>
      <c r="T329" s="42" t="str">
        <f>IF(R329="","",IF(R329="Não","Liberada",IF(AND(R329&lt;&gt;"Não",R329&lt;&gt;"",VLOOKUP(R329,$D$9:$AD330,26,FALSE)&lt;&gt;"Concluído"),"Aguardando",IF(AND(R329&lt;&gt;"Não",R329&lt;&gt;"",VLOOKUP(R329,$D$9:$AD330,26,FALSE)="Concluído"),"Liberada","Aguardando"))))</f>
        <v/>
      </c>
      <c r="U329" s="43"/>
      <c r="V329" s="39"/>
      <c r="W329" s="39"/>
      <c r="X329" s="30"/>
      <c r="Y329" s="40" t="str">
        <f>IF('Atividades Teste'!D329&lt;&gt;"",COUNTIFS(Ocorrências!$B$6:$B329,'Atividades Teste'!$D329,Ocorrências!$R$6:$R329,"pendente")+COUNTIFS(Ocorrências!$B$6:$B329,'Atividades Teste'!$D329,Ocorrências!$R$6:$R329,"Agd Chamado"),"")</f>
        <v/>
      </c>
      <c r="Z329" s="42" t="str">
        <f t="shared" si="41"/>
        <v/>
      </c>
      <c r="AA329" s="37"/>
      <c r="AB329" s="37"/>
      <c r="AC329" s="49"/>
      <c r="AD329" s="46" t="str">
        <f t="shared" si="36"/>
        <v/>
      </c>
      <c r="AE329" s="47"/>
    </row>
    <row r="330" spans="1:31" x14ac:dyDescent="0.3">
      <c r="A330" s="92" t="str">
        <f t="shared" si="34"/>
        <v/>
      </c>
      <c r="B330" s="29" t="s">
        <v>42</v>
      </c>
      <c r="C330" s="30">
        <v>1</v>
      </c>
      <c r="D330" s="31" t="str">
        <f>IF(F330="","",B330&amp;1+SUM($C$11:C330))</f>
        <v/>
      </c>
      <c r="E330" s="32" t="str">
        <f t="shared" si="39"/>
        <v/>
      </c>
      <c r="F330" s="48"/>
      <c r="G330" s="34"/>
      <c r="H330" s="35" t="str">
        <f t="shared" si="40"/>
        <v/>
      </c>
      <c r="I330" s="36" t="str">
        <f t="shared" si="35"/>
        <v/>
      </c>
      <c r="J330" s="48"/>
      <c r="K330" s="38"/>
      <c r="L330" s="38"/>
      <c r="M330" s="39"/>
      <c r="N330" s="38"/>
      <c r="O330" s="39"/>
      <c r="P330" s="39"/>
      <c r="Q330" s="30"/>
      <c r="R330" s="40" t="str">
        <f t="shared" si="37"/>
        <v/>
      </c>
      <c r="S330" s="41" t="str">
        <f t="shared" ca="1" si="38"/>
        <v/>
      </c>
      <c r="T330" s="42" t="str">
        <f>IF(R330="","",IF(R330="Não","Liberada",IF(AND(R330&lt;&gt;"Não",R330&lt;&gt;"",VLOOKUP(R330,$D$9:$AD331,26,FALSE)&lt;&gt;"Concluído"),"Aguardando",IF(AND(R330&lt;&gt;"Não",R330&lt;&gt;"",VLOOKUP(R330,$D$9:$AD331,26,FALSE)="Concluído"),"Liberada","Aguardando"))))</f>
        <v/>
      </c>
      <c r="U330" s="43"/>
      <c r="V330" s="39"/>
      <c r="W330" s="39"/>
      <c r="X330" s="30"/>
      <c r="Y330" s="40" t="str">
        <f>IF('Atividades Teste'!D330&lt;&gt;"",COUNTIFS(Ocorrências!$B$6:$B330,'Atividades Teste'!$D330,Ocorrências!$R$6:$R330,"pendente")+COUNTIFS(Ocorrências!$B$6:$B330,'Atividades Teste'!$D330,Ocorrências!$R$6:$R330,"Agd Chamado"),"")</f>
        <v/>
      </c>
      <c r="Z330" s="42" t="str">
        <f t="shared" si="41"/>
        <v/>
      </c>
      <c r="AA330" s="37"/>
      <c r="AB330" s="37"/>
      <c r="AC330" s="49"/>
      <c r="AD330" s="46" t="str">
        <f t="shared" si="36"/>
        <v/>
      </c>
      <c r="AE330" s="47"/>
    </row>
    <row r="331" spans="1:31" x14ac:dyDescent="0.3">
      <c r="A331" s="92" t="str">
        <f t="shared" ref="A331:A394" si="42">IF(D331="","",IF(AD331=$O$5,"!",IF(AD331=$O$6,4,IF(AD331=$O$3,3,IF(AD331=$O$4,2,IF(AD331=$O$2,1,""))))))</f>
        <v/>
      </c>
      <c r="B331" s="29" t="s">
        <v>42</v>
      </c>
      <c r="C331" s="30">
        <v>1</v>
      </c>
      <c r="D331" s="31" t="str">
        <f>IF(F331="","",B331&amp;1+SUM($C$11:C331))</f>
        <v/>
      </c>
      <c r="E331" s="32" t="str">
        <f t="shared" si="39"/>
        <v/>
      </c>
      <c r="F331" s="48"/>
      <c r="G331" s="34"/>
      <c r="H331" s="35" t="str">
        <f t="shared" si="40"/>
        <v/>
      </c>
      <c r="I331" s="36" t="str">
        <f t="shared" si="35"/>
        <v/>
      </c>
      <c r="J331" s="48"/>
      <c r="K331" s="38"/>
      <c r="L331" s="38"/>
      <c r="M331" s="39"/>
      <c r="N331" s="38"/>
      <c r="O331" s="39"/>
      <c r="P331" s="39"/>
      <c r="Q331" s="30"/>
      <c r="R331" s="40" t="str">
        <f t="shared" si="37"/>
        <v/>
      </c>
      <c r="S331" s="41" t="str">
        <f t="shared" ca="1" si="38"/>
        <v/>
      </c>
      <c r="T331" s="42" t="str">
        <f>IF(R331="","",IF(R331="Não","Liberada",IF(AND(R331&lt;&gt;"Não",R331&lt;&gt;"",VLOOKUP(R331,$D$9:$AD332,26,FALSE)&lt;&gt;"Concluído"),"Aguardando",IF(AND(R331&lt;&gt;"Não",R331&lt;&gt;"",VLOOKUP(R331,$D$9:$AD332,26,FALSE)="Concluído"),"Liberada","Aguardando"))))</f>
        <v/>
      </c>
      <c r="U331" s="43"/>
      <c r="V331" s="39"/>
      <c r="W331" s="39"/>
      <c r="X331" s="30"/>
      <c r="Y331" s="40" t="str">
        <f>IF('Atividades Teste'!D331&lt;&gt;"",COUNTIFS(Ocorrências!$B$6:$B331,'Atividades Teste'!$D331,Ocorrências!$R$6:$R331,"pendente")+COUNTIFS(Ocorrências!$B$6:$B331,'Atividades Teste'!$D331,Ocorrências!$R$6:$R331,"Agd Chamado"),"")</f>
        <v/>
      </c>
      <c r="Z331" s="42" t="str">
        <f t="shared" si="41"/>
        <v/>
      </c>
      <c r="AA331" s="37"/>
      <c r="AB331" s="37"/>
      <c r="AC331" s="49"/>
      <c r="AD331" s="46" t="str">
        <f t="shared" si="36"/>
        <v/>
      </c>
      <c r="AE331" s="47"/>
    </row>
    <row r="332" spans="1:31" x14ac:dyDescent="0.3">
      <c r="A332" s="92" t="str">
        <f t="shared" si="42"/>
        <v/>
      </c>
      <c r="B332" s="29" t="s">
        <v>42</v>
      </c>
      <c r="C332" s="30">
        <v>1</v>
      </c>
      <c r="D332" s="31" t="str">
        <f>IF(F332="","",B332&amp;1+SUM($C$11:C332))</f>
        <v/>
      </c>
      <c r="E332" s="32" t="str">
        <f t="shared" si="39"/>
        <v/>
      </c>
      <c r="F332" s="48"/>
      <c r="G332" s="34"/>
      <c r="H332" s="35" t="str">
        <f t="shared" si="40"/>
        <v/>
      </c>
      <c r="I332" s="36" t="str">
        <f t="shared" ref="I332:I395" si="43">IF(F332="","",CONCATENATE($F332,".",$H332))</f>
        <v/>
      </c>
      <c r="J332" s="48"/>
      <c r="K332" s="38"/>
      <c r="L332" s="38"/>
      <c r="M332" s="39"/>
      <c r="N332" s="38"/>
      <c r="O332" s="39"/>
      <c r="P332" s="39"/>
      <c r="Q332" s="30"/>
      <c r="R332" s="40" t="str">
        <f t="shared" si="37"/>
        <v/>
      </c>
      <c r="S332" s="41" t="str">
        <f t="shared" ca="1" si="38"/>
        <v/>
      </c>
      <c r="T332" s="42" t="str">
        <f>IF(R332="","",IF(R332="Não","Liberada",IF(AND(R332&lt;&gt;"Não",R332&lt;&gt;"",VLOOKUP(R332,$D$9:$AD333,26,FALSE)&lt;&gt;"Concluído"),"Aguardando",IF(AND(R332&lt;&gt;"Não",R332&lt;&gt;"",VLOOKUP(R332,$D$9:$AD333,26,FALSE)="Concluído"),"Liberada","Aguardando"))))</f>
        <v/>
      </c>
      <c r="U332" s="43"/>
      <c r="V332" s="39"/>
      <c r="W332" s="39"/>
      <c r="X332" s="30"/>
      <c r="Y332" s="40" t="str">
        <f>IF('Atividades Teste'!D332&lt;&gt;"",COUNTIFS(Ocorrências!$B$6:$B332,'Atividades Teste'!$D332,Ocorrências!$R$6:$R332,"pendente")+COUNTIFS(Ocorrências!$B$6:$B332,'Atividades Teste'!$D332,Ocorrências!$R$6:$R332,"Agd Chamado"),"")</f>
        <v/>
      </c>
      <c r="Z332" s="42" t="str">
        <f t="shared" si="41"/>
        <v/>
      </c>
      <c r="AA332" s="37"/>
      <c r="AB332" s="37"/>
      <c r="AC332" s="49"/>
      <c r="AD332" s="46" t="str">
        <f t="shared" ref="AD332:AD395" si="44">IF(D332="","",IF(AND(AB332&lt;&gt;"",AC332&lt;&gt;""),"Concluído",IF(AB332="","Não Iniciada",IF(AND(R332="Não",Z332="ok",AC332&lt;&gt;"",AB332&lt;&gt;""),"Concluído",IF(AND(R332="Não",Z332="Pendente",AC332&lt;&gt;"",AB332&lt;&gt;""),"Aguard. Ocorr.",IF(AND(R332&lt;&gt;"",R332&lt;&gt;"Não",T332&lt;&gt;"Liberada",Z332="ok",AB332&lt;&gt;""),"Aguard. Pred.",IF(AND(R332&lt;&gt;"",R332&lt;&gt;"Não",T332="Liberada",Z332="ok",AB332&lt;&gt;""),"Em Execução",IF(AND(R332&lt;&gt;"",R332&lt;&gt;"Liberada",Z332="ok",AB332&lt;&gt;"",AC332=""),"Em Execução",IF(AND(R332&lt;&gt;"",R332&lt;&gt;"Liberada",Z332="Pendente",AB332&lt;&gt;"",AC332=""),"Aguard. Ocorr.",IF(AND(R332&lt;&gt;"",R332&lt;&gt;"Não",Z332="Pendente",AB332&lt;&gt;""),"Aguard. Ocorr.","Pendente"))))))))))</f>
        <v/>
      </c>
      <c r="AE332" s="47"/>
    </row>
    <row r="333" spans="1:31" x14ac:dyDescent="0.3">
      <c r="A333" s="92" t="str">
        <f t="shared" si="42"/>
        <v/>
      </c>
      <c r="B333" s="29" t="s">
        <v>42</v>
      </c>
      <c r="C333" s="30">
        <v>1</v>
      </c>
      <c r="D333" s="31" t="str">
        <f>IF(F333="","",B333&amp;1+SUM($C$11:C333))</f>
        <v/>
      </c>
      <c r="E333" s="32" t="str">
        <f t="shared" si="39"/>
        <v/>
      </c>
      <c r="F333" s="48"/>
      <c r="G333" s="34"/>
      <c r="H333" s="35" t="str">
        <f t="shared" si="40"/>
        <v/>
      </c>
      <c r="I333" s="36" t="str">
        <f t="shared" si="43"/>
        <v/>
      </c>
      <c r="J333" s="48"/>
      <c r="K333" s="38"/>
      <c r="L333" s="38"/>
      <c r="M333" s="39"/>
      <c r="N333" s="38"/>
      <c r="O333" s="39"/>
      <c r="P333" s="39"/>
      <c r="Q333" s="30"/>
      <c r="R333" s="40" t="str">
        <f t="shared" ref="R333:R396" si="45">IF(D333="","",IF(AND(F333=F332,H332+1=H333),D332,"Não"))</f>
        <v/>
      </c>
      <c r="S333" s="41" t="str">
        <f t="shared" ref="S333:S396" ca="1" si="46">IF(R333="","",IF(_xlfn.DAYS(TODAY(),AB333)&lt;=0,0,IF(AND(R333="Não",AB333&lt;&gt;"",T333="Liberada"),_xlfn.DAYS(TODAY(),AB333),IF(AND(R333&lt;&gt;"Não",R333&lt;&gt;"",T333="Aguardando",AB333&lt;&gt;""),"-",IF(AND(R333&lt;&gt;"Não",R333&lt;&gt;"",T333="Liberada",AB333&lt;&gt;""),_xlfn.DAYS(TODAY(),AB333))))))</f>
        <v/>
      </c>
      <c r="T333" s="42" t="str">
        <f>IF(R333="","",IF(R333="Não","Liberada",IF(AND(R333&lt;&gt;"Não",R333&lt;&gt;"",VLOOKUP(R333,$D$9:$AD334,26,FALSE)&lt;&gt;"Concluído"),"Aguardando",IF(AND(R333&lt;&gt;"Não",R333&lt;&gt;"",VLOOKUP(R333,$D$9:$AD334,26,FALSE)="Concluído"),"Liberada","Aguardando"))))</f>
        <v/>
      </c>
      <c r="U333" s="43"/>
      <c r="V333" s="39"/>
      <c r="W333" s="39"/>
      <c r="X333" s="30"/>
      <c r="Y333" s="40" t="str">
        <f>IF('Atividades Teste'!D333&lt;&gt;"",COUNTIFS(Ocorrências!$B$6:$B333,'Atividades Teste'!$D333,Ocorrências!$R$6:$R333,"pendente")+COUNTIFS(Ocorrências!$B$6:$B333,'Atividades Teste'!$D333,Ocorrências!$R$6:$R333,"Agd Chamado"),"")</f>
        <v/>
      </c>
      <c r="Z333" s="42" t="str">
        <f t="shared" si="41"/>
        <v/>
      </c>
      <c r="AA333" s="37"/>
      <c r="AB333" s="37"/>
      <c r="AC333" s="49"/>
      <c r="AD333" s="46" t="str">
        <f t="shared" si="44"/>
        <v/>
      </c>
      <c r="AE333" s="47"/>
    </row>
    <row r="334" spans="1:31" x14ac:dyDescent="0.3">
      <c r="A334" s="92" t="str">
        <f t="shared" si="42"/>
        <v/>
      </c>
      <c r="B334" s="29" t="s">
        <v>42</v>
      </c>
      <c r="C334" s="30">
        <v>1</v>
      </c>
      <c r="D334" s="31" t="str">
        <f>IF(F334="","",B334&amp;1+SUM($C$11:C334))</f>
        <v/>
      </c>
      <c r="E334" s="32" t="str">
        <f t="shared" ref="E334:E397" si="47">IF(D334="","",IF(AND(F334=F335,H334+1=H335),"Sim","Não"))</f>
        <v/>
      </c>
      <c r="F334" s="48"/>
      <c r="G334" s="34"/>
      <c r="H334" s="35" t="str">
        <f t="shared" ref="H334:H397" si="48">IF(F334="","",IF(F334=F333,H333+1,1))</f>
        <v/>
      </c>
      <c r="I334" s="36" t="str">
        <f t="shared" si="43"/>
        <v/>
      </c>
      <c r="J334" s="48"/>
      <c r="K334" s="38"/>
      <c r="L334" s="38"/>
      <c r="M334" s="39"/>
      <c r="N334" s="38"/>
      <c r="O334" s="39"/>
      <c r="P334" s="39"/>
      <c r="Q334" s="30"/>
      <c r="R334" s="40" t="str">
        <f t="shared" si="45"/>
        <v/>
      </c>
      <c r="S334" s="41" t="str">
        <f t="shared" ca="1" si="46"/>
        <v/>
      </c>
      <c r="T334" s="42" t="str">
        <f>IF(R334="","",IF(R334="Não","Liberada",IF(AND(R334&lt;&gt;"Não",R334&lt;&gt;"",VLOOKUP(R334,$D$9:$AD335,26,FALSE)&lt;&gt;"Concluído"),"Aguardando",IF(AND(R334&lt;&gt;"Não",R334&lt;&gt;"",VLOOKUP(R334,$D$9:$AD335,26,FALSE)="Concluído"),"Liberada","Aguardando"))))</f>
        <v/>
      </c>
      <c r="U334" s="43"/>
      <c r="V334" s="39"/>
      <c r="W334" s="39"/>
      <c r="X334" s="30"/>
      <c r="Y334" s="40" t="str">
        <f>IF('Atividades Teste'!D334&lt;&gt;"",COUNTIFS(Ocorrências!$B$6:$B334,'Atividades Teste'!$D334,Ocorrências!$R$6:$R334,"pendente")+COUNTIFS(Ocorrências!$B$6:$B334,'Atividades Teste'!$D334,Ocorrências!$R$6:$R334,"Agd Chamado"),"")</f>
        <v/>
      </c>
      <c r="Z334" s="42" t="str">
        <f t="shared" ref="Z334:Z397" si="49">IF(D334="","",IF(Y334&gt;0,"Pendente","ok"))</f>
        <v/>
      </c>
      <c r="AA334" s="37"/>
      <c r="AB334" s="37"/>
      <c r="AC334" s="49"/>
      <c r="AD334" s="46" t="str">
        <f t="shared" si="44"/>
        <v/>
      </c>
      <c r="AE334" s="47"/>
    </row>
    <row r="335" spans="1:31" x14ac:dyDescent="0.3">
      <c r="A335" s="92" t="str">
        <f t="shared" si="42"/>
        <v/>
      </c>
      <c r="B335" s="29" t="s">
        <v>42</v>
      </c>
      <c r="C335" s="30">
        <v>1</v>
      </c>
      <c r="D335" s="31" t="str">
        <f>IF(F335="","",B335&amp;1+SUM($C$11:C335))</f>
        <v/>
      </c>
      <c r="E335" s="32" t="str">
        <f t="shared" si="47"/>
        <v/>
      </c>
      <c r="F335" s="48"/>
      <c r="G335" s="34"/>
      <c r="H335" s="35" t="str">
        <f t="shared" si="48"/>
        <v/>
      </c>
      <c r="I335" s="36" t="str">
        <f t="shared" si="43"/>
        <v/>
      </c>
      <c r="J335" s="48"/>
      <c r="K335" s="38"/>
      <c r="L335" s="38"/>
      <c r="M335" s="39"/>
      <c r="N335" s="38"/>
      <c r="O335" s="39"/>
      <c r="P335" s="39"/>
      <c r="Q335" s="30"/>
      <c r="R335" s="40" t="str">
        <f t="shared" si="45"/>
        <v/>
      </c>
      <c r="S335" s="41" t="str">
        <f t="shared" ca="1" si="46"/>
        <v/>
      </c>
      <c r="T335" s="42" t="str">
        <f>IF(R335="","",IF(R335="Não","Liberada",IF(AND(R335&lt;&gt;"Não",R335&lt;&gt;"",VLOOKUP(R335,$D$9:$AD336,26,FALSE)&lt;&gt;"Concluído"),"Aguardando",IF(AND(R335&lt;&gt;"Não",R335&lt;&gt;"",VLOOKUP(R335,$D$9:$AD336,26,FALSE)="Concluído"),"Liberada","Aguardando"))))</f>
        <v/>
      </c>
      <c r="U335" s="43"/>
      <c r="V335" s="39"/>
      <c r="W335" s="39"/>
      <c r="X335" s="30"/>
      <c r="Y335" s="40" t="str">
        <f>IF('Atividades Teste'!D335&lt;&gt;"",COUNTIFS(Ocorrências!$B$6:$B335,'Atividades Teste'!$D335,Ocorrências!$R$6:$R335,"pendente")+COUNTIFS(Ocorrências!$B$6:$B335,'Atividades Teste'!$D335,Ocorrências!$R$6:$R335,"Agd Chamado"),"")</f>
        <v/>
      </c>
      <c r="Z335" s="42" t="str">
        <f t="shared" si="49"/>
        <v/>
      </c>
      <c r="AA335" s="37"/>
      <c r="AB335" s="37"/>
      <c r="AC335" s="49"/>
      <c r="AD335" s="46" t="str">
        <f t="shared" si="44"/>
        <v/>
      </c>
      <c r="AE335" s="47"/>
    </row>
    <row r="336" spans="1:31" x14ac:dyDescent="0.3">
      <c r="A336" s="92" t="str">
        <f t="shared" si="42"/>
        <v/>
      </c>
      <c r="B336" s="29" t="s">
        <v>42</v>
      </c>
      <c r="C336" s="30">
        <v>1</v>
      </c>
      <c r="D336" s="31" t="str">
        <f>IF(F336="","",B336&amp;1+SUM($C$11:C336))</f>
        <v/>
      </c>
      <c r="E336" s="32" t="str">
        <f t="shared" si="47"/>
        <v/>
      </c>
      <c r="F336" s="48"/>
      <c r="G336" s="34"/>
      <c r="H336" s="35" t="str">
        <f t="shared" si="48"/>
        <v/>
      </c>
      <c r="I336" s="36" t="str">
        <f t="shared" si="43"/>
        <v/>
      </c>
      <c r="J336" s="48"/>
      <c r="K336" s="38"/>
      <c r="L336" s="38"/>
      <c r="M336" s="39"/>
      <c r="N336" s="38"/>
      <c r="O336" s="39"/>
      <c r="P336" s="39"/>
      <c r="Q336" s="30"/>
      <c r="R336" s="40" t="str">
        <f t="shared" si="45"/>
        <v/>
      </c>
      <c r="S336" s="41" t="str">
        <f t="shared" ca="1" si="46"/>
        <v/>
      </c>
      <c r="T336" s="42" t="str">
        <f>IF(R336="","",IF(R336="Não","Liberada",IF(AND(R336&lt;&gt;"Não",R336&lt;&gt;"",VLOOKUP(R336,$D$9:$AD337,26,FALSE)&lt;&gt;"Concluído"),"Aguardando",IF(AND(R336&lt;&gt;"Não",R336&lt;&gt;"",VLOOKUP(R336,$D$9:$AD337,26,FALSE)="Concluído"),"Liberada","Aguardando"))))</f>
        <v/>
      </c>
      <c r="U336" s="43"/>
      <c r="V336" s="39"/>
      <c r="W336" s="39"/>
      <c r="X336" s="30"/>
      <c r="Y336" s="40" t="str">
        <f>IF('Atividades Teste'!D336&lt;&gt;"",COUNTIFS(Ocorrências!$B$6:$B336,'Atividades Teste'!$D336,Ocorrências!$R$6:$R336,"pendente")+COUNTIFS(Ocorrências!$B$6:$B336,'Atividades Teste'!$D336,Ocorrências!$R$6:$R336,"Agd Chamado"),"")</f>
        <v/>
      </c>
      <c r="Z336" s="42" t="str">
        <f t="shared" si="49"/>
        <v/>
      </c>
      <c r="AA336" s="37"/>
      <c r="AB336" s="37"/>
      <c r="AC336" s="49"/>
      <c r="AD336" s="46" t="str">
        <f t="shared" si="44"/>
        <v/>
      </c>
      <c r="AE336" s="47"/>
    </row>
    <row r="337" spans="1:31" x14ac:dyDescent="0.3">
      <c r="A337" s="92" t="str">
        <f t="shared" si="42"/>
        <v/>
      </c>
      <c r="B337" s="29" t="s">
        <v>42</v>
      </c>
      <c r="C337" s="30">
        <v>1</v>
      </c>
      <c r="D337" s="31" t="str">
        <f>IF(F337="","",B337&amp;1+SUM($C$11:C337))</f>
        <v/>
      </c>
      <c r="E337" s="32" t="str">
        <f t="shared" si="47"/>
        <v/>
      </c>
      <c r="F337" s="48"/>
      <c r="G337" s="34"/>
      <c r="H337" s="35" t="str">
        <f t="shared" si="48"/>
        <v/>
      </c>
      <c r="I337" s="36" t="str">
        <f t="shared" si="43"/>
        <v/>
      </c>
      <c r="J337" s="48"/>
      <c r="K337" s="38"/>
      <c r="L337" s="38"/>
      <c r="M337" s="39"/>
      <c r="N337" s="38"/>
      <c r="O337" s="39"/>
      <c r="P337" s="39"/>
      <c r="Q337" s="30"/>
      <c r="R337" s="40" t="str">
        <f t="shared" si="45"/>
        <v/>
      </c>
      <c r="S337" s="41" t="str">
        <f t="shared" ca="1" si="46"/>
        <v/>
      </c>
      <c r="T337" s="42" t="str">
        <f>IF(R337="","",IF(R337="Não","Liberada",IF(AND(R337&lt;&gt;"Não",R337&lt;&gt;"",VLOOKUP(R337,$D$9:$AD338,26,FALSE)&lt;&gt;"Concluído"),"Aguardando",IF(AND(R337&lt;&gt;"Não",R337&lt;&gt;"",VLOOKUP(R337,$D$9:$AD338,26,FALSE)="Concluído"),"Liberada","Aguardando"))))</f>
        <v/>
      </c>
      <c r="U337" s="43"/>
      <c r="V337" s="39"/>
      <c r="W337" s="39"/>
      <c r="X337" s="30"/>
      <c r="Y337" s="40" t="str">
        <f>IF('Atividades Teste'!D337&lt;&gt;"",COUNTIFS(Ocorrências!$B$6:$B337,'Atividades Teste'!$D337,Ocorrências!$R$6:$R337,"pendente")+COUNTIFS(Ocorrências!$B$6:$B337,'Atividades Teste'!$D337,Ocorrências!$R$6:$R337,"Agd Chamado"),"")</f>
        <v/>
      </c>
      <c r="Z337" s="42" t="str">
        <f t="shared" si="49"/>
        <v/>
      </c>
      <c r="AA337" s="37"/>
      <c r="AB337" s="37"/>
      <c r="AC337" s="49"/>
      <c r="AD337" s="46" t="str">
        <f t="shared" si="44"/>
        <v/>
      </c>
      <c r="AE337" s="47"/>
    </row>
    <row r="338" spans="1:31" x14ac:dyDescent="0.3">
      <c r="A338" s="92" t="str">
        <f t="shared" si="42"/>
        <v/>
      </c>
      <c r="B338" s="29" t="s">
        <v>42</v>
      </c>
      <c r="C338" s="30">
        <v>1</v>
      </c>
      <c r="D338" s="31" t="str">
        <f>IF(F338="","",B338&amp;1+SUM($C$11:C338))</f>
        <v/>
      </c>
      <c r="E338" s="32" t="str">
        <f t="shared" si="47"/>
        <v/>
      </c>
      <c r="F338" s="48"/>
      <c r="G338" s="34"/>
      <c r="H338" s="35" t="str">
        <f t="shared" si="48"/>
        <v/>
      </c>
      <c r="I338" s="36" t="str">
        <f t="shared" si="43"/>
        <v/>
      </c>
      <c r="J338" s="48"/>
      <c r="K338" s="38"/>
      <c r="L338" s="38"/>
      <c r="M338" s="39"/>
      <c r="N338" s="38"/>
      <c r="O338" s="39"/>
      <c r="P338" s="39"/>
      <c r="Q338" s="30"/>
      <c r="R338" s="40" t="str">
        <f t="shared" si="45"/>
        <v/>
      </c>
      <c r="S338" s="41" t="str">
        <f t="shared" ca="1" si="46"/>
        <v/>
      </c>
      <c r="T338" s="42" t="str">
        <f>IF(R338="","",IF(R338="Não","Liberada",IF(AND(R338&lt;&gt;"Não",R338&lt;&gt;"",VLOOKUP(R338,$D$9:$AD339,26,FALSE)&lt;&gt;"Concluído"),"Aguardando",IF(AND(R338&lt;&gt;"Não",R338&lt;&gt;"",VLOOKUP(R338,$D$9:$AD339,26,FALSE)="Concluído"),"Liberada","Aguardando"))))</f>
        <v/>
      </c>
      <c r="U338" s="43"/>
      <c r="V338" s="39"/>
      <c r="W338" s="39"/>
      <c r="X338" s="30"/>
      <c r="Y338" s="40" t="str">
        <f>IF('Atividades Teste'!D338&lt;&gt;"",COUNTIFS(Ocorrências!$B$6:$B338,'Atividades Teste'!$D338,Ocorrências!$R$6:$R338,"pendente")+COUNTIFS(Ocorrências!$B$6:$B338,'Atividades Teste'!$D338,Ocorrências!$R$6:$R338,"Agd Chamado"),"")</f>
        <v/>
      </c>
      <c r="Z338" s="42" t="str">
        <f t="shared" si="49"/>
        <v/>
      </c>
      <c r="AA338" s="37"/>
      <c r="AB338" s="37"/>
      <c r="AC338" s="49"/>
      <c r="AD338" s="46" t="str">
        <f t="shared" si="44"/>
        <v/>
      </c>
      <c r="AE338" s="47"/>
    </row>
    <row r="339" spans="1:31" x14ac:dyDescent="0.3">
      <c r="A339" s="92" t="str">
        <f t="shared" si="42"/>
        <v/>
      </c>
      <c r="B339" s="29" t="s">
        <v>42</v>
      </c>
      <c r="C339" s="30">
        <v>1</v>
      </c>
      <c r="D339" s="31" t="str">
        <f>IF(F339="","",B339&amp;1+SUM($C$11:C339))</f>
        <v/>
      </c>
      <c r="E339" s="32" t="str">
        <f t="shared" si="47"/>
        <v/>
      </c>
      <c r="F339" s="48"/>
      <c r="G339" s="34"/>
      <c r="H339" s="35" t="str">
        <f t="shared" si="48"/>
        <v/>
      </c>
      <c r="I339" s="36" t="str">
        <f t="shared" si="43"/>
        <v/>
      </c>
      <c r="J339" s="48"/>
      <c r="K339" s="38"/>
      <c r="L339" s="38"/>
      <c r="M339" s="39"/>
      <c r="N339" s="38"/>
      <c r="O339" s="39"/>
      <c r="P339" s="39"/>
      <c r="Q339" s="30"/>
      <c r="R339" s="40" t="str">
        <f t="shared" si="45"/>
        <v/>
      </c>
      <c r="S339" s="41" t="str">
        <f t="shared" ca="1" si="46"/>
        <v/>
      </c>
      <c r="T339" s="42" t="str">
        <f>IF(R339="","",IF(R339="Não","Liberada",IF(AND(R339&lt;&gt;"Não",R339&lt;&gt;"",VLOOKUP(R339,$D$9:$AD340,26,FALSE)&lt;&gt;"Concluído"),"Aguardando",IF(AND(R339&lt;&gt;"Não",R339&lt;&gt;"",VLOOKUP(R339,$D$9:$AD340,26,FALSE)="Concluído"),"Liberada","Aguardando"))))</f>
        <v/>
      </c>
      <c r="U339" s="43"/>
      <c r="V339" s="39"/>
      <c r="W339" s="39"/>
      <c r="X339" s="30"/>
      <c r="Y339" s="40" t="str">
        <f>IF('Atividades Teste'!D339&lt;&gt;"",COUNTIFS(Ocorrências!$B$6:$B339,'Atividades Teste'!$D339,Ocorrências!$R$6:$R339,"pendente")+COUNTIFS(Ocorrências!$B$6:$B339,'Atividades Teste'!$D339,Ocorrências!$R$6:$R339,"Agd Chamado"),"")</f>
        <v/>
      </c>
      <c r="Z339" s="42" t="str">
        <f t="shared" si="49"/>
        <v/>
      </c>
      <c r="AA339" s="37"/>
      <c r="AB339" s="37"/>
      <c r="AC339" s="49"/>
      <c r="AD339" s="46" t="str">
        <f t="shared" si="44"/>
        <v/>
      </c>
      <c r="AE339" s="47"/>
    </row>
    <row r="340" spans="1:31" x14ac:dyDescent="0.3">
      <c r="A340" s="92" t="str">
        <f t="shared" si="42"/>
        <v/>
      </c>
      <c r="B340" s="29" t="s">
        <v>42</v>
      </c>
      <c r="C340" s="30">
        <v>1</v>
      </c>
      <c r="D340" s="31" t="str">
        <f>IF(F340="","",B340&amp;1+SUM($C$11:C340))</f>
        <v/>
      </c>
      <c r="E340" s="32" t="str">
        <f t="shared" si="47"/>
        <v/>
      </c>
      <c r="F340" s="48"/>
      <c r="G340" s="34"/>
      <c r="H340" s="35" t="str">
        <f t="shared" si="48"/>
        <v/>
      </c>
      <c r="I340" s="36" t="str">
        <f t="shared" si="43"/>
        <v/>
      </c>
      <c r="J340" s="48"/>
      <c r="K340" s="38"/>
      <c r="L340" s="38"/>
      <c r="M340" s="39"/>
      <c r="N340" s="38"/>
      <c r="O340" s="39"/>
      <c r="P340" s="39"/>
      <c r="Q340" s="30"/>
      <c r="R340" s="40" t="str">
        <f t="shared" si="45"/>
        <v/>
      </c>
      <c r="S340" s="41" t="str">
        <f t="shared" ca="1" si="46"/>
        <v/>
      </c>
      <c r="T340" s="42" t="str">
        <f>IF(R340="","",IF(R340="Não","Liberada",IF(AND(R340&lt;&gt;"Não",R340&lt;&gt;"",VLOOKUP(R340,$D$9:$AD341,26,FALSE)&lt;&gt;"Concluído"),"Aguardando",IF(AND(R340&lt;&gt;"Não",R340&lt;&gt;"",VLOOKUP(R340,$D$9:$AD341,26,FALSE)="Concluído"),"Liberada","Aguardando"))))</f>
        <v/>
      </c>
      <c r="U340" s="43"/>
      <c r="V340" s="39"/>
      <c r="W340" s="39"/>
      <c r="X340" s="30"/>
      <c r="Y340" s="40" t="str">
        <f>IF('Atividades Teste'!D340&lt;&gt;"",COUNTIFS(Ocorrências!$B$6:$B340,'Atividades Teste'!$D340,Ocorrências!$R$6:$R340,"pendente")+COUNTIFS(Ocorrências!$B$6:$B340,'Atividades Teste'!$D340,Ocorrências!$R$6:$R340,"Agd Chamado"),"")</f>
        <v/>
      </c>
      <c r="Z340" s="42" t="str">
        <f t="shared" si="49"/>
        <v/>
      </c>
      <c r="AA340" s="37"/>
      <c r="AB340" s="37"/>
      <c r="AC340" s="49"/>
      <c r="AD340" s="46" t="str">
        <f t="shared" si="44"/>
        <v/>
      </c>
      <c r="AE340" s="47"/>
    </row>
    <row r="341" spans="1:31" x14ac:dyDescent="0.3">
      <c r="A341" s="92" t="str">
        <f t="shared" si="42"/>
        <v/>
      </c>
      <c r="B341" s="29" t="s">
        <v>42</v>
      </c>
      <c r="C341" s="30">
        <v>1</v>
      </c>
      <c r="D341" s="31" t="str">
        <f>IF(F341="","",B341&amp;1+SUM($C$11:C341))</f>
        <v/>
      </c>
      <c r="E341" s="32" t="str">
        <f t="shared" si="47"/>
        <v/>
      </c>
      <c r="F341" s="48"/>
      <c r="G341" s="34"/>
      <c r="H341" s="35" t="str">
        <f t="shared" si="48"/>
        <v/>
      </c>
      <c r="I341" s="36" t="str">
        <f t="shared" si="43"/>
        <v/>
      </c>
      <c r="J341" s="48"/>
      <c r="K341" s="38"/>
      <c r="L341" s="38"/>
      <c r="M341" s="39"/>
      <c r="N341" s="38"/>
      <c r="O341" s="39"/>
      <c r="P341" s="39"/>
      <c r="Q341" s="30"/>
      <c r="R341" s="40" t="str">
        <f t="shared" si="45"/>
        <v/>
      </c>
      <c r="S341" s="41" t="str">
        <f t="shared" ca="1" si="46"/>
        <v/>
      </c>
      <c r="T341" s="42" t="str">
        <f>IF(R341="","",IF(R341="Não","Liberada",IF(AND(R341&lt;&gt;"Não",R341&lt;&gt;"",VLOOKUP(R341,$D$9:$AD342,26,FALSE)&lt;&gt;"Concluído"),"Aguardando",IF(AND(R341&lt;&gt;"Não",R341&lt;&gt;"",VLOOKUP(R341,$D$9:$AD342,26,FALSE)="Concluído"),"Liberada","Aguardando"))))</f>
        <v/>
      </c>
      <c r="U341" s="43"/>
      <c r="V341" s="39"/>
      <c r="W341" s="39"/>
      <c r="X341" s="30"/>
      <c r="Y341" s="40" t="str">
        <f>IF('Atividades Teste'!D341&lt;&gt;"",COUNTIFS(Ocorrências!$B$6:$B341,'Atividades Teste'!$D341,Ocorrências!$R$6:$R341,"pendente")+COUNTIFS(Ocorrências!$B$6:$B341,'Atividades Teste'!$D341,Ocorrências!$R$6:$R341,"Agd Chamado"),"")</f>
        <v/>
      </c>
      <c r="Z341" s="42" t="str">
        <f t="shared" si="49"/>
        <v/>
      </c>
      <c r="AA341" s="37"/>
      <c r="AB341" s="37"/>
      <c r="AC341" s="49"/>
      <c r="AD341" s="46" t="str">
        <f t="shared" si="44"/>
        <v/>
      </c>
      <c r="AE341" s="47"/>
    </row>
    <row r="342" spans="1:31" x14ac:dyDescent="0.3">
      <c r="A342" s="92" t="str">
        <f t="shared" si="42"/>
        <v/>
      </c>
      <c r="B342" s="29" t="s">
        <v>42</v>
      </c>
      <c r="C342" s="30">
        <v>1</v>
      </c>
      <c r="D342" s="31" t="str">
        <f>IF(F342="","",B342&amp;1+SUM($C$11:C342))</f>
        <v/>
      </c>
      <c r="E342" s="32" t="str">
        <f t="shared" si="47"/>
        <v/>
      </c>
      <c r="F342" s="48"/>
      <c r="G342" s="34"/>
      <c r="H342" s="35" t="str">
        <f t="shared" si="48"/>
        <v/>
      </c>
      <c r="I342" s="36" t="str">
        <f t="shared" si="43"/>
        <v/>
      </c>
      <c r="J342" s="48"/>
      <c r="K342" s="38"/>
      <c r="L342" s="38"/>
      <c r="M342" s="39"/>
      <c r="N342" s="38"/>
      <c r="O342" s="39"/>
      <c r="P342" s="39"/>
      <c r="Q342" s="30"/>
      <c r="R342" s="40" t="str">
        <f t="shared" si="45"/>
        <v/>
      </c>
      <c r="S342" s="41" t="str">
        <f t="shared" ca="1" si="46"/>
        <v/>
      </c>
      <c r="T342" s="42" t="str">
        <f>IF(R342="","",IF(R342="Não","Liberada",IF(AND(R342&lt;&gt;"Não",R342&lt;&gt;"",VLOOKUP(R342,$D$9:$AD343,26,FALSE)&lt;&gt;"Concluído"),"Aguardando",IF(AND(R342&lt;&gt;"Não",R342&lt;&gt;"",VLOOKUP(R342,$D$9:$AD343,26,FALSE)="Concluído"),"Liberada","Aguardando"))))</f>
        <v/>
      </c>
      <c r="U342" s="43"/>
      <c r="V342" s="39"/>
      <c r="W342" s="39"/>
      <c r="X342" s="30"/>
      <c r="Y342" s="40" t="str">
        <f>IF('Atividades Teste'!D342&lt;&gt;"",COUNTIFS(Ocorrências!$B$6:$B342,'Atividades Teste'!$D342,Ocorrências!$R$6:$R342,"pendente")+COUNTIFS(Ocorrências!$B$6:$B342,'Atividades Teste'!$D342,Ocorrências!$R$6:$R342,"Agd Chamado"),"")</f>
        <v/>
      </c>
      <c r="Z342" s="42" t="str">
        <f t="shared" si="49"/>
        <v/>
      </c>
      <c r="AA342" s="37"/>
      <c r="AB342" s="37"/>
      <c r="AC342" s="49"/>
      <c r="AD342" s="46" t="str">
        <f t="shared" si="44"/>
        <v/>
      </c>
      <c r="AE342" s="47"/>
    </row>
    <row r="343" spans="1:31" x14ac:dyDescent="0.3">
      <c r="A343" s="92" t="str">
        <f t="shared" si="42"/>
        <v/>
      </c>
      <c r="B343" s="29" t="s">
        <v>42</v>
      </c>
      <c r="C343" s="30">
        <v>1</v>
      </c>
      <c r="D343" s="31" t="str">
        <f>IF(F343="","",B343&amp;1+SUM($C$11:C343))</f>
        <v/>
      </c>
      <c r="E343" s="32" t="str">
        <f t="shared" si="47"/>
        <v/>
      </c>
      <c r="F343" s="48"/>
      <c r="G343" s="34"/>
      <c r="H343" s="35" t="str">
        <f t="shared" si="48"/>
        <v/>
      </c>
      <c r="I343" s="36" t="str">
        <f t="shared" si="43"/>
        <v/>
      </c>
      <c r="J343" s="48"/>
      <c r="K343" s="38"/>
      <c r="L343" s="38"/>
      <c r="M343" s="39"/>
      <c r="N343" s="38"/>
      <c r="O343" s="39"/>
      <c r="P343" s="39"/>
      <c r="Q343" s="30"/>
      <c r="R343" s="40" t="str">
        <f t="shared" si="45"/>
        <v/>
      </c>
      <c r="S343" s="41" t="str">
        <f t="shared" ca="1" si="46"/>
        <v/>
      </c>
      <c r="T343" s="42" t="str">
        <f>IF(R343="","",IF(R343="Não","Liberada",IF(AND(R343&lt;&gt;"Não",R343&lt;&gt;"",VLOOKUP(R343,$D$9:$AD344,26,FALSE)&lt;&gt;"Concluído"),"Aguardando",IF(AND(R343&lt;&gt;"Não",R343&lt;&gt;"",VLOOKUP(R343,$D$9:$AD344,26,FALSE)="Concluído"),"Liberada","Aguardando"))))</f>
        <v/>
      </c>
      <c r="U343" s="43"/>
      <c r="V343" s="39"/>
      <c r="W343" s="39"/>
      <c r="X343" s="30"/>
      <c r="Y343" s="40" t="str">
        <f>IF('Atividades Teste'!D343&lt;&gt;"",COUNTIFS(Ocorrências!$B$6:$B343,'Atividades Teste'!$D343,Ocorrências!$R$6:$R343,"pendente")+COUNTIFS(Ocorrências!$B$6:$B343,'Atividades Teste'!$D343,Ocorrências!$R$6:$R343,"Agd Chamado"),"")</f>
        <v/>
      </c>
      <c r="Z343" s="42" t="str">
        <f t="shared" si="49"/>
        <v/>
      </c>
      <c r="AA343" s="37"/>
      <c r="AB343" s="37"/>
      <c r="AC343" s="49"/>
      <c r="AD343" s="46" t="str">
        <f t="shared" si="44"/>
        <v/>
      </c>
      <c r="AE343" s="47"/>
    </row>
    <row r="344" spans="1:31" x14ac:dyDescent="0.3">
      <c r="A344" s="92" t="str">
        <f t="shared" si="42"/>
        <v/>
      </c>
      <c r="B344" s="29" t="s">
        <v>42</v>
      </c>
      <c r="C344" s="30">
        <v>1</v>
      </c>
      <c r="D344" s="31" t="str">
        <f>IF(F344="","",B344&amp;1+SUM($C$11:C344))</f>
        <v/>
      </c>
      <c r="E344" s="32" t="str">
        <f t="shared" si="47"/>
        <v/>
      </c>
      <c r="F344" s="48"/>
      <c r="G344" s="34"/>
      <c r="H344" s="35" t="str">
        <f t="shared" si="48"/>
        <v/>
      </c>
      <c r="I344" s="36" t="str">
        <f t="shared" si="43"/>
        <v/>
      </c>
      <c r="J344" s="48"/>
      <c r="K344" s="38"/>
      <c r="L344" s="38"/>
      <c r="M344" s="39"/>
      <c r="N344" s="38"/>
      <c r="O344" s="39"/>
      <c r="P344" s="39"/>
      <c r="Q344" s="30"/>
      <c r="R344" s="40" t="str">
        <f t="shared" si="45"/>
        <v/>
      </c>
      <c r="S344" s="41" t="str">
        <f t="shared" ca="1" si="46"/>
        <v/>
      </c>
      <c r="T344" s="42" t="str">
        <f>IF(R344="","",IF(R344="Não","Liberada",IF(AND(R344&lt;&gt;"Não",R344&lt;&gt;"",VLOOKUP(R344,$D$9:$AD345,26,FALSE)&lt;&gt;"Concluído"),"Aguardando",IF(AND(R344&lt;&gt;"Não",R344&lt;&gt;"",VLOOKUP(R344,$D$9:$AD345,26,FALSE)="Concluído"),"Liberada","Aguardando"))))</f>
        <v/>
      </c>
      <c r="U344" s="43"/>
      <c r="V344" s="39"/>
      <c r="W344" s="39"/>
      <c r="X344" s="30"/>
      <c r="Y344" s="40" t="str">
        <f>IF('Atividades Teste'!D344&lt;&gt;"",COUNTIFS(Ocorrências!$B$6:$B344,'Atividades Teste'!$D344,Ocorrências!$R$6:$R344,"pendente")+COUNTIFS(Ocorrências!$B$6:$B344,'Atividades Teste'!$D344,Ocorrências!$R$6:$R344,"Agd Chamado"),"")</f>
        <v/>
      </c>
      <c r="Z344" s="42" t="str">
        <f t="shared" si="49"/>
        <v/>
      </c>
      <c r="AA344" s="37"/>
      <c r="AB344" s="37"/>
      <c r="AC344" s="49"/>
      <c r="AD344" s="46" t="str">
        <f t="shared" si="44"/>
        <v/>
      </c>
      <c r="AE344" s="47"/>
    </row>
    <row r="345" spans="1:31" x14ac:dyDescent="0.3">
      <c r="A345" s="92" t="str">
        <f t="shared" si="42"/>
        <v/>
      </c>
      <c r="B345" s="29" t="s">
        <v>42</v>
      </c>
      <c r="C345" s="30">
        <v>1</v>
      </c>
      <c r="D345" s="31" t="str">
        <f>IF(F345="","",B345&amp;1+SUM($C$11:C345))</f>
        <v/>
      </c>
      <c r="E345" s="32" t="str">
        <f t="shared" si="47"/>
        <v/>
      </c>
      <c r="F345" s="48"/>
      <c r="G345" s="34"/>
      <c r="H345" s="35" t="str">
        <f t="shared" si="48"/>
        <v/>
      </c>
      <c r="I345" s="36" t="str">
        <f t="shared" si="43"/>
        <v/>
      </c>
      <c r="J345" s="48"/>
      <c r="K345" s="38"/>
      <c r="L345" s="38"/>
      <c r="M345" s="39"/>
      <c r="N345" s="38"/>
      <c r="O345" s="39"/>
      <c r="P345" s="39"/>
      <c r="Q345" s="30"/>
      <c r="R345" s="40" t="str">
        <f t="shared" si="45"/>
        <v/>
      </c>
      <c r="S345" s="41" t="str">
        <f t="shared" ca="1" si="46"/>
        <v/>
      </c>
      <c r="T345" s="42" t="str">
        <f>IF(R345="","",IF(R345="Não","Liberada",IF(AND(R345&lt;&gt;"Não",R345&lt;&gt;"",VLOOKUP(R345,$D$9:$AD346,26,FALSE)&lt;&gt;"Concluído"),"Aguardando",IF(AND(R345&lt;&gt;"Não",R345&lt;&gt;"",VLOOKUP(R345,$D$9:$AD346,26,FALSE)="Concluído"),"Liberada","Aguardando"))))</f>
        <v/>
      </c>
      <c r="U345" s="43"/>
      <c r="V345" s="39"/>
      <c r="W345" s="39"/>
      <c r="X345" s="30"/>
      <c r="Y345" s="40" t="str">
        <f>IF('Atividades Teste'!D345&lt;&gt;"",COUNTIFS(Ocorrências!$B$6:$B345,'Atividades Teste'!$D345,Ocorrências!$R$6:$R345,"pendente")+COUNTIFS(Ocorrências!$B$6:$B345,'Atividades Teste'!$D345,Ocorrências!$R$6:$R345,"Agd Chamado"),"")</f>
        <v/>
      </c>
      <c r="Z345" s="42" t="str">
        <f t="shared" si="49"/>
        <v/>
      </c>
      <c r="AA345" s="37"/>
      <c r="AB345" s="37"/>
      <c r="AC345" s="49"/>
      <c r="AD345" s="46" t="str">
        <f t="shared" si="44"/>
        <v/>
      </c>
      <c r="AE345" s="47"/>
    </row>
    <row r="346" spans="1:31" x14ac:dyDescent="0.3">
      <c r="A346" s="92" t="str">
        <f t="shared" si="42"/>
        <v/>
      </c>
      <c r="B346" s="29" t="s">
        <v>42</v>
      </c>
      <c r="C346" s="30">
        <v>1</v>
      </c>
      <c r="D346" s="31" t="str">
        <f>IF(F346="","",B346&amp;1+SUM($C$11:C346))</f>
        <v/>
      </c>
      <c r="E346" s="32" t="str">
        <f t="shared" si="47"/>
        <v/>
      </c>
      <c r="F346" s="48"/>
      <c r="G346" s="34"/>
      <c r="H346" s="35" t="str">
        <f t="shared" si="48"/>
        <v/>
      </c>
      <c r="I346" s="36" t="str">
        <f t="shared" si="43"/>
        <v/>
      </c>
      <c r="J346" s="48"/>
      <c r="K346" s="38"/>
      <c r="L346" s="38"/>
      <c r="M346" s="39"/>
      <c r="N346" s="38"/>
      <c r="O346" s="39"/>
      <c r="P346" s="39"/>
      <c r="Q346" s="30"/>
      <c r="R346" s="40" t="str">
        <f t="shared" si="45"/>
        <v/>
      </c>
      <c r="S346" s="41" t="str">
        <f t="shared" ca="1" si="46"/>
        <v/>
      </c>
      <c r="T346" s="42" t="str">
        <f>IF(R346="","",IF(R346="Não","Liberada",IF(AND(R346&lt;&gt;"Não",R346&lt;&gt;"",VLOOKUP(R346,$D$9:$AD347,26,FALSE)&lt;&gt;"Concluído"),"Aguardando",IF(AND(R346&lt;&gt;"Não",R346&lt;&gt;"",VLOOKUP(R346,$D$9:$AD347,26,FALSE)="Concluído"),"Liberada","Aguardando"))))</f>
        <v/>
      </c>
      <c r="U346" s="43"/>
      <c r="V346" s="39"/>
      <c r="W346" s="39"/>
      <c r="X346" s="30"/>
      <c r="Y346" s="40" t="str">
        <f>IF('Atividades Teste'!D346&lt;&gt;"",COUNTIFS(Ocorrências!$B$6:$B346,'Atividades Teste'!$D346,Ocorrências!$R$6:$R346,"pendente")+COUNTIFS(Ocorrências!$B$6:$B346,'Atividades Teste'!$D346,Ocorrências!$R$6:$R346,"Agd Chamado"),"")</f>
        <v/>
      </c>
      <c r="Z346" s="42" t="str">
        <f t="shared" si="49"/>
        <v/>
      </c>
      <c r="AA346" s="37"/>
      <c r="AB346" s="37"/>
      <c r="AC346" s="49"/>
      <c r="AD346" s="46" t="str">
        <f t="shared" si="44"/>
        <v/>
      </c>
      <c r="AE346" s="47"/>
    </row>
    <row r="347" spans="1:31" x14ac:dyDescent="0.3">
      <c r="A347" s="92" t="str">
        <f t="shared" si="42"/>
        <v/>
      </c>
      <c r="B347" s="29" t="s">
        <v>42</v>
      </c>
      <c r="C347" s="30">
        <v>1</v>
      </c>
      <c r="D347" s="31" t="str">
        <f>IF(F347="","",B347&amp;1+SUM($C$11:C347))</f>
        <v/>
      </c>
      <c r="E347" s="32" t="str">
        <f t="shared" si="47"/>
        <v/>
      </c>
      <c r="F347" s="48"/>
      <c r="G347" s="34"/>
      <c r="H347" s="35" t="str">
        <f t="shared" si="48"/>
        <v/>
      </c>
      <c r="I347" s="36" t="str">
        <f t="shared" si="43"/>
        <v/>
      </c>
      <c r="J347" s="48"/>
      <c r="K347" s="38"/>
      <c r="L347" s="38"/>
      <c r="M347" s="39"/>
      <c r="N347" s="38"/>
      <c r="O347" s="39"/>
      <c r="P347" s="39"/>
      <c r="Q347" s="30"/>
      <c r="R347" s="40" t="str">
        <f t="shared" si="45"/>
        <v/>
      </c>
      <c r="S347" s="41" t="str">
        <f t="shared" ca="1" si="46"/>
        <v/>
      </c>
      <c r="T347" s="42" t="str">
        <f>IF(R347="","",IF(R347="Não","Liberada",IF(AND(R347&lt;&gt;"Não",R347&lt;&gt;"",VLOOKUP(R347,$D$9:$AD348,26,FALSE)&lt;&gt;"Concluído"),"Aguardando",IF(AND(R347&lt;&gt;"Não",R347&lt;&gt;"",VLOOKUP(R347,$D$9:$AD348,26,FALSE)="Concluído"),"Liberada","Aguardando"))))</f>
        <v/>
      </c>
      <c r="U347" s="43"/>
      <c r="V347" s="39"/>
      <c r="W347" s="39"/>
      <c r="X347" s="30"/>
      <c r="Y347" s="40" t="str">
        <f>IF('Atividades Teste'!D347&lt;&gt;"",COUNTIFS(Ocorrências!$B$6:$B347,'Atividades Teste'!$D347,Ocorrências!$R$6:$R347,"pendente")+COUNTIFS(Ocorrências!$B$6:$B347,'Atividades Teste'!$D347,Ocorrências!$R$6:$R347,"Agd Chamado"),"")</f>
        <v/>
      </c>
      <c r="Z347" s="42" t="str">
        <f t="shared" si="49"/>
        <v/>
      </c>
      <c r="AA347" s="37"/>
      <c r="AB347" s="37"/>
      <c r="AC347" s="49"/>
      <c r="AD347" s="46" t="str">
        <f t="shared" si="44"/>
        <v/>
      </c>
      <c r="AE347" s="47"/>
    </row>
    <row r="348" spans="1:31" x14ac:dyDescent="0.3">
      <c r="A348" s="92" t="str">
        <f t="shared" si="42"/>
        <v/>
      </c>
      <c r="B348" s="29" t="s">
        <v>42</v>
      </c>
      <c r="C348" s="30">
        <v>1</v>
      </c>
      <c r="D348" s="31" t="str">
        <f>IF(F348="","",B348&amp;1+SUM($C$11:C348))</f>
        <v/>
      </c>
      <c r="E348" s="32" t="str">
        <f t="shared" si="47"/>
        <v/>
      </c>
      <c r="F348" s="48"/>
      <c r="G348" s="34"/>
      <c r="H348" s="35" t="str">
        <f t="shared" si="48"/>
        <v/>
      </c>
      <c r="I348" s="36" t="str">
        <f t="shared" si="43"/>
        <v/>
      </c>
      <c r="J348" s="48"/>
      <c r="K348" s="38"/>
      <c r="L348" s="38"/>
      <c r="M348" s="39"/>
      <c r="N348" s="38"/>
      <c r="O348" s="39"/>
      <c r="P348" s="39"/>
      <c r="Q348" s="30"/>
      <c r="R348" s="40" t="str">
        <f t="shared" si="45"/>
        <v/>
      </c>
      <c r="S348" s="41" t="str">
        <f t="shared" ca="1" si="46"/>
        <v/>
      </c>
      <c r="T348" s="42" t="str">
        <f>IF(R348="","",IF(R348="Não","Liberada",IF(AND(R348&lt;&gt;"Não",R348&lt;&gt;"",VLOOKUP(R348,$D$9:$AD349,26,FALSE)&lt;&gt;"Concluído"),"Aguardando",IF(AND(R348&lt;&gt;"Não",R348&lt;&gt;"",VLOOKUP(R348,$D$9:$AD349,26,FALSE)="Concluído"),"Liberada","Aguardando"))))</f>
        <v/>
      </c>
      <c r="U348" s="43"/>
      <c r="V348" s="39"/>
      <c r="W348" s="39"/>
      <c r="X348" s="30"/>
      <c r="Y348" s="40" t="str">
        <f>IF('Atividades Teste'!D348&lt;&gt;"",COUNTIFS(Ocorrências!$B$6:$B348,'Atividades Teste'!$D348,Ocorrências!$R$6:$R348,"pendente")+COUNTIFS(Ocorrências!$B$6:$B348,'Atividades Teste'!$D348,Ocorrências!$R$6:$R348,"Agd Chamado"),"")</f>
        <v/>
      </c>
      <c r="Z348" s="42" t="str">
        <f t="shared" si="49"/>
        <v/>
      </c>
      <c r="AA348" s="37"/>
      <c r="AB348" s="37"/>
      <c r="AC348" s="49"/>
      <c r="AD348" s="46" t="str">
        <f t="shared" si="44"/>
        <v/>
      </c>
      <c r="AE348" s="47"/>
    </row>
    <row r="349" spans="1:31" x14ac:dyDescent="0.3">
      <c r="A349" s="92" t="str">
        <f t="shared" si="42"/>
        <v/>
      </c>
      <c r="B349" s="29" t="s">
        <v>42</v>
      </c>
      <c r="C349" s="30">
        <v>1</v>
      </c>
      <c r="D349" s="31" t="str">
        <f>IF(F349="","",B349&amp;1+SUM($C$11:C349))</f>
        <v/>
      </c>
      <c r="E349" s="32" t="str">
        <f t="shared" si="47"/>
        <v/>
      </c>
      <c r="F349" s="48"/>
      <c r="G349" s="34"/>
      <c r="H349" s="35" t="str">
        <f t="shared" si="48"/>
        <v/>
      </c>
      <c r="I349" s="36" t="str">
        <f t="shared" si="43"/>
        <v/>
      </c>
      <c r="J349" s="48"/>
      <c r="K349" s="38"/>
      <c r="L349" s="38"/>
      <c r="M349" s="39"/>
      <c r="N349" s="38"/>
      <c r="O349" s="39"/>
      <c r="P349" s="39"/>
      <c r="Q349" s="30"/>
      <c r="R349" s="40" t="str">
        <f t="shared" si="45"/>
        <v/>
      </c>
      <c r="S349" s="41" t="str">
        <f t="shared" ca="1" si="46"/>
        <v/>
      </c>
      <c r="T349" s="42" t="str">
        <f>IF(R349="","",IF(R349="Não","Liberada",IF(AND(R349&lt;&gt;"Não",R349&lt;&gt;"",VLOOKUP(R349,$D$9:$AD350,26,FALSE)&lt;&gt;"Concluído"),"Aguardando",IF(AND(R349&lt;&gt;"Não",R349&lt;&gt;"",VLOOKUP(R349,$D$9:$AD350,26,FALSE)="Concluído"),"Liberada","Aguardando"))))</f>
        <v/>
      </c>
      <c r="U349" s="43"/>
      <c r="V349" s="39"/>
      <c r="W349" s="39"/>
      <c r="X349" s="30"/>
      <c r="Y349" s="40" t="str">
        <f>IF('Atividades Teste'!D349&lt;&gt;"",COUNTIFS(Ocorrências!$B$6:$B349,'Atividades Teste'!$D349,Ocorrências!$R$6:$R349,"pendente")+COUNTIFS(Ocorrências!$B$6:$B349,'Atividades Teste'!$D349,Ocorrências!$R$6:$R349,"Agd Chamado"),"")</f>
        <v/>
      </c>
      <c r="Z349" s="42" t="str">
        <f t="shared" si="49"/>
        <v/>
      </c>
      <c r="AA349" s="37"/>
      <c r="AB349" s="37"/>
      <c r="AC349" s="49"/>
      <c r="AD349" s="46" t="str">
        <f t="shared" si="44"/>
        <v/>
      </c>
      <c r="AE349" s="47"/>
    </row>
    <row r="350" spans="1:31" x14ac:dyDescent="0.3">
      <c r="A350" s="92" t="str">
        <f t="shared" si="42"/>
        <v/>
      </c>
      <c r="B350" s="29" t="s">
        <v>42</v>
      </c>
      <c r="C350" s="30">
        <v>1</v>
      </c>
      <c r="D350" s="31" t="str">
        <f>IF(F350="","",B350&amp;1+SUM($C$11:C350))</f>
        <v/>
      </c>
      <c r="E350" s="32" t="str">
        <f t="shared" si="47"/>
        <v/>
      </c>
      <c r="F350" s="48"/>
      <c r="G350" s="34"/>
      <c r="H350" s="35" t="str">
        <f t="shared" si="48"/>
        <v/>
      </c>
      <c r="I350" s="36" t="str">
        <f t="shared" si="43"/>
        <v/>
      </c>
      <c r="J350" s="48"/>
      <c r="K350" s="38"/>
      <c r="L350" s="38"/>
      <c r="M350" s="39"/>
      <c r="N350" s="38"/>
      <c r="O350" s="39"/>
      <c r="P350" s="39"/>
      <c r="Q350" s="30"/>
      <c r="R350" s="40" t="str">
        <f t="shared" si="45"/>
        <v/>
      </c>
      <c r="S350" s="41" t="str">
        <f t="shared" ca="1" si="46"/>
        <v/>
      </c>
      <c r="T350" s="42" t="str">
        <f>IF(R350="","",IF(R350="Não","Liberada",IF(AND(R350&lt;&gt;"Não",R350&lt;&gt;"",VLOOKUP(R350,$D$9:$AD351,26,FALSE)&lt;&gt;"Concluído"),"Aguardando",IF(AND(R350&lt;&gt;"Não",R350&lt;&gt;"",VLOOKUP(R350,$D$9:$AD351,26,FALSE)="Concluído"),"Liberada","Aguardando"))))</f>
        <v/>
      </c>
      <c r="U350" s="43"/>
      <c r="V350" s="39"/>
      <c r="W350" s="39"/>
      <c r="X350" s="30"/>
      <c r="Y350" s="40" t="str">
        <f>IF('Atividades Teste'!D350&lt;&gt;"",COUNTIFS(Ocorrências!$B$6:$B350,'Atividades Teste'!$D350,Ocorrências!$R$6:$R350,"pendente")+COUNTIFS(Ocorrências!$B$6:$B350,'Atividades Teste'!$D350,Ocorrências!$R$6:$R350,"Agd Chamado"),"")</f>
        <v/>
      </c>
      <c r="Z350" s="42" t="str">
        <f t="shared" si="49"/>
        <v/>
      </c>
      <c r="AA350" s="37"/>
      <c r="AB350" s="37"/>
      <c r="AC350" s="49"/>
      <c r="AD350" s="46" t="str">
        <f t="shared" si="44"/>
        <v/>
      </c>
      <c r="AE350" s="47"/>
    </row>
    <row r="351" spans="1:31" x14ac:dyDescent="0.3">
      <c r="A351" s="92" t="str">
        <f t="shared" si="42"/>
        <v/>
      </c>
      <c r="B351" s="29" t="s">
        <v>42</v>
      </c>
      <c r="C351" s="30">
        <v>1</v>
      </c>
      <c r="D351" s="31" t="str">
        <f>IF(F351="","",B351&amp;1+SUM($C$11:C351))</f>
        <v/>
      </c>
      <c r="E351" s="32" t="str">
        <f t="shared" si="47"/>
        <v/>
      </c>
      <c r="F351" s="48"/>
      <c r="G351" s="34"/>
      <c r="H351" s="35" t="str">
        <f t="shared" si="48"/>
        <v/>
      </c>
      <c r="I351" s="36" t="str">
        <f t="shared" si="43"/>
        <v/>
      </c>
      <c r="J351" s="48"/>
      <c r="K351" s="38"/>
      <c r="L351" s="38"/>
      <c r="M351" s="39"/>
      <c r="N351" s="38"/>
      <c r="O351" s="39"/>
      <c r="P351" s="39"/>
      <c r="Q351" s="30"/>
      <c r="R351" s="40" t="str">
        <f t="shared" si="45"/>
        <v/>
      </c>
      <c r="S351" s="41" t="str">
        <f t="shared" ca="1" si="46"/>
        <v/>
      </c>
      <c r="T351" s="42" t="str">
        <f>IF(R351="","",IF(R351="Não","Liberada",IF(AND(R351&lt;&gt;"Não",R351&lt;&gt;"",VLOOKUP(R351,$D$9:$AD352,26,FALSE)&lt;&gt;"Concluído"),"Aguardando",IF(AND(R351&lt;&gt;"Não",R351&lt;&gt;"",VLOOKUP(R351,$D$9:$AD352,26,FALSE)="Concluído"),"Liberada","Aguardando"))))</f>
        <v/>
      </c>
      <c r="U351" s="43"/>
      <c r="V351" s="39"/>
      <c r="W351" s="39"/>
      <c r="X351" s="30"/>
      <c r="Y351" s="40" t="str">
        <f>IF('Atividades Teste'!D351&lt;&gt;"",COUNTIFS(Ocorrências!$B$6:$B351,'Atividades Teste'!$D351,Ocorrências!$R$6:$R351,"pendente")+COUNTIFS(Ocorrências!$B$6:$B351,'Atividades Teste'!$D351,Ocorrências!$R$6:$R351,"Agd Chamado"),"")</f>
        <v/>
      </c>
      <c r="Z351" s="42" t="str">
        <f t="shared" si="49"/>
        <v/>
      </c>
      <c r="AA351" s="37"/>
      <c r="AB351" s="37"/>
      <c r="AC351" s="49"/>
      <c r="AD351" s="46" t="str">
        <f t="shared" si="44"/>
        <v/>
      </c>
      <c r="AE351" s="47"/>
    </row>
    <row r="352" spans="1:31" x14ac:dyDescent="0.3">
      <c r="A352" s="92" t="str">
        <f t="shared" si="42"/>
        <v/>
      </c>
      <c r="B352" s="29" t="s">
        <v>42</v>
      </c>
      <c r="C352" s="30">
        <v>1</v>
      </c>
      <c r="D352" s="31" t="str">
        <f>IF(F352="","",B352&amp;1+SUM($C$11:C352))</f>
        <v/>
      </c>
      <c r="E352" s="32" t="str">
        <f t="shared" si="47"/>
        <v/>
      </c>
      <c r="F352" s="48"/>
      <c r="G352" s="34"/>
      <c r="H352" s="35" t="str">
        <f t="shared" si="48"/>
        <v/>
      </c>
      <c r="I352" s="36" t="str">
        <f t="shared" si="43"/>
        <v/>
      </c>
      <c r="J352" s="48"/>
      <c r="K352" s="38"/>
      <c r="L352" s="38"/>
      <c r="M352" s="39"/>
      <c r="N352" s="38"/>
      <c r="O352" s="39"/>
      <c r="P352" s="39"/>
      <c r="Q352" s="30"/>
      <c r="R352" s="40" t="str">
        <f t="shared" si="45"/>
        <v/>
      </c>
      <c r="S352" s="41" t="str">
        <f t="shared" ca="1" si="46"/>
        <v/>
      </c>
      <c r="T352" s="42" t="str">
        <f>IF(R352="","",IF(R352="Não","Liberada",IF(AND(R352&lt;&gt;"Não",R352&lt;&gt;"",VLOOKUP(R352,$D$9:$AD353,26,FALSE)&lt;&gt;"Concluído"),"Aguardando",IF(AND(R352&lt;&gt;"Não",R352&lt;&gt;"",VLOOKUP(R352,$D$9:$AD353,26,FALSE)="Concluído"),"Liberada","Aguardando"))))</f>
        <v/>
      </c>
      <c r="U352" s="43"/>
      <c r="V352" s="39"/>
      <c r="W352" s="39"/>
      <c r="X352" s="30"/>
      <c r="Y352" s="40" t="str">
        <f>IF('Atividades Teste'!D352&lt;&gt;"",COUNTIFS(Ocorrências!$B$6:$B352,'Atividades Teste'!$D352,Ocorrências!$R$6:$R352,"pendente")+COUNTIFS(Ocorrências!$B$6:$B352,'Atividades Teste'!$D352,Ocorrências!$R$6:$R352,"Agd Chamado"),"")</f>
        <v/>
      </c>
      <c r="Z352" s="42" t="str">
        <f t="shared" si="49"/>
        <v/>
      </c>
      <c r="AA352" s="37"/>
      <c r="AB352" s="37"/>
      <c r="AC352" s="49"/>
      <c r="AD352" s="46" t="str">
        <f t="shared" si="44"/>
        <v/>
      </c>
      <c r="AE352" s="47"/>
    </row>
    <row r="353" spans="1:31" x14ac:dyDescent="0.3">
      <c r="A353" s="92" t="str">
        <f t="shared" si="42"/>
        <v/>
      </c>
      <c r="B353" s="29" t="s">
        <v>42</v>
      </c>
      <c r="C353" s="30">
        <v>1</v>
      </c>
      <c r="D353" s="31" t="str">
        <f>IF(F353="","",B353&amp;1+SUM($C$11:C353))</f>
        <v/>
      </c>
      <c r="E353" s="32" t="str">
        <f t="shared" si="47"/>
        <v/>
      </c>
      <c r="F353" s="48"/>
      <c r="G353" s="34"/>
      <c r="H353" s="35" t="str">
        <f t="shared" si="48"/>
        <v/>
      </c>
      <c r="I353" s="36" t="str">
        <f t="shared" si="43"/>
        <v/>
      </c>
      <c r="J353" s="48"/>
      <c r="K353" s="38"/>
      <c r="L353" s="38"/>
      <c r="M353" s="39"/>
      <c r="N353" s="38"/>
      <c r="O353" s="39"/>
      <c r="P353" s="39"/>
      <c r="Q353" s="30"/>
      <c r="R353" s="40" t="str">
        <f t="shared" si="45"/>
        <v/>
      </c>
      <c r="S353" s="41" t="str">
        <f t="shared" ca="1" si="46"/>
        <v/>
      </c>
      <c r="T353" s="42" t="str">
        <f>IF(R353="","",IF(R353="Não","Liberada",IF(AND(R353&lt;&gt;"Não",R353&lt;&gt;"",VLOOKUP(R353,$D$9:$AD354,26,FALSE)&lt;&gt;"Concluído"),"Aguardando",IF(AND(R353&lt;&gt;"Não",R353&lt;&gt;"",VLOOKUP(R353,$D$9:$AD354,26,FALSE)="Concluído"),"Liberada","Aguardando"))))</f>
        <v/>
      </c>
      <c r="U353" s="43"/>
      <c r="V353" s="39"/>
      <c r="W353" s="39"/>
      <c r="X353" s="30"/>
      <c r="Y353" s="40" t="str">
        <f>IF('Atividades Teste'!D353&lt;&gt;"",COUNTIFS(Ocorrências!$B$6:$B353,'Atividades Teste'!$D353,Ocorrências!$R$6:$R353,"pendente")+COUNTIFS(Ocorrências!$B$6:$B353,'Atividades Teste'!$D353,Ocorrências!$R$6:$R353,"Agd Chamado"),"")</f>
        <v/>
      </c>
      <c r="Z353" s="42" t="str">
        <f t="shared" si="49"/>
        <v/>
      </c>
      <c r="AA353" s="37"/>
      <c r="AB353" s="37"/>
      <c r="AC353" s="49"/>
      <c r="AD353" s="46" t="str">
        <f t="shared" si="44"/>
        <v/>
      </c>
      <c r="AE353" s="47"/>
    </row>
    <row r="354" spans="1:31" x14ac:dyDescent="0.3">
      <c r="A354" s="92" t="str">
        <f t="shared" si="42"/>
        <v/>
      </c>
      <c r="B354" s="29" t="s">
        <v>42</v>
      </c>
      <c r="C354" s="30">
        <v>1</v>
      </c>
      <c r="D354" s="31" t="str">
        <f>IF(F354="","",B354&amp;1+SUM($C$11:C354))</f>
        <v/>
      </c>
      <c r="E354" s="32" t="str">
        <f t="shared" si="47"/>
        <v/>
      </c>
      <c r="F354" s="48"/>
      <c r="G354" s="34"/>
      <c r="H354" s="35" t="str">
        <f t="shared" si="48"/>
        <v/>
      </c>
      <c r="I354" s="36" t="str">
        <f t="shared" si="43"/>
        <v/>
      </c>
      <c r="J354" s="48"/>
      <c r="K354" s="38"/>
      <c r="L354" s="38"/>
      <c r="M354" s="39"/>
      <c r="N354" s="38"/>
      <c r="O354" s="39"/>
      <c r="P354" s="39"/>
      <c r="Q354" s="30"/>
      <c r="R354" s="40" t="str">
        <f t="shared" si="45"/>
        <v/>
      </c>
      <c r="S354" s="41" t="str">
        <f t="shared" ca="1" si="46"/>
        <v/>
      </c>
      <c r="T354" s="42" t="str">
        <f>IF(R354="","",IF(R354="Não","Liberada",IF(AND(R354&lt;&gt;"Não",R354&lt;&gt;"",VLOOKUP(R354,$D$9:$AD355,26,FALSE)&lt;&gt;"Concluído"),"Aguardando",IF(AND(R354&lt;&gt;"Não",R354&lt;&gt;"",VLOOKUP(R354,$D$9:$AD355,26,FALSE)="Concluído"),"Liberada","Aguardando"))))</f>
        <v/>
      </c>
      <c r="U354" s="43"/>
      <c r="V354" s="39"/>
      <c r="W354" s="39"/>
      <c r="X354" s="30"/>
      <c r="Y354" s="40" t="str">
        <f>IF('Atividades Teste'!D354&lt;&gt;"",COUNTIFS(Ocorrências!$B$6:$B354,'Atividades Teste'!$D354,Ocorrências!$R$6:$R354,"pendente")+COUNTIFS(Ocorrências!$B$6:$B354,'Atividades Teste'!$D354,Ocorrências!$R$6:$R354,"Agd Chamado"),"")</f>
        <v/>
      </c>
      <c r="Z354" s="42" t="str">
        <f t="shared" si="49"/>
        <v/>
      </c>
      <c r="AA354" s="37"/>
      <c r="AB354" s="37"/>
      <c r="AC354" s="49"/>
      <c r="AD354" s="46" t="str">
        <f t="shared" si="44"/>
        <v/>
      </c>
      <c r="AE354" s="47"/>
    </row>
    <row r="355" spans="1:31" x14ac:dyDescent="0.3">
      <c r="A355" s="92" t="str">
        <f t="shared" si="42"/>
        <v/>
      </c>
      <c r="B355" s="29" t="s">
        <v>42</v>
      </c>
      <c r="C355" s="30">
        <v>1</v>
      </c>
      <c r="D355" s="31" t="str">
        <f>IF(F355="","",B355&amp;1+SUM($C$11:C355))</f>
        <v/>
      </c>
      <c r="E355" s="32" t="str">
        <f t="shared" si="47"/>
        <v/>
      </c>
      <c r="F355" s="48"/>
      <c r="G355" s="34"/>
      <c r="H355" s="35" t="str">
        <f t="shared" si="48"/>
        <v/>
      </c>
      <c r="I355" s="36" t="str">
        <f t="shared" si="43"/>
        <v/>
      </c>
      <c r="J355" s="48"/>
      <c r="K355" s="38"/>
      <c r="L355" s="38"/>
      <c r="M355" s="39"/>
      <c r="N355" s="38"/>
      <c r="O355" s="39"/>
      <c r="P355" s="39"/>
      <c r="Q355" s="30"/>
      <c r="R355" s="40" t="str">
        <f t="shared" si="45"/>
        <v/>
      </c>
      <c r="S355" s="41" t="str">
        <f t="shared" ca="1" si="46"/>
        <v/>
      </c>
      <c r="T355" s="42" t="str">
        <f>IF(R355="","",IF(R355="Não","Liberada",IF(AND(R355&lt;&gt;"Não",R355&lt;&gt;"",VLOOKUP(R355,$D$9:$AD356,26,FALSE)&lt;&gt;"Concluído"),"Aguardando",IF(AND(R355&lt;&gt;"Não",R355&lt;&gt;"",VLOOKUP(R355,$D$9:$AD356,26,FALSE)="Concluído"),"Liberada","Aguardando"))))</f>
        <v/>
      </c>
      <c r="U355" s="43"/>
      <c r="V355" s="39"/>
      <c r="W355" s="39"/>
      <c r="X355" s="30"/>
      <c r="Y355" s="40" t="str">
        <f>IF('Atividades Teste'!D355&lt;&gt;"",COUNTIFS(Ocorrências!$B$6:$B355,'Atividades Teste'!$D355,Ocorrências!$R$6:$R355,"pendente")+COUNTIFS(Ocorrências!$B$6:$B355,'Atividades Teste'!$D355,Ocorrências!$R$6:$R355,"Agd Chamado"),"")</f>
        <v/>
      </c>
      <c r="Z355" s="42" t="str">
        <f t="shared" si="49"/>
        <v/>
      </c>
      <c r="AA355" s="37"/>
      <c r="AB355" s="37"/>
      <c r="AC355" s="49"/>
      <c r="AD355" s="46" t="str">
        <f t="shared" si="44"/>
        <v/>
      </c>
      <c r="AE355" s="47"/>
    </row>
    <row r="356" spans="1:31" x14ac:dyDescent="0.3">
      <c r="A356" s="92" t="str">
        <f t="shared" si="42"/>
        <v/>
      </c>
      <c r="B356" s="29" t="s">
        <v>42</v>
      </c>
      <c r="C356" s="30">
        <v>1</v>
      </c>
      <c r="D356" s="31" t="str">
        <f>IF(F356="","",B356&amp;1+SUM($C$11:C356))</f>
        <v/>
      </c>
      <c r="E356" s="32" t="str">
        <f t="shared" si="47"/>
        <v/>
      </c>
      <c r="F356" s="48"/>
      <c r="G356" s="34"/>
      <c r="H356" s="35" t="str">
        <f t="shared" si="48"/>
        <v/>
      </c>
      <c r="I356" s="36" t="str">
        <f t="shared" si="43"/>
        <v/>
      </c>
      <c r="J356" s="48"/>
      <c r="K356" s="38"/>
      <c r="L356" s="38"/>
      <c r="M356" s="39"/>
      <c r="N356" s="38"/>
      <c r="O356" s="39"/>
      <c r="P356" s="39"/>
      <c r="Q356" s="30"/>
      <c r="R356" s="40" t="str">
        <f t="shared" si="45"/>
        <v/>
      </c>
      <c r="S356" s="41" t="str">
        <f t="shared" ca="1" si="46"/>
        <v/>
      </c>
      <c r="T356" s="42" t="str">
        <f>IF(R356="","",IF(R356="Não","Liberada",IF(AND(R356&lt;&gt;"Não",R356&lt;&gt;"",VLOOKUP(R356,$D$9:$AD357,26,FALSE)&lt;&gt;"Concluído"),"Aguardando",IF(AND(R356&lt;&gt;"Não",R356&lt;&gt;"",VLOOKUP(R356,$D$9:$AD357,26,FALSE)="Concluído"),"Liberada","Aguardando"))))</f>
        <v/>
      </c>
      <c r="U356" s="43"/>
      <c r="V356" s="39"/>
      <c r="W356" s="39"/>
      <c r="X356" s="30"/>
      <c r="Y356" s="40" t="str">
        <f>IF('Atividades Teste'!D356&lt;&gt;"",COUNTIFS(Ocorrências!$B$6:$B356,'Atividades Teste'!$D356,Ocorrências!$R$6:$R356,"pendente")+COUNTIFS(Ocorrências!$B$6:$B356,'Atividades Teste'!$D356,Ocorrências!$R$6:$R356,"Agd Chamado"),"")</f>
        <v/>
      </c>
      <c r="Z356" s="42" t="str">
        <f t="shared" si="49"/>
        <v/>
      </c>
      <c r="AA356" s="37"/>
      <c r="AB356" s="37"/>
      <c r="AC356" s="49"/>
      <c r="AD356" s="46" t="str">
        <f t="shared" si="44"/>
        <v/>
      </c>
      <c r="AE356" s="47"/>
    </row>
    <row r="357" spans="1:31" x14ac:dyDescent="0.3">
      <c r="A357" s="92" t="str">
        <f t="shared" si="42"/>
        <v/>
      </c>
      <c r="B357" s="29" t="s">
        <v>42</v>
      </c>
      <c r="C357" s="30">
        <v>1</v>
      </c>
      <c r="D357" s="31" t="str">
        <f>IF(F357="","",B357&amp;1+SUM($C$11:C357))</f>
        <v/>
      </c>
      <c r="E357" s="32" t="str">
        <f t="shared" si="47"/>
        <v/>
      </c>
      <c r="F357" s="48"/>
      <c r="G357" s="34"/>
      <c r="H357" s="35" t="str">
        <f t="shared" si="48"/>
        <v/>
      </c>
      <c r="I357" s="36" t="str">
        <f t="shared" si="43"/>
        <v/>
      </c>
      <c r="J357" s="48"/>
      <c r="K357" s="38"/>
      <c r="L357" s="38"/>
      <c r="M357" s="39"/>
      <c r="N357" s="38"/>
      <c r="O357" s="39"/>
      <c r="P357" s="39"/>
      <c r="Q357" s="30"/>
      <c r="R357" s="40" t="str">
        <f t="shared" si="45"/>
        <v/>
      </c>
      <c r="S357" s="41" t="str">
        <f t="shared" ca="1" si="46"/>
        <v/>
      </c>
      <c r="T357" s="42" t="str">
        <f>IF(R357="","",IF(R357="Não","Liberada",IF(AND(R357&lt;&gt;"Não",R357&lt;&gt;"",VLOOKUP(R357,$D$9:$AD358,26,FALSE)&lt;&gt;"Concluído"),"Aguardando",IF(AND(R357&lt;&gt;"Não",R357&lt;&gt;"",VLOOKUP(R357,$D$9:$AD358,26,FALSE)="Concluído"),"Liberada","Aguardando"))))</f>
        <v/>
      </c>
      <c r="U357" s="43"/>
      <c r="V357" s="39"/>
      <c r="W357" s="39"/>
      <c r="X357" s="30"/>
      <c r="Y357" s="40" t="str">
        <f>IF('Atividades Teste'!D357&lt;&gt;"",COUNTIFS(Ocorrências!$B$6:$B357,'Atividades Teste'!$D357,Ocorrências!$R$6:$R357,"pendente")+COUNTIFS(Ocorrências!$B$6:$B357,'Atividades Teste'!$D357,Ocorrências!$R$6:$R357,"Agd Chamado"),"")</f>
        <v/>
      </c>
      <c r="Z357" s="42" t="str">
        <f t="shared" si="49"/>
        <v/>
      </c>
      <c r="AA357" s="37"/>
      <c r="AB357" s="37"/>
      <c r="AC357" s="49"/>
      <c r="AD357" s="46" t="str">
        <f t="shared" si="44"/>
        <v/>
      </c>
      <c r="AE357" s="47"/>
    </row>
    <row r="358" spans="1:31" x14ac:dyDescent="0.3">
      <c r="A358" s="92" t="str">
        <f t="shared" si="42"/>
        <v/>
      </c>
      <c r="B358" s="29" t="s">
        <v>42</v>
      </c>
      <c r="C358" s="30">
        <v>1</v>
      </c>
      <c r="D358" s="31" t="str">
        <f>IF(F358="","",B358&amp;1+SUM($C$11:C358))</f>
        <v/>
      </c>
      <c r="E358" s="32" t="str">
        <f t="shared" si="47"/>
        <v/>
      </c>
      <c r="F358" s="48"/>
      <c r="G358" s="34"/>
      <c r="H358" s="35" t="str">
        <f t="shared" si="48"/>
        <v/>
      </c>
      <c r="I358" s="36" t="str">
        <f t="shared" si="43"/>
        <v/>
      </c>
      <c r="J358" s="48"/>
      <c r="K358" s="38"/>
      <c r="L358" s="38"/>
      <c r="M358" s="39"/>
      <c r="N358" s="38"/>
      <c r="O358" s="39"/>
      <c r="P358" s="39"/>
      <c r="Q358" s="30"/>
      <c r="R358" s="40" t="str">
        <f t="shared" si="45"/>
        <v/>
      </c>
      <c r="S358" s="41" t="str">
        <f t="shared" ca="1" si="46"/>
        <v/>
      </c>
      <c r="T358" s="42" t="str">
        <f>IF(R358="","",IF(R358="Não","Liberada",IF(AND(R358&lt;&gt;"Não",R358&lt;&gt;"",VLOOKUP(R358,$D$9:$AD359,26,FALSE)&lt;&gt;"Concluído"),"Aguardando",IF(AND(R358&lt;&gt;"Não",R358&lt;&gt;"",VLOOKUP(R358,$D$9:$AD359,26,FALSE)="Concluído"),"Liberada","Aguardando"))))</f>
        <v/>
      </c>
      <c r="U358" s="43"/>
      <c r="V358" s="39"/>
      <c r="W358" s="39"/>
      <c r="X358" s="30"/>
      <c r="Y358" s="40" t="str">
        <f>IF('Atividades Teste'!D358&lt;&gt;"",COUNTIFS(Ocorrências!$B$6:$B358,'Atividades Teste'!$D358,Ocorrências!$R$6:$R358,"pendente")+COUNTIFS(Ocorrências!$B$6:$B358,'Atividades Teste'!$D358,Ocorrências!$R$6:$R358,"Agd Chamado"),"")</f>
        <v/>
      </c>
      <c r="Z358" s="42" t="str">
        <f t="shared" si="49"/>
        <v/>
      </c>
      <c r="AA358" s="37"/>
      <c r="AB358" s="37"/>
      <c r="AC358" s="49"/>
      <c r="AD358" s="46" t="str">
        <f t="shared" si="44"/>
        <v/>
      </c>
      <c r="AE358" s="47"/>
    </row>
    <row r="359" spans="1:31" x14ac:dyDescent="0.3">
      <c r="A359" s="92" t="str">
        <f t="shared" si="42"/>
        <v/>
      </c>
      <c r="B359" s="29" t="s">
        <v>42</v>
      </c>
      <c r="C359" s="30">
        <v>1</v>
      </c>
      <c r="D359" s="31" t="str">
        <f>IF(F359="","",B359&amp;1+SUM($C$11:C359))</f>
        <v/>
      </c>
      <c r="E359" s="32" t="str">
        <f t="shared" si="47"/>
        <v/>
      </c>
      <c r="F359" s="48"/>
      <c r="G359" s="34"/>
      <c r="H359" s="35" t="str">
        <f t="shared" si="48"/>
        <v/>
      </c>
      <c r="I359" s="36" t="str">
        <f t="shared" si="43"/>
        <v/>
      </c>
      <c r="J359" s="48"/>
      <c r="K359" s="38"/>
      <c r="L359" s="38"/>
      <c r="M359" s="39"/>
      <c r="N359" s="38"/>
      <c r="O359" s="39"/>
      <c r="P359" s="39"/>
      <c r="Q359" s="30"/>
      <c r="R359" s="40" t="str">
        <f t="shared" si="45"/>
        <v/>
      </c>
      <c r="S359" s="41" t="str">
        <f t="shared" ca="1" si="46"/>
        <v/>
      </c>
      <c r="T359" s="42" t="str">
        <f>IF(R359="","",IF(R359="Não","Liberada",IF(AND(R359&lt;&gt;"Não",R359&lt;&gt;"",VLOOKUP(R359,$D$9:$AD360,26,FALSE)&lt;&gt;"Concluído"),"Aguardando",IF(AND(R359&lt;&gt;"Não",R359&lt;&gt;"",VLOOKUP(R359,$D$9:$AD360,26,FALSE)="Concluído"),"Liberada","Aguardando"))))</f>
        <v/>
      </c>
      <c r="U359" s="43"/>
      <c r="V359" s="39"/>
      <c r="W359" s="39"/>
      <c r="X359" s="30"/>
      <c r="Y359" s="40" t="str">
        <f>IF('Atividades Teste'!D359&lt;&gt;"",COUNTIFS(Ocorrências!$B$6:$B359,'Atividades Teste'!$D359,Ocorrências!$R$6:$R359,"pendente")+COUNTIFS(Ocorrências!$B$6:$B359,'Atividades Teste'!$D359,Ocorrências!$R$6:$R359,"Agd Chamado"),"")</f>
        <v/>
      </c>
      <c r="Z359" s="42" t="str">
        <f t="shared" si="49"/>
        <v/>
      </c>
      <c r="AA359" s="37"/>
      <c r="AB359" s="37"/>
      <c r="AC359" s="49"/>
      <c r="AD359" s="46" t="str">
        <f t="shared" si="44"/>
        <v/>
      </c>
      <c r="AE359" s="47"/>
    </row>
    <row r="360" spans="1:31" x14ac:dyDescent="0.3">
      <c r="A360" s="92" t="str">
        <f t="shared" si="42"/>
        <v/>
      </c>
      <c r="B360" s="29" t="s">
        <v>42</v>
      </c>
      <c r="C360" s="30">
        <v>1</v>
      </c>
      <c r="D360" s="31" t="str">
        <f>IF(F360="","",B360&amp;1+SUM($C$11:C360))</f>
        <v/>
      </c>
      <c r="E360" s="32" t="str">
        <f t="shared" si="47"/>
        <v/>
      </c>
      <c r="F360" s="48"/>
      <c r="G360" s="34"/>
      <c r="H360" s="35" t="str">
        <f t="shared" si="48"/>
        <v/>
      </c>
      <c r="I360" s="36" t="str">
        <f t="shared" si="43"/>
        <v/>
      </c>
      <c r="J360" s="48"/>
      <c r="K360" s="38"/>
      <c r="L360" s="38"/>
      <c r="M360" s="39"/>
      <c r="N360" s="38"/>
      <c r="O360" s="39"/>
      <c r="P360" s="39"/>
      <c r="Q360" s="30"/>
      <c r="R360" s="40" t="str">
        <f t="shared" si="45"/>
        <v/>
      </c>
      <c r="S360" s="41" t="str">
        <f t="shared" ca="1" si="46"/>
        <v/>
      </c>
      <c r="T360" s="42" t="str">
        <f>IF(R360="","",IF(R360="Não","Liberada",IF(AND(R360&lt;&gt;"Não",R360&lt;&gt;"",VLOOKUP(R360,$D$9:$AD361,26,FALSE)&lt;&gt;"Concluído"),"Aguardando",IF(AND(R360&lt;&gt;"Não",R360&lt;&gt;"",VLOOKUP(R360,$D$9:$AD361,26,FALSE)="Concluído"),"Liberada","Aguardando"))))</f>
        <v/>
      </c>
      <c r="U360" s="43"/>
      <c r="V360" s="39"/>
      <c r="W360" s="39"/>
      <c r="X360" s="30"/>
      <c r="Y360" s="40" t="str">
        <f>IF('Atividades Teste'!D360&lt;&gt;"",COUNTIFS(Ocorrências!$B$6:$B360,'Atividades Teste'!$D360,Ocorrências!$R$6:$R360,"pendente")+COUNTIFS(Ocorrências!$B$6:$B360,'Atividades Teste'!$D360,Ocorrências!$R$6:$R360,"Agd Chamado"),"")</f>
        <v/>
      </c>
      <c r="Z360" s="42" t="str">
        <f t="shared" si="49"/>
        <v/>
      </c>
      <c r="AA360" s="37"/>
      <c r="AB360" s="37"/>
      <c r="AC360" s="49"/>
      <c r="AD360" s="46" t="str">
        <f t="shared" si="44"/>
        <v/>
      </c>
      <c r="AE360" s="47"/>
    </row>
    <row r="361" spans="1:31" x14ac:dyDescent="0.3">
      <c r="A361" s="92" t="str">
        <f t="shared" si="42"/>
        <v/>
      </c>
      <c r="B361" s="29" t="s">
        <v>42</v>
      </c>
      <c r="C361" s="30">
        <v>1</v>
      </c>
      <c r="D361" s="31" t="str">
        <f>IF(F361="","",B361&amp;1+SUM($C$11:C361))</f>
        <v/>
      </c>
      <c r="E361" s="32" t="str">
        <f t="shared" si="47"/>
        <v/>
      </c>
      <c r="F361" s="48"/>
      <c r="G361" s="34"/>
      <c r="H361" s="35" t="str">
        <f t="shared" si="48"/>
        <v/>
      </c>
      <c r="I361" s="36" t="str">
        <f t="shared" si="43"/>
        <v/>
      </c>
      <c r="J361" s="48"/>
      <c r="K361" s="38"/>
      <c r="L361" s="38"/>
      <c r="M361" s="39"/>
      <c r="N361" s="38"/>
      <c r="O361" s="39"/>
      <c r="P361" s="39"/>
      <c r="Q361" s="30"/>
      <c r="R361" s="40" t="str">
        <f t="shared" si="45"/>
        <v/>
      </c>
      <c r="S361" s="41" t="str">
        <f t="shared" ca="1" si="46"/>
        <v/>
      </c>
      <c r="T361" s="42" t="str">
        <f>IF(R361="","",IF(R361="Não","Liberada",IF(AND(R361&lt;&gt;"Não",R361&lt;&gt;"",VLOOKUP(R361,$D$9:$AD362,26,FALSE)&lt;&gt;"Concluído"),"Aguardando",IF(AND(R361&lt;&gt;"Não",R361&lt;&gt;"",VLOOKUP(R361,$D$9:$AD362,26,FALSE)="Concluído"),"Liberada","Aguardando"))))</f>
        <v/>
      </c>
      <c r="U361" s="43"/>
      <c r="V361" s="39"/>
      <c r="W361" s="39"/>
      <c r="X361" s="30"/>
      <c r="Y361" s="40" t="str">
        <f>IF('Atividades Teste'!D361&lt;&gt;"",COUNTIFS(Ocorrências!$B$6:$B361,'Atividades Teste'!$D361,Ocorrências!$R$6:$R361,"pendente")+COUNTIFS(Ocorrências!$B$6:$B361,'Atividades Teste'!$D361,Ocorrências!$R$6:$R361,"Agd Chamado"),"")</f>
        <v/>
      </c>
      <c r="Z361" s="42" t="str">
        <f t="shared" si="49"/>
        <v/>
      </c>
      <c r="AA361" s="37"/>
      <c r="AB361" s="37"/>
      <c r="AC361" s="49"/>
      <c r="AD361" s="46" t="str">
        <f t="shared" si="44"/>
        <v/>
      </c>
      <c r="AE361" s="47"/>
    </row>
    <row r="362" spans="1:31" x14ac:dyDescent="0.3">
      <c r="A362" s="92" t="str">
        <f t="shared" si="42"/>
        <v/>
      </c>
      <c r="B362" s="29" t="s">
        <v>42</v>
      </c>
      <c r="C362" s="30">
        <v>1</v>
      </c>
      <c r="D362" s="31" t="str">
        <f>IF(F362="","",B362&amp;1+SUM($C$11:C362))</f>
        <v/>
      </c>
      <c r="E362" s="32" t="str">
        <f t="shared" si="47"/>
        <v/>
      </c>
      <c r="F362" s="48"/>
      <c r="G362" s="34"/>
      <c r="H362" s="35" t="str">
        <f t="shared" si="48"/>
        <v/>
      </c>
      <c r="I362" s="36" t="str">
        <f t="shared" si="43"/>
        <v/>
      </c>
      <c r="J362" s="48"/>
      <c r="K362" s="38"/>
      <c r="L362" s="38"/>
      <c r="M362" s="39"/>
      <c r="N362" s="38"/>
      <c r="O362" s="39"/>
      <c r="P362" s="39"/>
      <c r="Q362" s="30"/>
      <c r="R362" s="40" t="str">
        <f t="shared" si="45"/>
        <v/>
      </c>
      <c r="S362" s="41" t="str">
        <f t="shared" ca="1" si="46"/>
        <v/>
      </c>
      <c r="T362" s="42" t="str">
        <f>IF(R362="","",IF(R362="Não","Liberada",IF(AND(R362&lt;&gt;"Não",R362&lt;&gt;"",VLOOKUP(R362,$D$9:$AD363,26,FALSE)&lt;&gt;"Concluído"),"Aguardando",IF(AND(R362&lt;&gt;"Não",R362&lt;&gt;"",VLOOKUP(R362,$D$9:$AD363,26,FALSE)="Concluído"),"Liberada","Aguardando"))))</f>
        <v/>
      </c>
      <c r="U362" s="43"/>
      <c r="V362" s="39"/>
      <c r="W362" s="39"/>
      <c r="X362" s="30"/>
      <c r="Y362" s="40" t="str">
        <f>IF('Atividades Teste'!D362&lt;&gt;"",COUNTIFS(Ocorrências!$B$6:$B362,'Atividades Teste'!$D362,Ocorrências!$R$6:$R362,"pendente")+COUNTIFS(Ocorrências!$B$6:$B362,'Atividades Teste'!$D362,Ocorrências!$R$6:$R362,"Agd Chamado"),"")</f>
        <v/>
      </c>
      <c r="Z362" s="42" t="str">
        <f t="shared" si="49"/>
        <v/>
      </c>
      <c r="AA362" s="37"/>
      <c r="AB362" s="37"/>
      <c r="AC362" s="49"/>
      <c r="AD362" s="46" t="str">
        <f t="shared" si="44"/>
        <v/>
      </c>
      <c r="AE362" s="47"/>
    </row>
    <row r="363" spans="1:31" x14ac:dyDescent="0.3">
      <c r="A363" s="92" t="str">
        <f t="shared" si="42"/>
        <v/>
      </c>
      <c r="B363" s="29" t="s">
        <v>42</v>
      </c>
      <c r="C363" s="30">
        <v>1</v>
      </c>
      <c r="D363" s="31" t="str">
        <f>IF(F363="","",B363&amp;1+SUM($C$11:C363))</f>
        <v/>
      </c>
      <c r="E363" s="32" t="str">
        <f t="shared" si="47"/>
        <v/>
      </c>
      <c r="F363" s="48"/>
      <c r="G363" s="34"/>
      <c r="H363" s="35" t="str">
        <f t="shared" si="48"/>
        <v/>
      </c>
      <c r="I363" s="36" t="str">
        <f t="shared" si="43"/>
        <v/>
      </c>
      <c r="J363" s="48"/>
      <c r="K363" s="38"/>
      <c r="L363" s="38"/>
      <c r="M363" s="39"/>
      <c r="N363" s="38"/>
      <c r="O363" s="39"/>
      <c r="P363" s="39"/>
      <c r="Q363" s="30"/>
      <c r="R363" s="40" t="str">
        <f t="shared" si="45"/>
        <v/>
      </c>
      <c r="S363" s="41" t="str">
        <f t="shared" ca="1" si="46"/>
        <v/>
      </c>
      <c r="T363" s="42" t="str">
        <f>IF(R363="","",IF(R363="Não","Liberada",IF(AND(R363&lt;&gt;"Não",R363&lt;&gt;"",VLOOKUP(R363,$D$9:$AD364,26,FALSE)&lt;&gt;"Concluído"),"Aguardando",IF(AND(R363&lt;&gt;"Não",R363&lt;&gt;"",VLOOKUP(R363,$D$9:$AD364,26,FALSE)="Concluído"),"Liberada","Aguardando"))))</f>
        <v/>
      </c>
      <c r="U363" s="43"/>
      <c r="V363" s="39"/>
      <c r="W363" s="39"/>
      <c r="X363" s="30"/>
      <c r="Y363" s="40" t="str">
        <f>IF('Atividades Teste'!D363&lt;&gt;"",COUNTIFS(Ocorrências!$B$6:$B363,'Atividades Teste'!$D363,Ocorrências!$R$6:$R363,"pendente")+COUNTIFS(Ocorrências!$B$6:$B363,'Atividades Teste'!$D363,Ocorrências!$R$6:$R363,"Agd Chamado"),"")</f>
        <v/>
      </c>
      <c r="Z363" s="42" t="str">
        <f t="shared" si="49"/>
        <v/>
      </c>
      <c r="AA363" s="37"/>
      <c r="AB363" s="37"/>
      <c r="AC363" s="49"/>
      <c r="AD363" s="46" t="str">
        <f t="shared" si="44"/>
        <v/>
      </c>
      <c r="AE363" s="47"/>
    </row>
    <row r="364" spans="1:31" x14ac:dyDescent="0.3">
      <c r="A364" s="92" t="str">
        <f t="shared" si="42"/>
        <v/>
      </c>
      <c r="B364" s="29" t="s">
        <v>42</v>
      </c>
      <c r="C364" s="30">
        <v>1</v>
      </c>
      <c r="D364" s="31" t="str">
        <f>IF(F364="","",B364&amp;1+SUM($C$11:C364))</f>
        <v/>
      </c>
      <c r="E364" s="32" t="str">
        <f t="shared" si="47"/>
        <v/>
      </c>
      <c r="F364" s="48"/>
      <c r="G364" s="34"/>
      <c r="H364" s="35" t="str">
        <f t="shared" si="48"/>
        <v/>
      </c>
      <c r="I364" s="36" t="str">
        <f t="shared" si="43"/>
        <v/>
      </c>
      <c r="J364" s="48"/>
      <c r="K364" s="38"/>
      <c r="L364" s="38"/>
      <c r="M364" s="39"/>
      <c r="N364" s="38"/>
      <c r="O364" s="39"/>
      <c r="P364" s="39"/>
      <c r="Q364" s="30"/>
      <c r="R364" s="40" t="str">
        <f t="shared" si="45"/>
        <v/>
      </c>
      <c r="S364" s="41" t="str">
        <f t="shared" ca="1" si="46"/>
        <v/>
      </c>
      <c r="T364" s="42" t="str">
        <f>IF(R364="","",IF(R364="Não","Liberada",IF(AND(R364&lt;&gt;"Não",R364&lt;&gt;"",VLOOKUP(R364,$D$9:$AD365,26,FALSE)&lt;&gt;"Concluído"),"Aguardando",IF(AND(R364&lt;&gt;"Não",R364&lt;&gt;"",VLOOKUP(R364,$D$9:$AD365,26,FALSE)="Concluído"),"Liberada","Aguardando"))))</f>
        <v/>
      </c>
      <c r="U364" s="43"/>
      <c r="V364" s="39"/>
      <c r="W364" s="39"/>
      <c r="X364" s="30"/>
      <c r="Y364" s="40" t="str">
        <f>IF('Atividades Teste'!D364&lt;&gt;"",COUNTIFS(Ocorrências!$B$6:$B364,'Atividades Teste'!$D364,Ocorrências!$R$6:$R364,"pendente")+COUNTIFS(Ocorrências!$B$6:$B364,'Atividades Teste'!$D364,Ocorrências!$R$6:$R364,"Agd Chamado"),"")</f>
        <v/>
      </c>
      <c r="Z364" s="42" t="str">
        <f t="shared" si="49"/>
        <v/>
      </c>
      <c r="AA364" s="37"/>
      <c r="AB364" s="37"/>
      <c r="AC364" s="49"/>
      <c r="AD364" s="46" t="str">
        <f t="shared" si="44"/>
        <v/>
      </c>
      <c r="AE364" s="47"/>
    </row>
    <row r="365" spans="1:31" x14ac:dyDescent="0.3">
      <c r="A365" s="92" t="str">
        <f t="shared" si="42"/>
        <v/>
      </c>
      <c r="B365" s="29" t="s">
        <v>42</v>
      </c>
      <c r="C365" s="30">
        <v>1</v>
      </c>
      <c r="D365" s="31" t="str">
        <f>IF(F365="","",B365&amp;1+SUM($C$11:C365))</f>
        <v/>
      </c>
      <c r="E365" s="32" t="str">
        <f t="shared" si="47"/>
        <v/>
      </c>
      <c r="F365" s="48"/>
      <c r="G365" s="34"/>
      <c r="H365" s="35" t="str">
        <f t="shared" si="48"/>
        <v/>
      </c>
      <c r="I365" s="36" t="str">
        <f t="shared" si="43"/>
        <v/>
      </c>
      <c r="J365" s="48"/>
      <c r="K365" s="38"/>
      <c r="L365" s="38"/>
      <c r="M365" s="39"/>
      <c r="N365" s="38"/>
      <c r="O365" s="39"/>
      <c r="P365" s="39"/>
      <c r="Q365" s="30"/>
      <c r="R365" s="40" t="str">
        <f t="shared" si="45"/>
        <v/>
      </c>
      <c r="S365" s="41" t="str">
        <f t="shared" ca="1" si="46"/>
        <v/>
      </c>
      <c r="T365" s="42" t="str">
        <f>IF(R365="","",IF(R365="Não","Liberada",IF(AND(R365&lt;&gt;"Não",R365&lt;&gt;"",VLOOKUP(R365,$D$9:$AD366,26,FALSE)&lt;&gt;"Concluído"),"Aguardando",IF(AND(R365&lt;&gt;"Não",R365&lt;&gt;"",VLOOKUP(R365,$D$9:$AD366,26,FALSE)="Concluído"),"Liberada","Aguardando"))))</f>
        <v/>
      </c>
      <c r="U365" s="43"/>
      <c r="V365" s="39"/>
      <c r="W365" s="39"/>
      <c r="X365" s="30"/>
      <c r="Y365" s="40" t="str">
        <f>IF('Atividades Teste'!D365&lt;&gt;"",COUNTIFS(Ocorrências!$B$6:$B365,'Atividades Teste'!$D365,Ocorrências!$R$6:$R365,"pendente")+COUNTIFS(Ocorrências!$B$6:$B365,'Atividades Teste'!$D365,Ocorrências!$R$6:$R365,"Agd Chamado"),"")</f>
        <v/>
      </c>
      <c r="Z365" s="42" t="str">
        <f t="shared" si="49"/>
        <v/>
      </c>
      <c r="AA365" s="37"/>
      <c r="AB365" s="37"/>
      <c r="AC365" s="49"/>
      <c r="AD365" s="46" t="str">
        <f t="shared" si="44"/>
        <v/>
      </c>
      <c r="AE365" s="47"/>
    </row>
    <row r="366" spans="1:31" x14ac:dyDescent="0.3">
      <c r="A366" s="92" t="str">
        <f t="shared" si="42"/>
        <v/>
      </c>
      <c r="B366" s="29" t="s">
        <v>42</v>
      </c>
      <c r="C366" s="30">
        <v>1</v>
      </c>
      <c r="D366" s="31" t="str">
        <f>IF(F366="","",B366&amp;1+SUM($C$11:C366))</f>
        <v/>
      </c>
      <c r="E366" s="32" t="str">
        <f t="shared" si="47"/>
        <v/>
      </c>
      <c r="F366" s="48"/>
      <c r="G366" s="34"/>
      <c r="H366" s="35" t="str">
        <f t="shared" si="48"/>
        <v/>
      </c>
      <c r="I366" s="36" t="str">
        <f t="shared" si="43"/>
        <v/>
      </c>
      <c r="J366" s="48"/>
      <c r="K366" s="38"/>
      <c r="L366" s="38"/>
      <c r="M366" s="39"/>
      <c r="N366" s="38"/>
      <c r="O366" s="39"/>
      <c r="P366" s="39"/>
      <c r="Q366" s="30"/>
      <c r="R366" s="40" t="str">
        <f t="shared" si="45"/>
        <v/>
      </c>
      <c r="S366" s="41" t="str">
        <f t="shared" ca="1" si="46"/>
        <v/>
      </c>
      <c r="T366" s="42" t="str">
        <f>IF(R366="","",IF(R366="Não","Liberada",IF(AND(R366&lt;&gt;"Não",R366&lt;&gt;"",VLOOKUP(R366,$D$9:$AD367,26,FALSE)&lt;&gt;"Concluído"),"Aguardando",IF(AND(R366&lt;&gt;"Não",R366&lt;&gt;"",VLOOKUP(R366,$D$9:$AD367,26,FALSE)="Concluído"),"Liberada","Aguardando"))))</f>
        <v/>
      </c>
      <c r="U366" s="43"/>
      <c r="V366" s="39"/>
      <c r="W366" s="39"/>
      <c r="X366" s="30"/>
      <c r="Y366" s="40" t="str">
        <f>IF('Atividades Teste'!D366&lt;&gt;"",COUNTIFS(Ocorrências!$B$6:$B366,'Atividades Teste'!$D366,Ocorrências!$R$6:$R366,"pendente")+COUNTIFS(Ocorrências!$B$6:$B366,'Atividades Teste'!$D366,Ocorrências!$R$6:$R366,"Agd Chamado"),"")</f>
        <v/>
      </c>
      <c r="Z366" s="42" t="str">
        <f t="shared" si="49"/>
        <v/>
      </c>
      <c r="AA366" s="37"/>
      <c r="AB366" s="37"/>
      <c r="AC366" s="49"/>
      <c r="AD366" s="46" t="str">
        <f t="shared" si="44"/>
        <v/>
      </c>
      <c r="AE366" s="47"/>
    </row>
    <row r="367" spans="1:31" x14ac:dyDescent="0.3">
      <c r="A367" s="92" t="str">
        <f t="shared" si="42"/>
        <v/>
      </c>
      <c r="B367" s="29" t="s">
        <v>42</v>
      </c>
      <c r="C367" s="30">
        <v>1</v>
      </c>
      <c r="D367" s="31" t="str">
        <f>IF(F367="","",B367&amp;1+SUM($C$11:C367))</f>
        <v/>
      </c>
      <c r="E367" s="32" t="str">
        <f t="shared" si="47"/>
        <v/>
      </c>
      <c r="F367" s="48"/>
      <c r="G367" s="34"/>
      <c r="H367" s="35" t="str">
        <f t="shared" si="48"/>
        <v/>
      </c>
      <c r="I367" s="36" t="str">
        <f t="shared" si="43"/>
        <v/>
      </c>
      <c r="J367" s="48"/>
      <c r="K367" s="38"/>
      <c r="L367" s="38"/>
      <c r="M367" s="39"/>
      <c r="N367" s="38"/>
      <c r="O367" s="39"/>
      <c r="P367" s="39"/>
      <c r="Q367" s="30"/>
      <c r="R367" s="40" t="str">
        <f t="shared" si="45"/>
        <v/>
      </c>
      <c r="S367" s="41" t="str">
        <f t="shared" ca="1" si="46"/>
        <v/>
      </c>
      <c r="T367" s="42" t="str">
        <f>IF(R367="","",IF(R367="Não","Liberada",IF(AND(R367&lt;&gt;"Não",R367&lt;&gt;"",VLOOKUP(R367,$D$9:$AD368,26,FALSE)&lt;&gt;"Concluído"),"Aguardando",IF(AND(R367&lt;&gt;"Não",R367&lt;&gt;"",VLOOKUP(R367,$D$9:$AD368,26,FALSE)="Concluído"),"Liberada","Aguardando"))))</f>
        <v/>
      </c>
      <c r="U367" s="43"/>
      <c r="V367" s="39"/>
      <c r="W367" s="39"/>
      <c r="X367" s="30"/>
      <c r="Y367" s="40" t="str">
        <f>IF('Atividades Teste'!D367&lt;&gt;"",COUNTIFS(Ocorrências!$B$6:$B367,'Atividades Teste'!$D367,Ocorrências!$R$6:$R367,"pendente")+COUNTIFS(Ocorrências!$B$6:$B367,'Atividades Teste'!$D367,Ocorrências!$R$6:$R367,"Agd Chamado"),"")</f>
        <v/>
      </c>
      <c r="Z367" s="42" t="str">
        <f t="shared" si="49"/>
        <v/>
      </c>
      <c r="AA367" s="37"/>
      <c r="AB367" s="37"/>
      <c r="AC367" s="49"/>
      <c r="AD367" s="46" t="str">
        <f t="shared" si="44"/>
        <v/>
      </c>
      <c r="AE367" s="47"/>
    </row>
    <row r="368" spans="1:31" x14ac:dyDescent="0.3">
      <c r="A368" s="92" t="str">
        <f t="shared" si="42"/>
        <v/>
      </c>
      <c r="B368" s="29" t="s">
        <v>42</v>
      </c>
      <c r="C368" s="30">
        <v>1</v>
      </c>
      <c r="D368" s="31" t="str">
        <f>IF(F368="","",B368&amp;1+SUM($C$11:C368))</f>
        <v/>
      </c>
      <c r="E368" s="32" t="str">
        <f t="shared" si="47"/>
        <v/>
      </c>
      <c r="F368" s="48"/>
      <c r="G368" s="34"/>
      <c r="H368" s="35" t="str">
        <f t="shared" si="48"/>
        <v/>
      </c>
      <c r="I368" s="36" t="str">
        <f t="shared" si="43"/>
        <v/>
      </c>
      <c r="J368" s="48"/>
      <c r="K368" s="38"/>
      <c r="L368" s="38"/>
      <c r="M368" s="39"/>
      <c r="N368" s="38"/>
      <c r="O368" s="39"/>
      <c r="P368" s="39"/>
      <c r="Q368" s="30"/>
      <c r="R368" s="40" t="str">
        <f t="shared" si="45"/>
        <v/>
      </c>
      <c r="S368" s="41" t="str">
        <f t="shared" ca="1" si="46"/>
        <v/>
      </c>
      <c r="T368" s="42" t="str">
        <f>IF(R368="","",IF(R368="Não","Liberada",IF(AND(R368&lt;&gt;"Não",R368&lt;&gt;"",VLOOKUP(R368,$D$9:$AD369,26,FALSE)&lt;&gt;"Concluído"),"Aguardando",IF(AND(R368&lt;&gt;"Não",R368&lt;&gt;"",VLOOKUP(R368,$D$9:$AD369,26,FALSE)="Concluído"),"Liberada","Aguardando"))))</f>
        <v/>
      </c>
      <c r="U368" s="43"/>
      <c r="V368" s="39"/>
      <c r="W368" s="39"/>
      <c r="X368" s="30"/>
      <c r="Y368" s="40" t="str">
        <f>IF('Atividades Teste'!D368&lt;&gt;"",COUNTIFS(Ocorrências!$B$6:$B368,'Atividades Teste'!$D368,Ocorrências!$R$6:$R368,"pendente")+COUNTIFS(Ocorrências!$B$6:$B368,'Atividades Teste'!$D368,Ocorrências!$R$6:$R368,"Agd Chamado"),"")</f>
        <v/>
      </c>
      <c r="Z368" s="42" t="str">
        <f t="shared" si="49"/>
        <v/>
      </c>
      <c r="AA368" s="37"/>
      <c r="AB368" s="37"/>
      <c r="AC368" s="49"/>
      <c r="AD368" s="46" t="str">
        <f t="shared" si="44"/>
        <v/>
      </c>
      <c r="AE368" s="47"/>
    </row>
    <row r="369" spans="1:31" x14ac:dyDescent="0.3">
      <c r="A369" s="92" t="str">
        <f t="shared" si="42"/>
        <v/>
      </c>
      <c r="B369" s="29" t="s">
        <v>42</v>
      </c>
      <c r="C369" s="30">
        <v>1</v>
      </c>
      <c r="D369" s="31" t="str">
        <f>IF(F369="","",B369&amp;1+SUM($C$11:C369))</f>
        <v/>
      </c>
      <c r="E369" s="32" t="str">
        <f t="shared" si="47"/>
        <v/>
      </c>
      <c r="F369" s="48"/>
      <c r="G369" s="34"/>
      <c r="H369" s="35" t="str">
        <f t="shared" si="48"/>
        <v/>
      </c>
      <c r="I369" s="36" t="str">
        <f t="shared" si="43"/>
        <v/>
      </c>
      <c r="J369" s="48"/>
      <c r="K369" s="38"/>
      <c r="L369" s="38"/>
      <c r="M369" s="39"/>
      <c r="N369" s="38"/>
      <c r="O369" s="39"/>
      <c r="P369" s="39"/>
      <c r="Q369" s="30"/>
      <c r="R369" s="40" t="str">
        <f t="shared" si="45"/>
        <v/>
      </c>
      <c r="S369" s="41" t="str">
        <f t="shared" ca="1" si="46"/>
        <v/>
      </c>
      <c r="T369" s="42" t="str">
        <f>IF(R369="","",IF(R369="Não","Liberada",IF(AND(R369&lt;&gt;"Não",R369&lt;&gt;"",VLOOKUP(R369,$D$9:$AD370,26,FALSE)&lt;&gt;"Concluído"),"Aguardando",IF(AND(R369&lt;&gt;"Não",R369&lt;&gt;"",VLOOKUP(R369,$D$9:$AD370,26,FALSE)="Concluído"),"Liberada","Aguardando"))))</f>
        <v/>
      </c>
      <c r="U369" s="43"/>
      <c r="V369" s="39"/>
      <c r="W369" s="39"/>
      <c r="X369" s="30"/>
      <c r="Y369" s="40" t="str">
        <f>IF('Atividades Teste'!D369&lt;&gt;"",COUNTIFS(Ocorrências!$B$6:$B369,'Atividades Teste'!$D369,Ocorrências!$R$6:$R369,"pendente")+COUNTIFS(Ocorrências!$B$6:$B369,'Atividades Teste'!$D369,Ocorrências!$R$6:$R369,"Agd Chamado"),"")</f>
        <v/>
      </c>
      <c r="Z369" s="42" t="str">
        <f t="shared" si="49"/>
        <v/>
      </c>
      <c r="AA369" s="37"/>
      <c r="AB369" s="37"/>
      <c r="AC369" s="49"/>
      <c r="AD369" s="46" t="str">
        <f t="shared" si="44"/>
        <v/>
      </c>
      <c r="AE369" s="47"/>
    </row>
    <row r="370" spans="1:31" x14ac:dyDescent="0.3">
      <c r="A370" s="92" t="str">
        <f t="shared" si="42"/>
        <v/>
      </c>
      <c r="B370" s="29" t="s">
        <v>42</v>
      </c>
      <c r="C370" s="30">
        <v>1</v>
      </c>
      <c r="D370" s="31" t="str">
        <f>IF(F370="","",B370&amp;1+SUM($C$11:C370))</f>
        <v/>
      </c>
      <c r="E370" s="32" t="str">
        <f t="shared" si="47"/>
        <v/>
      </c>
      <c r="F370" s="48"/>
      <c r="G370" s="34"/>
      <c r="H370" s="35" t="str">
        <f t="shared" si="48"/>
        <v/>
      </c>
      <c r="I370" s="36" t="str">
        <f t="shared" si="43"/>
        <v/>
      </c>
      <c r="J370" s="48"/>
      <c r="K370" s="38"/>
      <c r="L370" s="38"/>
      <c r="M370" s="39"/>
      <c r="N370" s="38"/>
      <c r="O370" s="39"/>
      <c r="P370" s="39"/>
      <c r="Q370" s="30"/>
      <c r="R370" s="40" t="str">
        <f t="shared" si="45"/>
        <v/>
      </c>
      <c r="S370" s="41" t="str">
        <f t="shared" ca="1" si="46"/>
        <v/>
      </c>
      <c r="T370" s="42" t="str">
        <f>IF(R370="","",IF(R370="Não","Liberada",IF(AND(R370&lt;&gt;"Não",R370&lt;&gt;"",VLOOKUP(R370,$D$9:$AD371,26,FALSE)&lt;&gt;"Concluído"),"Aguardando",IF(AND(R370&lt;&gt;"Não",R370&lt;&gt;"",VLOOKUP(R370,$D$9:$AD371,26,FALSE)="Concluído"),"Liberada","Aguardando"))))</f>
        <v/>
      </c>
      <c r="U370" s="43"/>
      <c r="V370" s="39"/>
      <c r="W370" s="39"/>
      <c r="X370" s="30"/>
      <c r="Y370" s="40" t="str">
        <f>IF('Atividades Teste'!D370&lt;&gt;"",COUNTIFS(Ocorrências!$B$6:$B370,'Atividades Teste'!$D370,Ocorrências!$R$6:$R370,"pendente")+COUNTIFS(Ocorrências!$B$6:$B370,'Atividades Teste'!$D370,Ocorrências!$R$6:$R370,"Agd Chamado"),"")</f>
        <v/>
      </c>
      <c r="Z370" s="42" t="str">
        <f t="shared" si="49"/>
        <v/>
      </c>
      <c r="AA370" s="37"/>
      <c r="AB370" s="37"/>
      <c r="AC370" s="49"/>
      <c r="AD370" s="46" t="str">
        <f t="shared" si="44"/>
        <v/>
      </c>
      <c r="AE370" s="47"/>
    </row>
    <row r="371" spans="1:31" x14ac:dyDescent="0.3">
      <c r="A371" s="92" t="str">
        <f t="shared" si="42"/>
        <v/>
      </c>
      <c r="B371" s="29" t="s">
        <v>42</v>
      </c>
      <c r="C371" s="30">
        <v>1</v>
      </c>
      <c r="D371" s="31" t="str">
        <f>IF(F371="","",B371&amp;1+SUM($C$11:C371))</f>
        <v/>
      </c>
      <c r="E371" s="32" t="str">
        <f t="shared" si="47"/>
        <v/>
      </c>
      <c r="F371" s="48"/>
      <c r="G371" s="34"/>
      <c r="H371" s="35" t="str">
        <f t="shared" si="48"/>
        <v/>
      </c>
      <c r="I371" s="36" t="str">
        <f t="shared" si="43"/>
        <v/>
      </c>
      <c r="J371" s="48"/>
      <c r="K371" s="38"/>
      <c r="L371" s="38"/>
      <c r="M371" s="39"/>
      <c r="N371" s="38"/>
      <c r="O371" s="39"/>
      <c r="P371" s="39"/>
      <c r="Q371" s="30"/>
      <c r="R371" s="40" t="str">
        <f t="shared" si="45"/>
        <v/>
      </c>
      <c r="S371" s="41" t="str">
        <f t="shared" ca="1" si="46"/>
        <v/>
      </c>
      <c r="T371" s="42" t="str">
        <f>IF(R371="","",IF(R371="Não","Liberada",IF(AND(R371&lt;&gt;"Não",R371&lt;&gt;"",VLOOKUP(R371,$D$9:$AD372,26,FALSE)&lt;&gt;"Concluído"),"Aguardando",IF(AND(R371&lt;&gt;"Não",R371&lt;&gt;"",VLOOKUP(R371,$D$9:$AD372,26,FALSE)="Concluído"),"Liberada","Aguardando"))))</f>
        <v/>
      </c>
      <c r="U371" s="43"/>
      <c r="V371" s="39"/>
      <c r="W371" s="39"/>
      <c r="X371" s="30"/>
      <c r="Y371" s="40" t="str">
        <f>IF('Atividades Teste'!D371&lt;&gt;"",COUNTIFS(Ocorrências!$B$6:$B371,'Atividades Teste'!$D371,Ocorrências!$R$6:$R371,"pendente")+COUNTIFS(Ocorrências!$B$6:$B371,'Atividades Teste'!$D371,Ocorrências!$R$6:$R371,"Agd Chamado"),"")</f>
        <v/>
      </c>
      <c r="Z371" s="42" t="str">
        <f t="shared" si="49"/>
        <v/>
      </c>
      <c r="AA371" s="37"/>
      <c r="AB371" s="37"/>
      <c r="AC371" s="49"/>
      <c r="AD371" s="46" t="str">
        <f t="shared" si="44"/>
        <v/>
      </c>
      <c r="AE371" s="47"/>
    </row>
    <row r="372" spans="1:31" x14ac:dyDescent="0.3">
      <c r="A372" s="92" t="str">
        <f t="shared" si="42"/>
        <v/>
      </c>
      <c r="B372" s="29" t="s">
        <v>42</v>
      </c>
      <c r="C372" s="30">
        <v>1</v>
      </c>
      <c r="D372" s="31" t="str">
        <f>IF(F372="","",B372&amp;1+SUM($C$11:C372))</f>
        <v/>
      </c>
      <c r="E372" s="32" t="str">
        <f t="shared" si="47"/>
        <v/>
      </c>
      <c r="F372" s="48"/>
      <c r="G372" s="34"/>
      <c r="H372" s="35" t="str">
        <f t="shared" si="48"/>
        <v/>
      </c>
      <c r="I372" s="36" t="str">
        <f t="shared" si="43"/>
        <v/>
      </c>
      <c r="J372" s="48"/>
      <c r="K372" s="38"/>
      <c r="L372" s="38"/>
      <c r="M372" s="39"/>
      <c r="N372" s="38"/>
      <c r="O372" s="39"/>
      <c r="P372" s="39"/>
      <c r="Q372" s="30"/>
      <c r="R372" s="40" t="str">
        <f t="shared" si="45"/>
        <v/>
      </c>
      <c r="S372" s="41" t="str">
        <f t="shared" ca="1" si="46"/>
        <v/>
      </c>
      <c r="T372" s="42" t="str">
        <f>IF(R372="","",IF(R372="Não","Liberada",IF(AND(R372&lt;&gt;"Não",R372&lt;&gt;"",VLOOKUP(R372,$D$9:$AD373,26,FALSE)&lt;&gt;"Concluído"),"Aguardando",IF(AND(R372&lt;&gt;"Não",R372&lt;&gt;"",VLOOKUP(R372,$D$9:$AD373,26,FALSE)="Concluído"),"Liberada","Aguardando"))))</f>
        <v/>
      </c>
      <c r="U372" s="43"/>
      <c r="V372" s="39"/>
      <c r="W372" s="39"/>
      <c r="X372" s="30"/>
      <c r="Y372" s="40" t="str">
        <f>IF('Atividades Teste'!D372&lt;&gt;"",COUNTIFS(Ocorrências!$B$6:$B372,'Atividades Teste'!$D372,Ocorrências!$R$6:$R372,"pendente")+COUNTIFS(Ocorrências!$B$6:$B372,'Atividades Teste'!$D372,Ocorrências!$R$6:$R372,"Agd Chamado"),"")</f>
        <v/>
      </c>
      <c r="Z372" s="42" t="str">
        <f t="shared" si="49"/>
        <v/>
      </c>
      <c r="AA372" s="37"/>
      <c r="AB372" s="37"/>
      <c r="AC372" s="49"/>
      <c r="AD372" s="46" t="str">
        <f t="shared" si="44"/>
        <v/>
      </c>
      <c r="AE372" s="47"/>
    </row>
    <row r="373" spans="1:31" x14ac:dyDescent="0.3">
      <c r="A373" s="92" t="str">
        <f t="shared" si="42"/>
        <v/>
      </c>
      <c r="B373" s="29" t="s">
        <v>42</v>
      </c>
      <c r="C373" s="30">
        <v>1</v>
      </c>
      <c r="D373" s="31" t="str">
        <f>IF(F373="","",B373&amp;1+SUM($C$11:C373))</f>
        <v/>
      </c>
      <c r="E373" s="32" t="str">
        <f t="shared" si="47"/>
        <v/>
      </c>
      <c r="F373" s="48"/>
      <c r="G373" s="34"/>
      <c r="H373" s="35" t="str">
        <f t="shared" si="48"/>
        <v/>
      </c>
      <c r="I373" s="36" t="str">
        <f t="shared" si="43"/>
        <v/>
      </c>
      <c r="J373" s="48"/>
      <c r="K373" s="38"/>
      <c r="L373" s="38"/>
      <c r="M373" s="39"/>
      <c r="N373" s="38"/>
      <c r="O373" s="39"/>
      <c r="P373" s="39"/>
      <c r="Q373" s="30"/>
      <c r="R373" s="40" t="str">
        <f t="shared" si="45"/>
        <v/>
      </c>
      <c r="S373" s="41" t="str">
        <f t="shared" ca="1" si="46"/>
        <v/>
      </c>
      <c r="T373" s="42" t="str">
        <f>IF(R373="","",IF(R373="Não","Liberada",IF(AND(R373&lt;&gt;"Não",R373&lt;&gt;"",VLOOKUP(R373,$D$9:$AD374,26,FALSE)&lt;&gt;"Concluído"),"Aguardando",IF(AND(R373&lt;&gt;"Não",R373&lt;&gt;"",VLOOKUP(R373,$D$9:$AD374,26,FALSE)="Concluído"),"Liberada","Aguardando"))))</f>
        <v/>
      </c>
      <c r="U373" s="43"/>
      <c r="V373" s="39"/>
      <c r="W373" s="39"/>
      <c r="X373" s="30"/>
      <c r="Y373" s="40" t="str">
        <f>IF('Atividades Teste'!D373&lt;&gt;"",COUNTIFS(Ocorrências!$B$6:$B373,'Atividades Teste'!$D373,Ocorrências!$R$6:$R373,"pendente")+COUNTIFS(Ocorrências!$B$6:$B373,'Atividades Teste'!$D373,Ocorrências!$R$6:$R373,"Agd Chamado"),"")</f>
        <v/>
      </c>
      <c r="Z373" s="42" t="str">
        <f t="shared" si="49"/>
        <v/>
      </c>
      <c r="AA373" s="37"/>
      <c r="AB373" s="37"/>
      <c r="AC373" s="49"/>
      <c r="AD373" s="46" t="str">
        <f t="shared" si="44"/>
        <v/>
      </c>
      <c r="AE373" s="47"/>
    </row>
    <row r="374" spans="1:31" x14ac:dyDescent="0.3">
      <c r="A374" s="92" t="str">
        <f t="shared" si="42"/>
        <v/>
      </c>
      <c r="B374" s="29" t="s">
        <v>42</v>
      </c>
      <c r="C374" s="30">
        <v>1</v>
      </c>
      <c r="D374" s="31" t="str">
        <f>IF(F374="","",B374&amp;1+SUM($C$11:C374))</f>
        <v/>
      </c>
      <c r="E374" s="32" t="str">
        <f t="shared" si="47"/>
        <v/>
      </c>
      <c r="F374" s="48"/>
      <c r="G374" s="34"/>
      <c r="H374" s="35" t="str">
        <f t="shared" si="48"/>
        <v/>
      </c>
      <c r="I374" s="36" t="str">
        <f t="shared" si="43"/>
        <v/>
      </c>
      <c r="J374" s="48"/>
      <c r="K374" s="38"/>
      <c r="L374" s="38"/>
      <c r="M374" s="39"/>
      <c r="N374" s="38"/>
      <c r="O374" s="39"/>
      <c r="P374" s="39"/>
      <c r="Q374" s="30"/>
      <c r="R374" s="40" t="str">
        <f t="shared" si="45"/>
        <v/>
      </c>
      <c r="S374" s="41" t="str">
        <f t="shared" ca="1" si="46"/>
        <v/>
      </c>
      <c r="T374" s="42" t="str">
        <f>IF(R374="","",IF(R374="Não","Liberada",IF(AND(R374&lt;&gt;"Não",R374&lt;&gt;"",VLOOKUP(R374,$D$9:$AD375,26,FALSE)&lt;&gt;"Concluído"),"Aguardando",IF(AND(R374&lt;&gt;"Não",R374&lt;&gt;"",VLOOKUP(R374,$D$9:$AD375,26,FALSE)="Concluído"),"Liberada","Aguardando"))))</f>
        <v/>
      </c>
      <c r="U374" s="43"/>
      <c r="V374" s="39"/>
      <c r="W374" s="39"/>
      <c r="X374" s="30"/>
      <c r="Y374" s="40" t="str">
        <f>IF('Atividades Teste'!D374&lt;&gt;"",COUNTIFS(Ocorrências!$B$6:$B374,'Atividades Teste'!$D374,Ocorrências!$R$6:$R374,"pendente")+COUNTIFS(Ocorrências!$B$6:$B374,'Atividades Teste'!$D374,Ocorrências!$R$6:$R374,"Agd Chamado"),"")</f>
        <v/>
      </c>
      <c r="Z374" s="42" t="str">
        <f t="shared" si="49"/>
        <v/>
      </c>
      <c r="AA374" s="37"/>
      <c r="AB374" s="37"/>
      <c r="AC374" s="49"/>
      <c r="AD374" s="46" t="str">
        <f t="shared" si="44"/>
        <v/>
      </c>
      <c r="AE374" s="47"/>
    </row>
    <row r="375" spans="1:31" x14ac:dyDescent="0.3">
      <c r="A375" s="92" t="str">
        <f t="shared" si="42"/>
        <v/>
      </c>
      <c r="B375" s="29" t="s">
        <v>42</v>
      </c>
      <c r="C375" s="30">
        <v>1</v>
      </c>
      <c r="D375" s="31" t="str">
        <f>IF(F375="","",B375&amp;1+SUM($C$11:C375))</f>
        <v/>
      </c>
      <c r="E375" s="32" t="str">
        <f t="shared" si="47"/>
        <v/>
      </c>
      <c r="F375" s="48"/>
      <c r="G375" s="34"/>
      <c r="H375" s="35" t="str">
        <f t="shared" si="48"/>
        <v/>
      </c>
      <c r="I375" s="36" t="str">
        <f t="shared" si="43"/>
        <v/>
      </c>
      <c r="J375" s="48"/>
      <c r="K375" s="38"/>
      <c r="L375" s="38"/>
      <c r="M375" s="39"/>
      <c r="N375" s="38"/>
      <c r="O375" s="39"/>
      <c r="P375" s="39"/>
      <c r="Q375" s="30"/>
      <c r="R375" s="40" t="str">
        <f t="shared" si="45"/>
        <v/>
      </c>
      <c r="S375" s="41" t="str">
        <f t="shared" ca="1" si="46"/>
        <v/>
      </c>
      <c r="T375" s="42" t="str">
        <f>IF(R375="","",IF(R375="Não","Liberada",IF(AND(R375&lt;&gt;"Não",R375&lt;&gt;"",VLOOKUP(R375,$D$9:$AD376,26,FALSE)&lt;&gt;"Concluído"),"Aguardando",IF(AND(R375&lt;&gt;"Não",R375&lt;&gt;"",VLOOKUP(R375,$D$9:$AD376,26,FALSE)="Concluído"),"Liberada","Aguardando"))))</f>
        <v/>
      </c>
      <c r="U375" s="43"/>
      <c r="V375" s="39"/>
      <c r="W375" s="39"/>
      <c r="X375" s="30"/>
      <c r="Y375" s="40" t="str">
        <f>IF('Atividades Teste'!D375&lt;&gt;"",COUNTIFS(Ocorrências!$B$6:$B375,'Atividades Teste'!$D375,Ocorrências!$R$6:$R375,"pendente")+COUNTIFS(Ocorrências!$B$6:$B375,'Atividades Teste'!$D375,Ocorrências!$R$6:$R375,"Agd Chamado"),"")</f>
        <v/>
      </c>
      <c r="Z375" s="42" t="str">
        <f t="shared" si="49"/>
        <v/>
      </c>
      <c r="AA375" s="37"/>
      <c r="AB375" s="37"/>
      <c r="AC375" s="49"/>
      <c r="AD375" s="46" t="str">
        <f t="shared" si="44"/>
        <v/>
      </c>
      <c r="AE375" s="47"/>
    </row>
    <row r="376" spans="1:31" x14ac:dyDescent="0.3">
      <c r="A376" s="92" t="str">
        <f t="shared" si="42"/>
        <v/>
      </c>
      <c r="B376" s="29" t="s">
        <v>42</v>
      </c>
      <c r="C376" s="30">
        <v>1</v>
      </c>
      <c r="D376" s="31" t="str">
        <f>IF(F376="","",B376&amp;1+SUM($C$11:C376))</f>
        <v/>
      </c>
      <c r="E376" s="32" t="str">
        <f t="shared" si="47"/>
        <v/>
      </c>
      <c r="F376" s="48"/>
      <c r="G376" s="34"/>
      <c r="H376" s="35" t="str">
        <f t="shared" si="48"/>
        <v/>
      </c>
      <c r="I376" s="36" t="str">
        <f t="shared" si="43"/>
        <v/>
      </c>
      <c r="J376" s="48"/>
      <c r="K376" s="38"/>
      <c r="L376" s="38"/>
      <c r="M376" s="39"/>
      <c r="N376" s="38"/>
      <c r="O376" s="39"/>
      <c r="P376" s="39"/>
      <c r="Q376" s="30"/>
      <c r="R376" s="40" t="str">
        <f t="shared" si="45"/>
        <v/>
      </c>
      <c r="S376" s="41" t="str">
        <f t="shared" ca="1" si="46"/>
        <v/>
      </c>
      <c r="T376" s="42" t="str">
        <f>IF(R376="","",IF(R376="Não","Liberada",IF(AND(R376&lt;&gt;"Não",R376&lt;&gt;"",VLOOKUP(R376,$D$9:$AD377,26,FALSE)&lt;&gt;"Concluído"),"Aguardando",IF(AND(R376&lt;&gt;"Não",R376&lt;&gt;"",VLOOKUP(R376,$D$9:$AD377,26,FALSE)="Concluído"),"Liberada","Aguardando"))))</f>
        <v/>
      </c>
      <c r="U376" s="43"/>
      <c r="V376" s="39"/>
      <c r="W376" s="39"/>
      <c r="X376" s="30"/>
      <c r="Y376" s="40" t="str">
        <f>IF('Atividades Teste'!D376&lt;&gt;"",COUNTIFS(Ocorrências!$B$6:$B376,'Atividades Teste'!$D376,Ocorrências!$R$6:$R376,"pendente")+COUNTIFS(Ocorrências!$B$6:$B376,'Atividades Teste'!$D376,Ocorrências!$R$6:$R376,"Agd Chamado"),"")</f>
        <v/>
      </c>
      <c r="Z376" s="42" t="str">
        <f t="shared" si="49"/>
        <v/>
      </c>
      <c r="AA376" s="37"/>
      <c r="AB376" s="37"/>
      <c r="AC376" s="49"/>
      <c r="AD376" s="46" t="str">
        <f t="shared" si="44"/>
        <v/>
      </c>
      <c r="AE376" s="47"/>
    </row>
    <row r="377" spans="1:31" x14ac:dyDescent="0.3">
      <c r="A377" s="92" t="str">
        <f t="shared" si="42"/>
        <v/>
      </c>
      <c r="B377" s="29" t="s">
        <v>42</v>
      </c>
      <c r="C377" s="30">
        <v>1</v>
      </c>
      <c r="D377" s="31" t="str">
        <f>IF(F377="","",B377&amp;1+SUM($C$11:C377))</f>
        <v/>
      </c>
      <c r="E377" s="32" t="str">
        <f t="shared" si="47"/>
        <v/>
      </c>
      <c r="F377" s="48"/>
      <c r="G377" s="34"/>
      <c r="H377" s="35" t="str">
        <f t="shared" si="48"/>
        <v/>
      </c>
      <c r="I377" s="36" t="str">
        <f t="shared" si="43"/>
        <v/>
      </c>
      <c r="J377" s="48"/>
      <c r="K377" s="38"/>
      <c r="L377" s="38"/>
      <c r="M377" s="39"/>
      <c r="N377" s="38"/>
      <c r="O377" s="39"/>
      <c r="P377" s="39"/>
      <c r="Q377" s="30"/>
      <c r="R377" s="40" t="str">
        <f t="shared" si="45"/>
        <v/>
      </c>
      <c r="S377" s="41" t="str">
        <f t="shared" ca="1" si="46"/>
        <v/>
      </c>
      <c r="T377" s="42" t="str">
        <f>IF(R377="","",IF(R377="Não","Liberada",IF(AND(R377&lt;&gt;"Não",R377&lt;&gt;"",VLOOKUP(R377,$D$9:$AD378,26,FALSE)&lt;&gt;"Concluído"),"Aguardando",IF(AND(R377&lt;&gt;"Não",R377&lt;&gt;"",VLOOKUP(R377,$D$9:$AD378,26,FALSE)="Concluído"),"Liberada","Aguardando"))))</f>
        <v/>
      </c>
      <c r="U377" s="43"/>
      <c r="V377" s="39"/>
      <c r="W377" s="39"/>
      <c r="X377" s="30"/>
      <c r="Y377" s="40" t="str">
        <f>IF('Atividades Teste'!D377&lt;&gt;"",COUNTIFS(Ocorrências!$B$6:$B377,'Atividades Teste'!$D377,Ocorrências!$R$6:$R377,"pendente")+COUNTIFS(Ocorrências!$B$6:$B377,'Atividades Teste'!$D377,Ocorrências!$R$6:$R377,"Agd Chamado"),"")</f>
        <v/>
      </c>
      <c r="Z377" s="42" t="str">
        <f t="shared" si="49"/>
        <v/>
      </c>
      <c r="AA377" s="37"/>
      <c r="AB377" s="37"/>
      <c r="AC377" s="49"/>
      <c r="AD377" s="46" t="str">
        <f t="shared" si="44"/>
        <v/>
      </c>
      <c r="AE377" s="47"/>
    </row>
    <row r="378" spans="1:31" x14ac:dyDescent="0.3">
      <c r="A378" s="92" t="str">
        <f t="shared" si="42"/>
        <v/>
      </c>
      <c r="B378" s="29" t="s">
        <v>42</v>
      </c>
      <c r="C378" s="30">
        <v>1</v>
      </c>
      <c r="D378" s="31" t="str">
        <f>IF(F378="","",B378&amp;1+SUM($C$11:C378))</f>
        <v/>
      </c>
      <c r="E378" s="32" t="str">
        <f t="shared" si="47"/>
        <v/>
      </c>
      <c r="F378" s="48"/>
      <c r="G378" s="34"/>
      <c r="H378" s="35" t="str">
        <f t="shared" si="48"/>
        <v/>
      </c>
      <c r="I378" s="36" t="str">
        <f t="shared" si="43"/>
        <v/>
      </c>
      <c r="J378" s="48"/>
      <c r="K378" s="38"/>
      <c r="L378" s="38"/>
      <c r="M378" s="39"/>
      <c r="N378" s="38"/>
      <c r="O378" s="39"/>
      <c r="P378" s="39"/>
      <c r="Q378" s="30"/>
      <c r="R378" s="40" t="str">
        <f t="shared" si="45"/>
        <v/>
      </c>
      <c r="S378" s="41" t="str">
        <f t="shared" ca="1" si="46"/>
        <v/>
      </c>
      <c r="T378" s="42" t="str">
        <f>IF(R378="","",IF(R378="Não","Liberada",IF(AND(R378&lt;&gt;"Não",R378&lt;&gt;"",VLOOKUP(R378,$D$9:$AD379,26,FALSE)&lt;&gt;"Concluído"),"Aguardando",IF(AND(R378&lt;&gt;"Não",R378&lt;&gt;"",VLOOKUP(R378,$D$9:$AD379,26,FALSE)="Concluído"),"Liberada","Aguardando"))))</f>
        <v/>
      </c>
      <c r="U378" s="43"/>
      <c r="V378" s="39"/>
      <c r="W378" s="39"/>
      <c r="X378" s="30"/>
      <c r="Y378" s="40" t="str">
        <f>IF('Atividades Teste'!D378&lt;&gt;"",COUNTIFS(Ocorrências!$B$6:$B378,'Atividades Teste'!$D378,Ocorrências!$R$6:$R378,"pendente")+COUNTIFS(Ocorrências!$B$6:$B378,'Atividades Teste'!$D378,Ocorrências!$R$6:$R378,"Agd Chamado"),"")</f>
        <v/>
      </c>
      <c r="Z378" s="42" t="str">
        <f t="shared" si="49"/>
        <v/>
      </c>
      <c r="AA378" s="37"/>
      <c r="AB378" s="37"/>
      <c r="AC378" s="49"/>
      <c r="AD378" s="46" t="str">
        <f t="shared" si="44"/>
        <v/>
      </c>
      <c r="AE378" s="47"/>
    </row>
    <row r="379" spans="1:31" x14ac:dyDescent="0.3">
      <c r="A379" s="92" t="str">
        <f t="shared" si="42"/>
        <v/>
      </c>
      <c r="B379" s="29" t="s">
        <v>42</v>
      </c>
      <c r="C379" s="30">
        <v>1</v>
      </c>
      <c r="D379" s="31" t="str">
        <f>IF(F379="","",B379&amp;1+SUM($C$11:C379))</f>
        <v/>
      </c>
      <c r="E379" s="32" t="str">
        <f t="shared" si="47"/>
        <v/>
      </c>
      <c r="F379" s="48"/>
      <c r="G379" s="34"/>
      <c r="H379" s="35" t="str">
        <f t="shared" si="48"/>
        <v/>
      </c>
      <c r="I379" s="36" t="str">
        <f t="shared" si="43"/>
        <v/>
      </c>
      <c r="J379" s="48"/>
      <c r="K379" s="38"/>
      <c r="L379" s="38"/>
      <c r="M379" s="39"/>
      <c r="N379" s="38"/>
      <c r="O379" s="39"/>
      <c r="P379" s="39"/>
      <c r="Q379" s="30"/>
      <c r="R379" s="40" t="str">
        <f t="shared" si="45"/>
        <v/>
      </c>
      <c r="S379" s="41" t="str">
        <f t="shared" ca="1" si="46"/>
        <v/>
      </c>
      <c r="T379" s="42" t="str">
        <f>IF(R379="","",IF(R379="Não","Liberada",IF(AND(R379&lt;&gt;"Não",R379&lt;&gt;"",VLOOKUP(R379,$D$9:$AD380,26,FALSE)&lt;&gt;"Concluído"),"Aguardando",IF(AND(R379&lt;&gt;"Não",R379&lt;&gt;"",VLOOKUP(R379,$D$9:$AD380,26,FALSE)="Concluído"),"Liberada","Aguardando"))))</f>
        <v/>
      </c>
      <c r="U379" s="43"/>
      <c r="V379" s="39"/>
      <c r="W379" s="39"/>
      <c r="X379" s="30"/>
      <c r="Y379" s="40" t="str">
        <f>IF('Atividades Teste'!D379&lt;&gt;"",COUNTIFS(Ocorrências!$B$6:$B379,'Atividades Teste'!$D379,Ocorrências!$R$6:$R379,"pendente")+COUNTIFS(Ocorrências!$B$6:$B379,'Atividades Teste'!$D379,Ocorrências!$R$6:$R379,"Agd Chamado"),"")</f>
        <v/>
      </c>
      <c r="Z379" s="42" t="str">
        <f t="shared" si="49"/>
        <v/>
      </c>
      <c r="AA379" s="37"/>
      <c r="AB379" s="37"/>
      <c r="AC379" s="49"/>
      <c r="AD379" s="46" t="str">
        <f t="shared" si="44"/>
        <v/>
      </c>
      <c r="AE379" s="47"/>
    </row>
    <row r="380" spans="1:31" x14ac:dyDescent="0.3">
      <c r="A380" s="92" t="str">
        <f t="shared" si="42"/>
        <v/>
      </c>
      <c r="B380" s="29" t="s">
        <v>42</v>
      </c>
      <c r="C380" s="30">
        <v>1</v>
      </c>
      <c r="D380" s="31" t="str">
        <f>IF(F380="","",B380&amp;1+SUM($C$11:C380))</f>
        <v/>
      </c>
      <c r="E380" s="32" t="str">
        <f t="shared" si="47"/>
        <v/>
      </c>
      <c r="F380" s="48"/>
      <c r="G380" s="34"/>
      <c r="H380" s="35" t="str">
        <f t="shared" si="48"/>
        <v/>
      </c>
      <c r="I380" s="36" t="str">
        <f t="shared" si="43"/>
        <v/>
      </c>
      <c r="J380" s="48"/>
      <c r="K380" s="38"/>
      <c r="L380" s="38"/>
      <c r="M380" s="39"/>
      <c r="N380" s="38"/>
      <c r="O380" s="39"/>
      <c r="P380" s="39"/>
      <c r="Q380" s="30"/>
      <c r="R380" s="40" t="str">
        <f t="shared" si="45"/>
        <v/>
      </c>
      <c r="S380" s="41" t="str">
        <f t="shared" ca="1" si="46"/>
        <v/>
      </c>
      <c r="T380" s="42" t="str">
        <f>IF(R380="","",IF(R380="Não","Liberada",IF(AND(R380&lt;&gt;"Não",R380&lt;&gt;"",VLOOKUP(R380,$D$9:$AD381,26,FALSE)&lt;&gt;"Concluído"),"Aguardando",IF(AND(R380&lt;&gt;"Não",R380&lt;&gt;"",VLOOKUP(R380,$D$9:$AD381,26,FALSE)="Concluído"),"Liberada","Aguardando"))))</f>
        <v/>
      </c>
      <c r="U380" s="43"/>
      <c r="V380" s="39"/>
      <c r="W380" s="39"/>
      <c r="X380" s="30"/>
      <c r="Y380" s="40" t="str">
        <f>IF('Atividades Teste'!D380&lt;&gt;"",COUNTIFS(Ocorrências!$B$6:$B380,'Atividades Teste'!$D380,Ocorrências!$R$6:$R380,"pendente")+COUNTIFS(Ocorrências!$B$6:$B380,'Atividades Teste'!$D380,Ocorrências!$R$6:$R380,"Agd Chamado"),"")</f>
        <v/>
      </c>
      <c r="Z380" s="42" t="str">
        <f t="shared" si="49"/>
        <v/>
      </c>
      <c r="AA380" s="37"/>
      <c r="AB380" s="37"/>
      <c r="AC380" s="49"/>
      <c r="AD380" s="46" t="str">
        <f t="shared" si="44"/>
        <v/>
      </c>
      <c r="AE380" s="47"/>
    </row>
    <row r="381" spans="1:31" x14ac:dyDescent="0.3">
      <c r="A381" s="92" t="str">
        <f t="shared" si="42"/>
        <v/>
      </c>
      <c r="B381" s="29" t="s">
        <v>42</v>
      </c>
      <c r="C381" s="30">
        <v>1</v>
      </c>
      <c r="D381" s="31" t="str">
        <f>IF(F381="","",B381&amp;1+SUM($C$11:C381))</f>
        <v/>
      </c>
      <c r="E381" s="32" t="str">
        <f t="shared" si="47"/>
        <v/>
      </c>
      <c r="F381" s="48"/>
      <c r="G381" s="34"/>
      <c r="H381" s="35" t="str">
        <f t="shared" si="48"/>
        <v/>
      </c>
      <c r="I381" s="36" t="str">
        <f t="shared" si="43"/>
        <v/>
      </c>
      <c r="J381" s="48"/>
      <c r="K381" s="38"/>
      <c r="L381" s="38"/>
      <c r="M381" s="39"/>
      <c r="N381" s="38"/>
      <c r="O381" s="39"/>
      <c r="P381" s="39"/>
      <c r="Q381" s="30"/>
      <c r="R381" s="40" t="str">
        <f t="shared" si="45"/>
        <v/>
      </c>
      <c r="S381" s="41" t="str">
        <f t="shared" ca="1" si="46"/>
        <v/>
      </c>
      <c r="T381" s="42" t="str">
        <f>IF(R381="","",IF(R381="Não","Liberada",IF(AND(R381&lt;&gt;"Não",R381&lt;&gt;"",VLOOKUP(R381,$D$9:$AD382,26,FALSE)&lt;&gt;"Concluído"),"Aguardando",IF(AND(R381&lt;&gt;"Não",R381&lt;&gt;"",VLOOKUP(R381,$D$9:$AD382,26,FALSE)="Concluído"),"Liberada","Aguardando"))))</f>
        <v/>
      </c>
      <c r="U381" s="43"/>
      <c r="V381" s="39"/>
      <c r="W381" s="39"/>
      <c r="X381" s="30"/>
      <c r="Y381" s="40" t="str">
        <f>IF('Atividades Teste'!D381&lt;&gt;"",COUNTIFS(Ocorrências!$B$6:$B381,'Atividades Teste'!$D381,Ocorrências!$R$6:$R381,"pendente")+COUNTIFS(Ocorrências!$B$6:$B381,'Atividades Teste'!$D381,Ocorrências!$R$6:$R381,"Agd Chamado"),"")</f>
        <v/>
      </c>
      <c r="Z381" s="42" t="str">
        <f t="shared" si="49"/>
        <v/>
      </c>
      <c r="AA381" s="37"/>
      <c r="AB381" s="37"/>
      <c r="AC381" s="49"/>
      <c r="AD381" s="46" t="str">
        <f t="shared" si="44"/>
        <v/>
      </c>
      <c r="AE381" s="47"/>
    </row>
    <row r="382" spans="1:31" x14ac:dyDescent="0.3">
      <c r="A382" s="92" t="str">
        <f t="shared" si="42"/>
        <v/>
      </c>
      <c r="B382" s="29" t="s">
        <v>42</v>
      </c>
      <c r="C382" s="30">
        <v>1</v>
      </c>
      <c r="D382" s="31" t="str">
        <f>IF(F382="","",B382&amp;1+SUM($C$11:C382))</f>
        <v/>
      </c>
      <c r="E382" s="32" t="str">
        <f t="shared" si="47"/>
        <v/>
      </c>
      <c r="F382" s="48"/>
      <c r="G382" s="34"/>
      <c r="H382" s="35" t="str">
        <f t="shared" si="48"/>
        <v/>
      </c>
      <c r="I382" s="36" t="str">
        <f t="shared" si="43"/>
        <v/>
      </c>
      <c r="J382" s="48"/>
      <c r="K382" s="38"/>
      <c r="L382" s="38"/>
      <c r="M382" s="39"/>
      <c r="N382" s="38"/>
      <c r="O382" s="39"/>
      <c r="P382" s="39"/>
      <c r="Q382" s="30"/>
      <c r="R382" s="40" t="str">
        <f t="shared" si="45"/>
        <v/>
      </c>
      <c r="S382" s="41" t="str">
        <f t="shared" ca="1" si="46"/>
        <v/>
      </c>
      <c r="T382" s="42" t="str">
        <f>IF(R382="","",IF(R382="Não","Liberada",IF(AND(R382&lt;&gt;"Não",R382&lt;&gt;"",VLOOKUP(R382,$D$9:$AD383,26,FALSE)&lt;&gt;"Concluído"),"Aguardando",IF(AND(R382&lt;&gt;"Não",R382&lt;&gt;"",VLOOKUP(R382,$D$9:$AD383,26,FALSE)="Concluído"),"Liberada","Aguardando"))))</f>
        <v/>
      </c>
      <c r="U382" s="43"/>
      <c r="V382" s="39"/>
      <c r="W382" s="39"/>
      <c r="X382" s="30"/>
      <c r="Y382" s="40" t="str">
        <f>IF('Atividades Teste'!D382&lt;&gt;"",COUNTIFS(Ocorrências!$B$6:$B382,'Atividades Teste'!$D382,Ocorrências!$R$6:$R382,"pendente")+COUNTIFS(Ocorrências!$B$6:$B382,'Atividades Teste'!$D382,Ocorrências!$R$6:$R382,"Agd Chamado"),"")</f>
        <v/>
      </c>
      <c r="Z382" s="42" t="str">
        <f t="shared" si="49"/>
        <v/>
      </c>
      <c r="AA382" s="37"/>
      <c r="AB382" s="37"/>
      <c r="AC382" s="49"/>
      <c r="AD382" s="46" t="str">
        <f t="shared" si="44"/>
        <v/>
      </c>
      <c r="AE382" s="47"/>
    </row>
    <row r="383" spans="1:31" x14ac:dyDescent="0.3">
      <c r="A383" s="92" t="str">
        <f t="shared" si="42"/>
        <v/>
      </c>
      <c r="B383" s="29" t="s">
        <v>42</v>
      </c>
      <c r="C383" s="30">
        <v>1</v>
      </c>
      <c r="D383" s="31" t="str">
        <f>IF(F383="","",B383&amp;1+SUM($C$11:C383))</f>
        <v/>
      </c>
      <c r="E383" s="32" t="str">
        <f t="shared" si="47"/>
        <v/>
      </c>
      <c r="F383" s="48"/>
      <c r="G383" s="34"/>
      <c r="H383" s="35" t="str">
        <f t="shared" si="48"/>
        <v/>
      </c>
      <c r="I383" s="36" t="str">
        <f t="shared" si="43"/>
        <v/>
      </c>
      <c r="J383" s="48"/>
      <c r="K383" s="38"/>
      <c r="L383" s="38"/>
      <c r="M383" s="39"/>
      <c r="N383" s="38"/>
      <c r="O383" s="39"/>
      <c r="P383" s="39"/>
      <c r="Q383" s="30"/>
      <c r="R383" s="40" t="str">
        <f t="shared" si="45"/>
        <v/>
      </c>
      <c r="S383" s="41" t="str">
        <f t="shared" ca="1" si="46"/>
        <v/>
      </c>
      <c r="T383" s="42" t="str">
        <f>IF(R383="","",IF(R383="Não","Liberada",IF(AND(R383&lt;&gt;"Não",R383&lt;&gt;"",VLOOKUP(R383,$D$9:$AD384,26,FALSE)&lt;&gt;"Concluído"),"Aguardando",IF(AND(R383&lt;&gt;"Não",R383&lt;&gt;"",VLOOKUP(R383,$D$9:$AD384,26,FALSE)="Concluído"),"Liberada","Aguardando"))))</f>
        <v/>
      </c>
      <c r="U383" s="43"/>
      <c r="V383" s="39"/>
      <c r="W383" s="39"/>
      <c r="X383" s="30"/>
      <c r="Y383" s="40" t="str">
        <f>IF('Atividades Teste'!D383&lt;&gt;"",COUNTIFS(Ocorrências!$B$6:$B383,'Atividades Teste'!$D383,Ocorrências!$R$6:$R383,"pendente")+COUNTIFS(Ocorrências!$B$6:$B383,'Atividades Teste'!$D383,Ocorrências!$R$6:$R383,"Agd Chamado"),"")</f>
        <v/>
      </c>
      <c r="Z383" s="42" t="str">
        <f t="shared" si="49"/>
        <v/>
      </c>
      <c r="AA383" s="37"/>
      <c r="AB383" s="37"/>
      <c r="AC383" s="49"/>
      <c r="AD383" s="46" t="str">
        <f t="shared" si="44"/>
        <v/>
      </c>
      <c r="AE383" s="47"/>
    </row>
    <row r="384" spans="1:31" x14ac:dyDescent="0.3">
      <c r="A384" s="92" t="str">
        <f t="shared" si="42"/>
        <v/>
      </c>
      <c r="B384" s="29" t="s">
        <v>42</v>
      </c>
      <c r="C384" s="30">
        <v>1</v>
      </c>
      <c r="D384" s="31" t="str">
        <f>IF(F384="","",B384&amp;1+SUM($C$11:C384))</f>
        <v/>
      </c>
      <c r="E384" s="32" t="str">
        <f t="shared" si="47"/>
        <v/>
      </c>
      <c r="F384" s="48"/>
      <c r="G384" s="34"/>
      <c r="H384" s="35" t="str">
        <f t="shared" si="48"/>
        <v/>
      </c>
      <c r="I384" s="36" t="str">
        <f t="shared" si="43"/>
        <v/>
      </c>
      <c r="J384" s="48"/>
      <c r="K384" s="38"/>
      <c r="L384" s="38"/>
      <c r="M384" s="39"/>
      <c r="N384" s="38"/>
      <c r="O384" s="39"/>
      <c r="P384" s="39"/>
      <c r="Q384" s="30"/>
      <c r="R384" s="40" t="str">
        <f t="shared" si="45"/>
        <v/>
      </c>
      <c r="S384" s="41" t="str">
        <f t="shared" ca="1" si="46"/>
        <v/>
      </c>
      <c r="T384" s="42" t="str">
        <f>IF(R384="","",IF(R384="Não","Liberada",IF(AND(R384&lt;&gt;"Não",R384&lt;&gt;"",VLOOKUP(R384,$D$9:$AD385,26,FALSE)&lt;&gt;"Concluído"),"Aguardando",IF(AND(R384&lt;&gt;"Não",R384&lt;&gt;"",VLOOKUP(R384,$D$9:$AD385,26,FALSE)="Concluído"),"Liberada","Aguardando"))))</f>
        <v/>
      </c>
      <c r="U384" s="43"/>
      <c r="V384" s="39"/>
      <c r="W384" s="39"/>
      <c r="X384" s="30"/>
      <c r="Y384" s="40" t="str">
        <f>IF('Atividades Teste'!D384&lt;&gt;"",COUNTIFS(Ocorrências!$B$6:$B384,'Atividades Teste'!$D384,Ocorrências!$R$6:$R384,"pendente")+COUNTIFS(Ocorrências!$B$6:$B384,'Atividades Teste'!$D384,Ocorrências!$R$6:$R384,"Agd Chamado"),"")</f>
        <v/>
      </c>
      <c r="Z384" s="42" t="str">
        <f t="shared" si="49"/>
        <v/>
      </c>
      <c r="AA384" s="37"/>
      <c r="AB384" s="37"/>
      <c r="AC384" s="49"/>
      <c r="AD384" s="46" t="str">
        <f t="shared" si="44"/>
        <v/>
      </c>
      <c r="AE384" s="47"/>
    </row>
    <row r="385" spans="1:31" x14ac:dyDescent="0.3">
      <c r="A385" s="92" t="str">
        <f t="shared" si="42"/>
        <v/>
      </c>
      <c r="B385" s="29" t="s">
        <v>42</v>
      </c>
      <c r="C385" s="30">
        <v>1</v>
      </c>
      <c r="D385" s="31" t="str">
        <f>IF(F385="","",B385&amp;1+SUM($C$11:C385))</f>
        <v/>
      </c>
      <c r="E385" s="32" t="str">
        <f t="shared" si="47"/>
        <v/>
      </c>
      <c r="F385" s="48"/>
      <c r="G385" s="34"/>
      <c r="H385" s="35" t="str">
        <f t="shared" si="48"/>
        <v/>
      </c>
      <c r="I385" s="36" t="str">
        <f t="shared" si="43"/>
        <v/>
      </c>
      <c r="J385" s="48"/>
      <c r="K385" s="38"/>
      <c r="L385" s="38"/>
      <c r="M385" s="39"/>
      <c r="N385" s="38"/>
      <c r="O385" s="39"/>
      <c r="P385" s="39"/>
      <c r="Q385" s="30"/>
      <c r="R385" s="40" t="str">
        <f t="shared" si="45"/>
        <v/>
      </c>
      <c r="S385" s="41" t="str">
        <f t="shared" ca="1" si="46"/>
        <v/>
      </c>
      <c r="T385" s="42" t="str">
        <f>IF(R385="","",IF(R385="Não","Liberada",IF(AND(R385&lt;&gt;"Não",R385&lt;&gt;"",VLOOKUP(R385,$D$9:$AD386,26,FALSE)&lt;&gt;"Concluído"),"Aguardando",IF(AND(R385&lt;&gt;"Não",R385&lt;&gt;"",VLOOKUP(R385,$D$9:$AD386,26,FALSE)="Concluído"),"Liberada","Aguardando"))))</f>
        <v/>
      </c>
      <c r="U385" s="43"/>
      <c r="V385" s="39"/>
      <c r="W385" s="39"/>
      <c r="X385" s="30"/>
      <c r="Y385" s="40" t="str">
        <f>IF('Atividades Teste'!D385&lt;&gt;"",COUNTIFS(Ocorrências!$B$6:$B385,'Atividades Teste'!$D385,Ocorrências!$R$6:$R385,"pendente")+COUNTIFS(Ocorrências!$B$6:$B385,'Atividades Teste'!$D385,Ocorrências!$R$6:$R385,"Agd Chamado"),"")</f>
        <v/>
      </c>
      <c r="Z385" s="42" t="str">
        <f t="shared" si="49"/>
        <v/>
      </c>
      <c r="AA385" s="37"/>
      <c r="AB385" s="37"/>
      <c r="AC385" s="49"/>
      <c r="AD385" s="46" t="str">
        <f t="shared" si="44"/>
        <v/>
      </c>
      <c r="AE385" s="47"/>
    </row>
    <row r="386" spans="1:31" x14ac:dyDescent="0.3">
      <c r="A386" s="92" t="str">
        <f t="shared" si="42"/>
        <v/>
      </c>
      <c r="B386" s="29" t="s">
        <v>42</v>
      </c>
      <c r="C386" s="30">
        <v>1</v>
      </c>
      <c r="D386" s="31" t="str">
        <f>IF(F386="","",B386&amp;1+SUM($C$11:C386))</f>
        <v/>
      </c>
      <c r="E386" s="32" t="str">
        <f t="shared" si="47"/>
        <v/>
      </c>
      <c r="F386" s="48"/>
      <c r="G386" s="34"/>
      <c r="H386" s="35" t="str">
        <f t="shared" si="48"/>
        <v/>
      </c>
      <c r="I386" s="36" t="str">
        <f t="shared" si="43"/>
        <v/>
      </c>
      <c r="J386" s="48"/>
      <c r="K386" s="38"/>
      <c r="L386" s="38"/>
      <c r="M386" s="39"/>
      <c r="N386" s="38"/>
      <c r="O386" s="39"/>
      <c r="P386" s="39"/>
      <c r="Q386" s="30"/>
      <c r="R386" s="40" t="str">
        <f t="shared" si="45"/>
        <v/>
      </c>
      <c r="S386" s="41" t="str">
        <f t="shared" ca="1" si="46"/>
        <v/>
      </c>
      <c r="T386" s="42" t="str">
        <f>IF(R386="","",IF(R386="Não","Liberada",IF(AND(R386&lt;&gt;"Não",R386&lt;&gt;"",VLOOKUP(R386,$D$9:$AD387,26,FALSE)&lt;&gt;"Concluído"),"Aguardando",IF(AND(R386&lt;&gt;"Não",R386&lt;&gt;"",VLOOKUP(R386,$D$9:$AD387,26,FALSE)="Concluído"),"Liberada","Aguardando"))))</f>
        <v/>
      </c>
      <c r="U386" s="43"/>
      <c r="V386" s="39"/>
      <c r="W386" s="39"/>
      <c r="X386" s="30"/>
      <c r="Y386" s="40" t="str">
        <f>IF('Atividades Teste'!D386&lt;&gt;"",COUNTIFS(Ocorrências!$B$6:$B386,'Atividades Teste'!$D386,Ocorrências!$R$6:$R386,"pendente")+COUNTIFS(Ocorrências!$B$6:$B386,'Atividades Teste'!$D386,Ocorrências!$R$6:$R386,"Agd Chamado"),"")</f>
        <v/>
      </c>
      <c r="Z386" s="42" t="str">
        <f t="shared" si="49"/>
        <v/>
      </c>
      <c r="AA386" s="37"/>
      <c r="AB386" s="37"/>
      <c r="AC386" s="49"/>
      <c r="AD386" s="46" t="str">
        <f t="shared" si="44"/>
        <v/>
      </c>
      <c r="AE386" s="47"/>
    </row>
    <row r="387" spans="1:31" x14ac:dyDescent="0.3">
      <c r="A387" s="92" t="str">
        <f t="shared" si="42"/>
        <v/>
      </c>
      <c r="B387" s="29" t="s">
        <v>42</v>
      </c>
      <c r="C387" s="30">
        <v>1</v>
      </c>
      <c r="D387" s="31" t="str">
        <f>IF(F387="","",B387&amp;1+SUM($C$11:C387))</f>
        <v/>
      </c>
      <c r="E387" s="32" t="str">
        <f t="shared" si="47"/>
        <v/>
      </c>
      <c r="F387" s="48"/>
      <c r="G387" s="34"/>
      <c r="H387" s="35" t="str">
        <f t="shared" si="48"/>
        <v/>
      </c>
      <c r="I387" s="36" t="str">
        <f t="shared" si="43"/>
        <v/>
      </c>
      <c r="J387" s="48"/>
      <c r="K387" s="38"/>
      <c r="L387" s="38"/>
      <c r="M387" s="39"/>
      <c r="N387" s="38"/>
      <c r="O387" s="39"/>
      <c r="P387" s="39"/>
      <c r="Q387" s="30"/>
      <c r="R387" s="40" t="str">
        <f t="shared" si="45"/>
        <v/>
      </c>
      <c r="S387" s="41" t="str">
        <f t="shared" ca="1" si="46"/>
        <v/>
      </c>
      <c r="T387" s="42" t="str">
        <f>IF(R387="","",IF(R387="Não","Liberada",IF(AND(R387&lt;&gt;"Não",R387&lt;&gt;"",VLOOKUP(R387,$D$9:$AD388,26,FALSE)&lt;&gt;"Concluído"),"Aguardando",IF(AND(R387&lt;&gt;"Não",R387&lt;&gt;"",VLOOKUP(R387,$D$9:$AD388,26,FALSE)="Concluído"),"Liberada","Aguardando"))))</f>
        <v/>
      </c>
      <c r="U387" s="43"/>
      <c r="V387" s="39"/>
      <c r="W387" s="39"/>
      <c r="X387" s="30"/>
      <c r="Y387" s="40" t="str">
        <f>IF('Atividades Teste'!D387&lt;&gt;"",COUNTIFS(Ocorrências!$B$6:$B387,'Atividades Teste'!$D387,Ocorrências!$R$6:$R387,"pendente")+COUNTIFS(Ocorrências!$B$6:$B387,'Atividades Teste'!$D387,Ocorrências!$R$6:$R387,"Agd Chamado"),"")</f>
        <v/>
      </c>
      <c r="Z387" s="42" t="str">
        <f t="shared" si="49"/>
        <v/>
      </c>
      <c r="AA387" s="37"/>
      <c r="AB387" s="37"/>
      <c r="AC387" s="49"/>
      <c r="AD387" s="46" t="str">
        <f t="shared" si="44"/>
        <v/>
      </c>
      <c r="AE387" s="47"/>
    </row>
    <row r="388" spans="1:31" x14ac:dyDescent="0.3">
      <c r="A388" s="92" t="str">
        <f t="shared" si="42"/>
        <v/>
      </c>
      <c r="B388" s="29" t="s">
        <v>42</v>
      </c>
      <c r="C388" s="30">
        <v>1</v>
      </c>
      <c r="D388" s="31" t="str">
        <f>IF(F388="","",B388&amp;1+SUM($C$11:C388))</f>
        <v/>
      </c>
      <c r="E388" s="32" t="str">
        <f t="shared" si="47"/>
        <v/>
      </c>
      <c r="F388" s="48"/>
      <c r="G388" s="34"/>
      <c r="H388" s="35" t="str">
        <f t="shared" si="48"/>
        <v/>
      </c>
      <c r="I388" s="36" t="str">
        <f t="shared" si="43"/>
        <v/>
      </c>
      <c r="J388" s="48"/>
      <c r="K388" s="38"/>
      <c r="L388" s="38"/>
      <c r="M388" s="39"/>
      <c r="N388" s="38"/>
      <c r="O388" s="39"/>
      <c r="P388" s="39"/>
      <c r="Q388" s="30"/>
      <c r="R388" s="40" t="str">
        <f t="shared" si="45"/>
        <v/>
      </c>
      <c r="S388" s="41" t="str">
        <f t="shared" ca="1" si="46"/>
        <v/>
      </c>
      <c r="T388" s="42" t="str">
        <f>IF(R388="","",IF(R388="Não","Liberada",IF(AND(R388&lt;&gt;"Não",R388&lt;&gt;"",VLOOKUP(R388,$D$9:$AD389,26,FALSE)&lt;&gt;"Concluído"),"Aguardando",IF(AND(R388&lt;&gt;"Não",R388&lt;&gt;"",VLOOKUP(R388,$D$9:$AD389,26,FALSE)="Concluído"),"Liberada","Aguardando"))))</f>
        <v/>
      </c>
      <c r="U388" s="43"/>
      <c r="V388" s="39"/>
      <c r="W388" s="39"/>
      <c r="X388" s="30"/>
      <c r="Y388" s="40" t="str">
        <f>IF('Atividades Teste'!D388&lt;&gt;"",COUNTIFS(Ocorrências!$B$6:$B388,'Atividades Teste'!$D388,Ocorrências!$R$6:$R388,"pendente")+COUNTIFS(Ocorrências!$B$6:$B388,'Atividades Teste'!$D388,Ocorrências!$R$6:$R388,"Agd Chamado"),"")</f>
        <v/>
      </c>
      <c r="Z388" s="42" t="str">
        <f t="shared" si="49"/>
        <v/>
      </c>
      <c r="AA388" s="37"/>
      <c r="AB388" s="37"/>
      <c r="AC388" s="49"/>
      <c r="AD388" s="46" t="str">
        <f t="shared" si="44"/>
        <v/>
      </c>
      <c r="AE388" s="47"/>
    </row>
    <row r="389" spans="1:31" x14ac:dyDescent="0.3">
      <c r="A389" s="92" t="str">
        <f t="shared" si="42"/>
        <v/>
      </c>
      <c r="B389" s="29" t="s">
        <v>42</v>
      </c>
      <c r="C389" s="30">
        <v>1</v>
      </c>
      <c r="D389" s="31" t="str">
        <f>IF(F389="","",B389&amp;1+SUM($C$11:C389))</f>
        <v/>
      </c>
      <c r="E389" s="32" t="str">
        <f t="shared" si="47"/>
        <v/>
      </c>
      <c r="F389" s="48"/>
      <c r="G389" s="34"/>
      <c r="H389" s="35" t="str">
        <f t="shared" si="48"/>
        <v/>
      </c>
      <c r="I389" s="36" t="str">
        <f t="shared" si="43"/>
        <v/>
      </c>
      <c r="J389" s="48"/>
      <c r="K389" s="38"/>
      <c r="L389" s="38"/>
      <c r="M389" s="39"/>
      <c r="N389" s="38"/>
      <c r="O389" s="39"/>
      <c r="P389" s="39"/>
      <c r="Q389" s="30"/>
      <c r="R389" s="40" t="str">
        <f t="shared" si="45"/>
        <v/>
      </c>
      <c r="S389" s="41" t="str">
        <f t="shared" ca="1" si="46"/>
        <v/>
      </c>
      <c r="T389" s="42" t="str">
        <f>IF(R389="","",IF(R389="Não","Liberada",IF(AND(R389&lt;&gt;"Não",R389&lt;&gt;"",VLOOKUP(R389,$D$9:$AD390,26,FALSE)&lt;&gt;"Concluído"),"Aguardando",IF(AND(R389&lt;&gt;"Não",R389&lt;&gt;"",VLOOKUP(R389,$D$9:$AD390,26,FALSE)="Concluído"),"Liberada","Aguardando"))))</f>
        <v/>
      </c>
      <c r="U389" s="43"/>
      <c r="V389" s="39"/>
      <c r="W389" s="39"/>
      <c r="X389" s="30"/>
      <c r="Y389" s="40" t="str">
        <f>IF('Atividades Teste'!D389&lt;&gt;"",COUNTIFS(Ocorrências!$B$6:$B389,'Atividades Teste'!$D389,Ocorrências!$R$6:$R389,"pendente")+COUNTIFS(Ocorrências!$B$6:$B389,'Atividades Teste'!$D389,Ocorrências!$R$6:$R389,"Agd Chamado"),"")</f>
        <v/>
      </c>
      <c r="Z389" s="42" t="str">
        <f t="shared" si="49"/>
        <v/>
      </c>
      <c r="AA389" s="37"/>
      <c r="AB389" s="37"/>
      <c r="AC389" s="49"/>
      <c r="AD389" s="46" t="str">
        <f t="shared" si="44"/>
        <v/>
      </c>
      <c r="AE389" s="47"/>
    </row>
    <row r="390" spans="1:31" x14ac:dyDescent="0.3">
      <c r="A390" s="92" t="str">
        <f t="shared" si="42"/>
        <v/>
      </c>
      <c r="B390" s="29" t="s">
        <v>42</v>
      </c>
      <c r="C390" s="30">
        <v>1</v>
      </c>
      <c r="D390" s="31" t="str">
        <f>IF(F390="","",B390&amp;1+SUM($C$11:C390))</f>
        <v/>
      </c>
      <c r="E390" s="32" t="str">
        <f t="shared" si="47"/>
        <v/>
      </c>
      <c r="F390" s="48"/>
      <c r="G390" s="34"/>
      <c r="H390" s="35" t="str">
        <f t="shared" si="48"/>
        <v/>
      </c>
      <c r="I390" s="36" t="str">
        <f t="shared" si="43"/>
        <v/>
      </c>
      <c r="J390" s="48"/>
      <c r="K390" s="38"/>
      <c r="L390" s="38"/>
      <c r="M390" s="39"/>
      <c r="N390" s="38"/>
      <c r="O390" s="39"/>
      <c r="P390" s="39"/>
      <c r="Q390" s="30"/>
      <c r="R390" s="40" t="str">
        <f t="shared" si="45"/>
        <v/>
      </c>
      <c r="S390" s="41" t="str">
        <f t="shared" ca="1" si="46"/>
        <v/>
      </c>
      <c r="T390" s="42" t="str">
        <f>IF(R390="","",IF(R390="Não","Liberada",IF(AND(R390&lt;&gt;"Não",R390&lt;&gt;"",VLOOKUP(R390,$D$9:$AD391,26,FALSE)&lt;&gt;"Concluído"),"Aguardando",IF(AND(R390&lt;&gt;"Não",R390&lt;&gt;"",VLOOKUP(R390,$D$9:$AD391,26,FALSE)="Concluído"),"Liberada","Aguardando"))))</f>
        <v/>
      </c>
      <c r="U390" s="43"/>
      <c r="V390" s="39"/>
      <c r="W390" s="39"/>
      <c r="X390" s="30"/>
      <c r="Y390" s="40" t="str">
        <f>IF('Atividades Teste'!D390&lt;&gt;"",COUNTIFS(Ocorrências!$B$6:$B390,'Atividades Teste'!$D390,Ocorrências!$R$6:$R390,"pendente")+COUNTIFS(Ocorrências!$B$6:$B390,'Atividades Teste'!$D390,Ocorrências!$R$6:$R390,"Agd Chamado"),"")</f>
        <v/>
      </c>
      <c r="Z390" s="42" t="str">
        <f t="shared" si="49"/>
        <v/>
      </c>
      <c r="AA390" s="37"/>
      <c r="AB390" s="37"/>
      <c r="AC390" s="49"/>
      <c r="AD390" s="46" t="str">
        <f t="shared" si="44"/>
        <v/>
      </c>
      <c r="AE390" s="47"/>
    </row>
    <row r="391" spans="1:31" x14ac:dyDescent="0.3">
      <c r="A391" s="92" t="str">
        <f t="shared" si="42"/>
        <v/>
      </c>
      <c r="B391" s="29" t="s">
        <v>42</v>
      </c>
      <c r="C391" s="30">
        <v>1</v>
      </c>
      <c r="D391" s="31" t="str">
        <f>IF(F391="","",B391&amp;1+SUM($C$11:C391))</f>
        <v/>
      </c>
      <c r="E391" s="32" t="str">
        <f t="shared" si="47"/>
        <v/>
      </c>
      <c r="F391" s="48"/>
      <c r="G391" s="34"/>
      <c r="H391" s="35" t="str">
        <f t="shared" si="48"/>
        <v/>
      </c>
      <c r="I391" s="36" t="str">
        <f t="shared" si="43"/>
        <v/>
      </c>
      <c r="J391" s="48"/>
      <c r="K391" s="38"/>
      <c r="L391" s="38"/>
      <c r="M391" s="39"/>
      <c r="N391" s="38"/>
      <c r="O391" s="39"/>
      <c r="P391" s="39"/>
      <c r="Q391" s="30"/>
      <c r="R391" s="40" t="str">
        <f t="shared" si="45"/>
        <v/>
      </c>
      <c r="S391" s="41" t="str">
        <f t="shared" ca="1" si="46"/>
        <v/>
      </c>
      <c r="T391" s="42" t="str">
        <f>IF(R391="","",IF(R391="Não","Liberada",IF(AND(R391&lt;&gt;"Não",R391&lt;&gt;"",VLOOKUP(R391,$D$9:$AD392,26,FALSE)&lt;&gt;"Concluído"),"Aguardando",IF(AND(R391&lt;&gt;"Não",R391&lt;&gt;"",VLOOKUP(R391,$D$9:$AD392,26,FALSE)="Concluído"),"Liberada","Aguardando"))))</f>
        <v/>
      </c>
      <c r="U391" s="43"/>
      <c r="V391" s="39"/>
      <c r="W391" s="39"/>
      <c r="X391" s="30"/>
      <c r="Y391" s="40" t="str">
        <f>IF('Atividades Teste'!D391&lt;&gt;"",COUNTIFS(Ocorrências!$B$6:$B391,'Atividades Teste'!$D391,Ocorrências!$R$6:$R391,"pendente")+COUNTIFS(Ocorrências!$B$6:$B391,'Atividades Teste'!$D391,Ocorrências!$R$6:$R391,"Agd Chamado"),"")</f>
        <v/>
      </c>
      <c r="Z391" s="42" t="str">
        <f t="shared" si="49"/>
        <v/>
      </c>
      <c r="AA391" s="37"/>
      <c r="AB391" s="37"/>
      <c r="AC391" s="49"/>
      <c r="AD391" s="46" t="str">
        <f t="shared" si="44"/>
        <v/>
      </c>
      <c r="AE391" s="47"/>
    </row>
    <row r="392" spans="1:31" x14ac:dyDescent="0.3">
      <c r="A392" s="92" t="str">
        <f t="shared" si="42"/>
        <v/>
      </c>
      <c r="B392" s="29" t="s">
        <v>42</v>
      </c>
      <c r="C392" s="30">
        <v>1</v>
      </c>
      <c r="D392" s="31" t="str">
        <f>IF(F392="","",B392&amp;1+SUM($C$11:C392))</f>
        <v/>
      </c>
      <c r="E392" s="32" t="str">
        <f t="shared" si="47"/>
        <v/>
      </c>
      <c r="F392" s="48"/>
      <c r="G392" s="34"/>
      <c r="H392" s="35" t="str">
        <f t="shared" si="48"/>
        <v/>
      </c>
      <c r="I392" s="36" t="str">
        <f t="shared" si="43"/>
        <v/>
      </c>
      <c r="J392" s="48"/>
      <c r="K392" s="38"/>
      <c r="L392" s="38"/>
      <c r="M392" s="39"/>
      <c r="N392" s="38"/>
      <c r="O392" s="39"/>
      <c r="P392" s="39"/>
      <c r="Q392" s="30"/>
      <c r="R392" s="40" t="str">
        <f t="shared" si="45"/>
        <v/>
      </c>
      <c r="S392" s="41" t="str">
        <f t="shared" ca="1" si="46"/>
        <v/>
      </c>
      <c r="T392" s="42" t="str">
        <f>IF(R392="","",IF(R392="Não","Liberada",IF(AND(R392&lt;&gt;"Não",R392&lt;&gt;"",VLOOKUP(R392,$D$9:$AD393,26,FALSE)&lt;&gt;"Concluído"),"Aguardando",IF(AND(R392&lt;&gt;"Não",R392&lt;&gt;"",VLOOKUP(R392,$D$9:$AD393,26,FALSE)="Concluído"),"Liberada","Aguardando"))))</f>
        <v/>
      </c>
      <c r="U392" s="43"/>
      <c r="V392" s="39"/>
      <c r="W392" s="39"/>
      <c r="X392" s="30"/>
      <c r="Y392" s="40" t="str">
        <f>IF('Atividades Teste'!D392&lt;&gt;"",COUNTIFS(Ocorrências!$B$6:$B392,'Atividades Teste'!$D392,Ocorrências!$R$6:$R392,"pendente")+COUNTIFS(Ocorrências!$B$6:$B392,'Atividades Teste'!$D392,Ocorrências!$R$6:$R392,"Agd Chamado"),"")</f>
        <v/>
      </c>
      <c r="Z392" s="42" t="str">
        <f t="shared" si="49"/>
        <v/>
      </c>
      <c r="AA392" s="37"/>
      <c r="AB392" s="37"/>
      <c r="AC392" s="49"/>
      <c r="AD392" s="46" t="str">
        <f t="shared" si="44"/>
        <v/>
      </c>
      <c r="AE392" s="47"/>
    </row>
    <row r="393" spans="1:31" x14ac:dyDescent="0.3">
      <c r="A393" s="92" t="str">
        <f t="shared" si="42"/>
        <v/>
      </c>
      <c r="B393" s="29" t="s">
        <v>42</v>
      </c>
      <c r="C393" s="30">
        <v>1</v>
      </c>
      <c r="D393" s="31" t="str">
        <f>IF(F393="","",B393&amp;1+SUM($C$11:C393))</f>
        <v/>
      </c>
      <c r="E393" s="32" t="str">
        <f t="shared" si="47"/>
        <v/>
      </c>
      <c r="F393" s="48"/>
      <c r="G393" s="34"/>
      <c r="H393" s="35" t="str">
        <f t="shared" si="48"/>
        <v/>
      </c>
      <c r="I393" s="36" t="str">
        <f t="shared" si="43"/>
        <v/>
      </c>
      <c r="J393" s="48"/>
      <c r="K393" s="38"/>
      <c r="L393" s="38"/>
      <c r="M393" s="39"/>
      <c r="N393" s="38"/>
      <c r="O393" s="39"/>
      <c r="P393" s="39"/>
      <c r="Q393" s="30"/>
      <c r="R393" s="40" t="str">
        <f t="shared" si="45"/>
        <v/>
      </c>
      <c r="S393" s="41" t="str">
        <f t="shared" ca="1" si="46"/>
        <v/>
      </c>
      <c r="T393" s="42" t="str">
        <f>IF(R393="","",IF(R393="Não","Liberada",IF(AND(R393&lt;&gt;"Não",R393&lt;&gt;"",VLOOKUP(R393,$D$9:$AD394,26,FALSE)&lt;&gt;"Concluído"),"Aguardando",IF(AND(R393&lt;&gt;"Não",R393&lt;&gt;"",VLOOKUP(R393,$D$9:$AD394,26,FALSE)="Concluído"),"Liberada","Aguardando"))))</f>
        <v/>
      </c>
      <c r="U393" s="43"/>
      <c r="V393" s="39"/>
      <c r="W393" s="39"/>
      <c r="X393" s="30"/>
      <c r="Y393" s="40" t="str">
        <f>IF('Atividades Teste'!D393&lt;&gt;"",COUNTIFS(Ocorrências!$B$6:$B393,'Atividades Teste'!$D393,Ocorrências!$R$6:$R393,"pendente")+COUNTIFS(Ocorrências!$B$6:$B393,'Atividades Teste'!$D393,Ocorrências!$R$6:$R393,"Agd Chamado"),"")</f>
        <v/>
      </c>
      <c r="Z393" s="42" t="str">
        <f t="shared" si="49"/>
        <v/>
      </c>
      <c r="AA393" s="37"/>
      <c r="AB393" s="37"/>
      <c r="AC393" s="49"/>
      <c r="AD393" s="46" t="str">
        <f t="shared" si="44"/>
        <v/>
      </c>
      <c r="AE393" s="47"/>
    </row>
    <row r="394" spans="1:31" x14ac:dyDescent="0.3">
      <c r="A394" s="92" t="str">
        <f t="shared" si="42"/>
        <v/>
      </c>
      <c r="B394" s="29" t="s">
        <v>42</v>
      </c>
      <c r="C394" s="30">
        <v>1</v>
      </c>
      <c r="D394" s="31" t="str">
        <f>IF(F394="","",B394&amp;1+SUM($C$11:C394))</f>
        <v/>
      </c>
      <c r="E394" s="32" t="str">
        <f t="shared" si="47"/>
        <v/>
      </c>
      <c r="F394" s="48"/>
      <c r="G394" s="34"/>
      <c r="H394" s="35" t="str">
        <f t="shared" si="48"/>
        <v/>
      </c>
      <c r="I394" s="36" t="str">
        <f t="shared" si="43"/>
        <v/>
      </c>
      <c r="J394" s="48"/>
      <c r="K394" s="38"/>
      <c r="L394" s="38"/>
      <c r="M394" s="39"/>
      <c r="N394" s="38"/>
      <c r="O394" s="39"/>
      <c r="P394" s="39"/>
      <c r="Q394" s="30"/>
      <c r="R394" s="40" t="str">
        <f t="shared" si="45"/>
        <v/>
      </c>
      <c r="S394" s="41" t="str">
        <f t="shared" ca="1" si="46"/>
        <v/>
      </c>
      <c r="T394" s="42" t="str">
        <f>IF(R394="","",IF(R394="Não","Liberada",IF(AND(R394&lt;&gt;"Não",R394&lt;&gt;"",VLOOKUP(R394,$D$9:$AD395,26,FALSE)&lt;&gt;"Concluído"),"Aguardando",IF(AND(R394&lt;&gt;"Não",R394&lt;&gt;"",VLOOKUP(R394,$D$9:$AD395,26,FALSE)="Concluído"),"Liberada","Aguardando"))))</f>
        <v/>
      </c>
      <c r="U394" s="43"/>
      <c r="V394" s="39"/>
      <c r="W394" s="39"/>
      <c r="X394" s="30"/>
      <c r="Y394" s="40" t="str">
        <f>IF('Atividades Teste'!D394&lt;&gt;"",COUNTIFS(Ocorrências!$B$6:$B394,'Atividades Teste'!$D394,Ocorrências!$R$6:$R394,"pendente")+COUNTIFS(Ocorrências!$B$6:$B394,'Atividades Teste'!$D394,Ocorrências!$R$6:$R394,"Agd Chamado"),"")</f>
        <v/>
      </c>
      <c r="Z394" s="42" t="str">
        <f t="shared" si="49"/>
        <v/>
      </c>
      <c r="AA394" s="37"/>
      <c r="AB394" s="37"/>
      <c r="AC394" s="49"/>
      <c r="AD394" s="46" t="str">
        <f t="shared" si="44"/>
        <v/>
      </c>
      <c r="AE394" s="47"/>
    </row>
    <row r="395" spans="1:31" x14ac:dyDescent="0.3">
      <c r="A395" s="92" t="str">
        <f t="shared" ref="A395:A458" si="50">IF(D395="","",IF(AD395=$O$5,"!",IF(AD395=$O$6,4,IF(AD395=$O$3,3,IF(AD395=$O$4,2,IF(AD395=$O$2,1,""))))))</f>
        <v/>
      </c>
      <c r="B395" s="29" t="s">
        <v>42</v>
      </c>
      <c r="C395" s="30">
        <v>1</v>
      </c>
      <c r="D395" s="31" t="str">
        <f>IF(F395="","",B395&amp;1+SUM($C$11:C395))</f>
        <v/>
      </c>
      <c r="E395" s="32" t="str">
        <f t="shared" si="47"/>
        <v/>
      </c>
      <c r="F395" s="48"/>
      <c r="G395" s="34"/>
      <c r="H395" s="35" t="str">
        <f t="shared" si="48"/>
        <v/>
      </c>
      <c r="I395" s="36" t="str">
        <f t="shared" si="43"/>
        <v/>
      </c>
      <c r="J395" s="48"/>
      <c r="K395" s="38"/>
      <c r="L395" s="38"/>
      <c r="M395" s="39"/>
      <c r="N395" s="38"/>
      <c r="O395" s="39"/>
      <c r="P395" s="39"/>
      <c r="Q395" s="30"/>
      <c r="R395" s="40" t="str">
        <f t="shared" si="45"/>
        <v/>
      </c>
      <c r="S395" s="41" t="str">
        <f t="shared" ca="1" si="46"/>
        <v/>
      </c>
      <c r="T395" s="42" t="str">
        <f>IF(R395="","",IF(R395="Não","Liberada",IF(AND(R395&lt;&gt;"Não",R395&lt;&gt;"",VLOOKUP(R395,$D$9:$AD396,26,FALSE)&lt;&gt;"Concluído"),"Aguardando",IF(AND(R395&lt;&gt;"Não",R395&lt;&gt;"",VLOOKUP(R395,$D$9:$AD396,26,FALSE)="Concluído"),"Liberada","Aguardando"))))</f>
        <v/>
      </c>
      <c r="U395" s="43"/>
      <c r="V395" s="39"/>
      <c r="W395" s="39"/>
      <c r="X395" s="30"/>
      <c r="Y395" s="40" t="str">
        <f>IF('Atividades Teste'!D395&lt;&gt;"",COUNTIFS(Ocorrências!$B$6:$B395,'Atividades Teste'!$D395,Ocorrências!$R$6:$R395,"pendente")+COUNTIFS(Ocorrências!$B$6:$B395,'Atividades Teste'!$D395,Ocorrências!$R$6:$R395,"Agd Chamado"),"")</f>
        <v/>
      </c>
      <c r="Z395" s="42" t="str">
        <f t="shared" si="49"/>
        <v/>
      </c>
      <c r="AA395" s="37"/>
      <c r="AB395" s="37"/>
      <c r="AC395" s="49"/>
      <c r="AD395" s="46" t="str">
        <f t="shared" si="44"/>
        <v/>
      </c>
      <c r="AE395" s="47"/>
    </row>
    <row r="396" spans="1:31" x14ac:dyDescent="0.3">
      <c r="A396" s="92" t="str">
        <f t="shared" si="50"/>
        <v/>
      </c>
      <c r="B396" s="29" t="s">
        <v>42</v>
      </c>
      <c r="C396" s="30">
        <v>1</v>
      </c>
      <c r="D396" s="31" t="str">
        <f>IF(F396="","",B396&amp;1+SUM($C$11:C396))</f>
        <v/>
      </c>
      <c r="E396" s="32" t="str">
        <f t="shared" si="47"/>
        <v/>
      </c>
      <c r="F396" s="48"/>
      <c r="G396" s="34"/>
      <c r="H396" s="35" t="str">
        <f t="shared" si="48"/>
        <v/>
      </c>
      <c r="I396" s="36" t="str">
        <f t="shared" ref="I396:I459" si="51">IF(F396="","",CONCATENATE($F396,".",$H396))</f>
        <v/>
      </c>
      <c r="J396" s="48"/>
      <c r="K396" s="38"/>
      <c r="L396" s="38"/>
      <c r="M396" s="39"/>
      <c r="N396" s="38"/>
      <c r="O396" s="39"/>
      <c r="P396" s="39"/>
      <c r="Q396" s="30"/>
      <c r="R396" s="40" t="str">
        <f t="shared" si="45"/>
        <v/>
      </c>
      <c r="S396" s="41" t="str">
        <f t="shared" ca="1" si="46"/>
        <v/>
      </c>
      <c r="T396" s="42" t="str">
        <f>IF(R396="","",IF(R396="Não","Liberada",IF(AND(R396&lt;&gt;"Não",R396&lt;&gt;"",VLOOKUP(R396,$D$9:$AD397,26,FALSE)&lt;&gt;"Concluído"),"Aguardando",IF(AND(R396&lt;&gt;"Não",R396&lt;&gt;"",VLOOKUP(R396,$D$9:$AD397,26,FALSE)="Concluído"),"Liberada","Aguardando"))))</f>
        <v/>
      </c>
      <c r="U396" s="43"/>
      <c r="V396" s="39"/>
      <c r="W396" s="39"/>
      <c r="X396" s="30"/>
      <c r="Y396" s="40" t="str">
        <f>IF('Atividades Teste'!D396&lt;&gt;"",COUNTIFS(Ocorrências!$B$6:$B396,'Atividades Teste'!$D396,Ocorrências!$R$6:$R396,"pendente")+COUNTIFS(Ocorrências!$B$6:$B396,'Atividades Teste'!$D396,Ocorrências!$R$6:$R396,"Agd Chamado"),"")</f>
        <v/>
      </c>
      <c r="Z396" s="42" t="str">
        <f t="shared" si="49"/>
        <v/>
      </c>
      <c r="AA396" s="37"/>
      <c r="AB396" s="37"/>
      <c r="AC396" s="49"/>
      <c r="AD396" s="46" t="str">
        <f t="shared" ref="AD396:AD459" si="52">IF(D396="","",IF(AND(AB396&lt;&gt;"",AC396&lt;&gt;""),"Concluído",IF(AB396="","Não Iniciada",IF(AND(R396="Não",Z396="ok",AC396&lt;&gt;"",AB396&lt;&gt;""),"Concluído",IF(AND(R396="Não",Z396="Pendente",AC396&lt;&gt;"",AB396&lt;&gt;""),"Aguard. Ocorr.",IF(AND(R396&lt;&gt;"",R396&lt;&gt;"Não",T396&lt;&gt;"Liberada",Z396="ok",AB396&lt;&gt;""),"Aguard. Pred.",IF(AND(R396&lt;&gt;"",R396&lt;&gt;"Não",T396="Liberada",Z396="ok",AB396&lt;&gt;""),"Em Execução",IF(AND(R396&lt;&gt;"",R396&lt;&gt;"Liberada",Z396="ok",AB396&lt;&gt;"",AC396=""),"Em Execução",IF(AND(R396&lt;&gt;"",R396&lt;&gt;"Liberada",Z396="Pendente",AB396&lt;&gt;"",AC396=""),"Aguard. Ocorr.",IF(AND(R396&lt;&gt;"",R396&lt;&gt;"Não",Z396="Pendente",AB396&lt;&gt;""),"Aguard. Ocorr.","Pendente"))))))))))</f>
        <v/>
      </c>
      <c r="AE396" s="47"/>
    </row>
    <row r="397" spans="1:31" x14ac:dyDescent="0.3">
      <c r="A397" s="92" t="str">
        <f t="shared" si="50"/>
        <v/>
      </c>
      <c r="B397" s="29" t="s">
        <v>42</v>
      </c>
      <c r="C397" s="30">
        <v>1</v>
      </c>
      <c r="D397" s="31" t="str">
        <f>IF(F397="","",B397&amp;1+SUM($C$11:C397))</f>
        <v/>
      </c>
      <c r="E397" s="32" t="str">
        <f t="shared" si="47"/>
        <v/>
      </c>
      <c r="F397" s="48"/>
      <c r="G397" s="34"/>
      <c r="H397" s="35" t="str">
        <f t="shared" si="48"/>
        <v/>
      </c>
      <c r="I397" s="36" t="str">
        <f t="shared" si="51"/>
        <v/>
      </c>
      <c r="J397" s="48"/>
      <c r="K397" s="38"/>
      <c r="L397" s="38"/>
      <c r="M397" s="39"/>
      <c r="N397" s="38"/>
      <c r="O397" s="39"/>
      <c r="P397" s="39"/>
      <c r="Q397" s="30"/>
      <c r="R397" s="40" t="str">
        <f t="shared" ref="R397:R460" si="53">IF(D397="","",IF(AND(F397=F396,H396+1=H397),D396,"Não"))</f>
        <v/>
      </c>
      <c r="S397" s="41" t="str">
        <f t="shared" ref="S397:S460" ca="1" si="54">IF(R397="","",IF(_xlfn.DAYS(TODAY(),AB397)&lt;=0,0,IF(AND(R397="Não",AB397&lt;&gt;"",T397="Liberada"),_xlfn.DAYS(TODAY(),AB397),IF(AND(R397&lt;&gt;"Não",R397&lt;&gt;"",T397="Aguardando",AB397&lt;&gt;""),"-",IF(AND(R397&lt;&gt;"Não",R397&lt;&gt;"",T397="Liberada",AB397&lt;&gt;""),_xlfn.DAYS(TODAY(),AB397))))))</f>
        <v/>
      </c>
      <c r="T397" s="42" t="str">
        <f>IF(R397="","",IF(R397="Não","Liberada",IF(AND(R397&lt;&gt;"Não",R397&lt;&gt;"",VLOOKUP(R397,$D$9:$AD398,26,FALSE)&lt;&gt;"Concluído"),"Aguardando",IF(AND(R397&lt;&gt;"Não",R397&lt;&gt;"",VLOOKUP(R397,$D$9:$AD398,26,FALSE)="Concluído"),"Liberada","Aguardando"))))</f>
        <v/>
      </c>
      <c r="U397" s="43"/>
      <c r="V397" s="39"/>
      <c r="W397" s="39"/>
      <c r="X397" s="30"/>
      <c r="Y397" s="40" t="str">
        <f>IF('Atividades Teste'!D397&lt;&gt;"",COUNTIFS(Ocorrências!$B$6:$B397,'Atividades Teste'!$D397,Ocorrências!$R$6:$R397,"pendente")+COUNTIFS(Ocorrências!$B$6:$B397,'Atividades Teste'!$D397,Ocorrências!$R$6:$R397,"Agd Chamado"),"")</f>
        <v/>
      </c>
      <c r="Z397" s="42" t="str">
        <f t="shared" si="49"/>
        <v/>
      </c>
      <c r="AA397" s="37"/>
      <c r="AB397" s="37"/>
      <c r="AC397" s="49"/>
      <c r="AD397" s="46" t="str">
        <f t="shared" si="52"/>
        <v/>
      </c>
      <c r="AE397" s="47"/>
    </row>
    <row r="398" spans="1:31" x14ac:dyDescent="0.3">
      <c r="A398" s="92" t="str">
        <f t="shared" si="50"/>
        <v/>
      </c>
      <c r="B398" s="29" t="s">
        <v>42</v>
      </c>
      <c r="C398" s="30">
        <v>1</v>
      </c>
      <c r="D398" s="31" t="str">
        <f>IF(F398="","",B398&amp;1+SUM($C$11:C398))</f>
        <v/>
      </c>
      <c r="E398" s="32" t="str">
        <f t="shared" ref="E398:E461" si="55">IF(D398="","",IF(AND(F398=F399,H398+1=H399),"Sim","Não"))</f>
        <v/>
      </c>
      <c r="F398" s="48"/>
      <c r="G398" s="34"/>
      <c r="H398" s="35" t="str">
        <f t="shared" ref="H398:H461" si="56">IF(F398="","",IF(F398=F397,H397+1,1))</f>
        <v/>
      </c>
      <c r="I398" s="36" t="str">
        <f t="shared" si="51"/>
        <v/>
      </c>
      <c r="J398" s="48"/>
      <c r="K398" s="38"/>
      <c r="L398" s="38"/>
      <c r="M398" s="39"/>
      <c r="N398" s="38"/>
      <c r="O398" s="39"/>
      <c r="P398" s="39"/>
      <c r="Q398" s="30"/>
      <c r="R398" s="40" t="str">
        <f t="shared" si="53"/>
        <v/>
      </c>
      <c r="S398" s="41" t="str">
        <f t="shared" ca="1" si="54"/>
        <v/>
      </c>
      <c r="T398" s="42" t="str">
        <f>IF(R398="","",IF(R398="Não","Liberada",IF(AND(R398&lt;&gt;"Não",R398&lt;&gt;"",VLOOKUP(R398,$D$9:$AD399,26,FALSE)&lt;&gt;"Concluído"),"Aguardando",IF(AND(R398&lt;&gt;"Não",R398&lt;&gt;"",VLOOKUP(R398,$D$9:$AD399,26,FALSE)="Concluído"),"Liberada","Aguardando"))))</f>
        <v/>
      </c>
      <c r="U398" s="43"/>
      <c r="V398" s="39"/>
      <c r="W398" s="39"/>
      <c r="X398" s="30"/>
      <c r="Y398" s="40" t="str">
        <f>IF('Atividades Teste'!D398&lt;&gt;"",COUNTIFS(Ocorrências!$B$6:$B398,'Atividades Teste'!$D398,Ocorrências!$R$6:$R398,"pendente")+COUNTIFS(Ocorrências!$B$6:$B398,'Atividades Teste'!$D398,Ocorrências!$R$6:$R398,"Agd Chamado"),"")</f>
        <v/>
      </c>
      <c r="Z398" s="42" t="str">
        <f t="shared" ref="Z398:Z461" si="57">IF(D398="","",IF(Y398&gt;0,"Pendente","ok"))</f>
        <v/>
      </c>
      <c r="AA398" s="37"/>
      <c r="AB398" s="37"/>
      <c r="AC398" s="49"/>
      <c r="AD398" s="46" t="str">
        <f t="shared" si="52"/>
        <v/>
      </c>
      <c r="AE398" s="47"/>
    </row>
    <row r="399" spans="1:31" x14ac:dyDescent="0.3">
      <c r="A399" s="92" t="str">
        <f t="shared" si="50"/>
        <v/>
      </c>
      <c r="B399" s="29" t="s">
        <v>42</v>
      </c>
      <c r="C399" s="30">
        <v>1</v>
      </c>
      <c r="D399" s="31" t="str">
        <f>IF(F399="","",B399&amp;1+SUM($C$11:C399))</f>
        <v/>
      </c>
      <c r="E399" s="32" t="str">
        <f t="shared" si="55"/>
        <v/>
      </c>
      <c r="F399" s="48"/>
      <c r="G399" s="34"/>
      <c r="H399" s="35" t="str">
        <f t="shared" si="56"/>
        <v/>
      </c>
      <c r="I399" s="36" t="str">
        <f t="shared" si="51"/>
        <v/>
      </c>
      <c r="J399" s="48"/>
      <c r="K399" s="38"/>
      <c r="L399" s="38"/>
      <c r="M399" s="39"/>
      <c r="N399" s="38"/>
      <c r="O399" s="39"/>
      <c r="P399" s="39"/>
      <c r="Q399" s="30"/>
      <c r="R399" s="40" t="str">
        <f t="shared" si="53"/>
        <v/>
      </c>
      <c r="S399" s="41" t="str">
        <f t="shared" ca="1" si="54"/>
        <v/>
      </c>
      <c r="T399" s="42" t="str">
        <f>IF(R399="","",IF(R399="Não","Liberada",IF(AND(R399&lt;&gt;"Não",R399&lt;&gt;"",VLOOKUP(R399,$D$9:$AD400,26,FALSE)&lt;&gt;"Concluído"),"Aguardando",IF(AND(R399&lt;&gt;"Não",R399&lt;&gt;"",VLOOKUP(R399,$D$9:$AD400,26,FALSE)="Concluído"),"Liberada","Aguardando"))))</f>
        <v/>
      </c>
      <c r="U399" s="43"/>
      <c r="V399" s="39"/>
      <c r="W399" s="39"/>
      <c r="X399" s="30"/>
      <c r="Y399" s="40" t="str">
        <f>IF('Atividades Teste'!D399&lt;&gt;"",COUNTIFS(Ocorrências!$B$6:$B399,'Atividades Teste'!$D399,Ocorrências!$R$6:$R399,"pendente")+COUNTIFS(Ocorrências!$B$6:$B399,'Atividades Teste'!$D399,Ocorrências!$R$6:$R399,"Agd Chamado"),"")</f>
        <v/>
      </c>
      <c r="Z399" s="42" t="str">
        <f t="shared" si="57"/>
        <v/>
      </c>
      <c r="AA399" s="37"/>
      <c r="AB399" s="37"/>
      <c r="AC399" s="49"/>
      <c r="AD399" s="46" t="str">
        <f t="shared" si="52"/>
        <v/>
      </c>
      <c r="AE399" s="47"/>
    </row>
    <row r="400" spans="1:31" x14ac:dyDescent="0.3">
      <c r="A400" s="92" t="str">
        <f t="shared" si="50"/>
        <v/>
      </c>
      <c r="B400" s="29" t="s">
        <v>42</v>
      </c>
      <c r="C400" s="30">
        <v>1</v>
      </c>
      <c r="D400" s="31" t="str">
        <f>IF(F400="","",B400&amp;1+SUM($C$11:C400))</f>
        <v/>
      </c>
      <c r="E400" s="32" t="str">
        <f t="shared" si="55"/>
        <v/>
      </c>
      <c r="F400" s="48"/>
      <c r="G400" s="34"/>
      <c r="H400" s="35" t="str">
        <f t="shared" si="56"/>
        <v/>
      </c>
      <c r="I400" s="36" t="str">
        <f t="shared" si="51"/>
        <v/>
      </c>
      <c r="J400" s="48"/>
      <c r="K400" s="38"/>
      <c r="L400" s="38"/>
      <c r="M400" s="39"/>
      <c r="N400" s="38"/>
      <c r="O400" s="39"/>
      <c r="P400" s="39"/>
      <c r="Q400" s="30"/>
      <c r="R400" s="40" t="str">
        <f t="shared" si="53"/>
        <v/>
      </c>
      <c r="S400" s="41" t="str">
        <f t="shared" ca="1" si="54"/>
        <v/>
      </c>
      <c r="T400" s="42" t="str">
        <f>IF(R400="","",IF(R400="Não","Liberada",IF(AND(R400&lt;&gt;"Não",R400&lt;&gt;"",VLOOKUP(R400,$D$9:$AD401,26,FALSE)&lt;&gt;"Concluído"),"Aguardando",IF(AND(R400&lt;&gt;"Não",R400&lt;&gt;"",VLOOKUP(R400,$D$9:$AD401,26,FALSE)="Concluído"),"Liberada","Aguardando"))))</f>
        <v/>
      </c>
      <c r="U400" s="43"/>
      <c r="V400" s="39"/>
      <c r="W400" s="39"/>
      <c r="X400" s="30"/>
      <c r="Y400" s="40" t="str">
        <f>IF('Atividades Teste'!D400&lt;&gt;"",COUNTIFS(Ocorrências!$B$6:$B400,'Atividades Teste'!$D400,Ocorrências!$R$6:$R400,"pendente")+COUNTIFS(Ocorrências!$B$6:$B400,'Atividades Teste'!$D400,Ocorrências!$R$6:$R400,"Agd Chamado"),"")</f>
        <v/>
      </c>
      <c r="Z400" s="42" t="str">
        <f t="shared" si="57"/>
        <v/>
      </c>
      <c r="AA400" s="37"/>
      <c r="AB400" s="37"/>
      <c r="AC400" s="49"/>
      <c r="AD400" s="46" t="str">
        <f t="shared" si="52"/>
        <v/>
      </c>
      <c r="AE400" s="47"/>
    </row>
    <row r="401" spans="1:31" x14ac:dyDescent="0.3">
      <c r="A401" s="92" t="str">
        <f t="shared" si="50"/>
        <v/>
      </c>
      <c r="B401" s="29" t="s">
        <v>42</v>
      </c>
      <c r="C401" s="30">
        <v>1</v>
      </c>
      <c r="D401" s="31" t="str">
        <f>IF(F401="","",B401&amp;1+SUM($C$11:C401))</f>
        <v/>
      </c>
      <c r="E401" s="32" t="str">
        <f t="shared" si="55"/>
        <v/>
      </c>
      <c r="F401" s="48"/>
      <c r="G401" s="34"/>
      <c r="H401" s="35" t="str">
        <f t="shared" si="56"/>
        <v/>
      </c>
      <c r="I401" s="36" t="str">
        <f t="shared" si="51"/>
        <v/>
      </c>
      <c r="J401" s="48"/>
      <c r="K401" s="38"/>
      <c r="L401" s="38"/>
      <c r="M401" s="39"/>
      <c r="N401" s="38"/>
      <c r="O401" s="39"/>
      <c r="P401" s="39"/>
      <c r="Q401" s="30"/>
      <c r="R401" s="40" t="str">
        <f t="shared" si="53"/>
        <v/>
      </c>
      <c r="S401" s="41" t="str">
        <f t="shared" ca="1" si="54"/>
        <v/>
      </c>
      <c r="T401" s="42" t="str">
        <f>IF(R401="","",IF(R401="Não","Liberada",IF(AND(R401&lt;&gt;"Não",R401&lt;&gt;"",VLOOKUP(R401,$D$9:$AD402,26,FALSE)&lt;&gt;"Concluído"),"Aguardando",IF(AND(R401&lt;&gt;"Não",R401&lt;&gt;"",VLOOKUP(R401,$D$9:$AD402,26,FALSE)="Concluído"),"Liberada","Aguardando"))))</f>
        <v/>
      </c>
      <c r="U401" s="43"/>
      <c r="V401" s="39"/>
      <c r="W401" s="39"/>
      <c r="X401" s="30"/>
      <c r="Y401" s="40" t="str">
        <f>IF('Atividades Teste'!D401&lt;&gt;"",COUNTIFS(Ocorrências!$B$6:$B401,'Atividades Teste'!$D401,Ocorrências!$R$6:$R401,"pendente")+COUNTIFS(Ocorrências!$B$6:$B401,'Atividades Teste'!$D401,Ocorrências!$R$6:$R401,"Agd Chamado"),"")</f>
        <v/>
      </c>
      <c r="Z401" s="42" t="str">
        <f t="shared" si="57"/>
        <v/>
      </c>
      <c r="AA401" s="37"/>
      <c r="AB401" s="37"/>
      <c r="AC401" s="49"/>
      <c r="AD401" s="46" t="str">
        <f t="shared" si="52"/>
        <v/>
      </c>
      <c r="AE401" s="47"/>
    </row>
    <row r="402" spans="1:31" x14ac:dyDescent="0.3">
      <c r="A402" s="92" t="str">
        <f t="shared" si="50"/>
        <v/>
      </c>
      <c r="B402" s="29" t="s">
        <v>42</v>
      </c>
      <c r="C402" s="30">
        <v>1</v>
      </c>
      <c r="D402" s="31" t="str">
        <f>IF(F402="","",B402&amp;1+SUM($C$11:C402))</f>
        <v/>
      </c>
      <c r="E402" s="32" t="str">
        <f t="shared" si="55"/>
        <v/>
      </c>
      <c r="F402" s="48"/>
      <c r="G402" s="34"/>
      <c r="H402" s="35" t="str">
        <f t="shared" si="56"/>
        <v/>
      </c>
      <c r="I402" s="36" t="str">
        <f t="shared" si="51"/>
        <v/>
      </c>
      <c r="J402" s="48"/>
      <c r="K402" s="38"/>
      <c r="L402" s="38"/>
      <c r="M402" s="39"/>
      <c r="N402" s="38"/>
      <c r="O402" s="39"/>
      <c r="P402" s="39"/>
      <c r="Q402" s="30"/>
      <c r="R402" s="40" t="str">
        <f t="shared" si="53"/>
        <v/>
      </c>
      <c r="S402" s="41" t="str">
        <f t="shared" ca="1" si="54"/>
        <v/>
      </c>
      <c r="T402" s="42" t="str">
        <f>IF(R402="","",IF(R402="Não","Liberada",IF(AND(R402&lt;&gt;"Não",R402&lt;&gt;"",VLOOKUP(R402,$D$9:$AD403,26,FALSE)&lt;&gt;"Concluído"),"Aguardando",IF(AND(R402&lt;&gt;"Não",R402&lt;&gt;"",VLOOKUP(R402,$D$9:$AD403,26,FALSE)="Concluído"),"Liberada","Aguardando"))))</f>
        <v/>
      </c>
      <c r="U402" s="43"/>
      <c r="V402" s="39"/>
      <c r="W402" s="39"/>
      <c r="X402" s="30"/>
      <c r="Y402" s="40" t="str">
        <f>IF('Atividades Teste'!D402&lt;&gt;"",COUNTIFS(Ocorrências!$B$6:$B402,'Atividades Teste'!$D402,Ocorrências!$R$6:$R402,"pendente")+COUNTIFS(Ocorrências!$B$6:$B402,'Atividades Teste'!$D402,Ocorrências!$R$6:$R402,"Agd Chamado"),"")</f>
        <v/>
      </c>
      <c r="Z402" s="42" t="str">
        <f t="shared" si="57"/>
        <v/>
      </c>
      <c r="AA402" s="37"/>
      <c r="AB402" s="37"/>
      <c r="AC402" s="49"/>
      <c r="AD402" s="46" t="str">
        <f t="shared" si="52"/>
        <v/>
      </c>
      <c r="AE402" s="47"/>
    </row>
    <row r="403" spans="1:31" x14ac:dyDescent="0.3">
      <c r="A403" s="92" t="str">
        <f t="shared" si="50"/>
        <v/>
      </c>
      <c r="B403" s="29" t="s">
        <v>42</v>
      </c>
      <c r="C403" s="30">
        <v>1</v>
      </c>
      <c r="D403" s="31" t="str">
        <f>IF(F403="","",B403&amp;1+SUM($C$11:C403))</f>
        <v/>
      </c>
      <c r="E403" s="32" t="str">
        <f t="shared" si="55"/>
        <v/>
      </c>
      <c r="F403" s="48"/>
      <c r="G403" s="34"/>
      <c r="H403" s="35" t="str">
        <f t="shared" si="56"/>
        <v/>
      </c>
      <c r="I403" s="36" t="str">
        <f t="shared" si="51"/>
        <v/>
      </c>
      <c r="J403" s="48"/>
      <c r="K403" s="38"/>
      <c r="L403" s="38"/>
      <c r="M403" s="39"/>
      <c r="N403" s="38"/>
      <c r="O403" s="39"/>
      <c r="P403" s="39"/>
      <c r="Q403" s="30"/>
      <c r="R403" s="40" t="str">
        <f t="shared" si="53"/>
        <v/>
      </c>
      <c r="S403" s="41" t="str">
        <f t="shared" ca="1" si="54"/>
        <v/>
      </c>
      <c r="T403" s="42" t="str">
        <f>IF(R403="","",IF(R403="Não","Liberada",IF(AND(R403&lt;&gt;"Não",R403&lt;&gt;"",VLOOKUP(R403,$D$9:$AD404,26,FALSE)&lt;&gt;"Concluído"),"Aguardando",IF(AND(R403&lt;&gt;"Não",R403&lt;&gt;"",VLOOKUP(R403,$D$9:$AD404,26,FALSE)="Concluído"),"Liberada","Aguardando"))))</f>
        <v/>
      </c>
      <c r="U403" s="43"/>
      <c r="V403" s="39"/>
      <c r="W403" s="39"/>
      <c r="X403" s="30"/>
      <c r="Y403" s="40" t="str">
        <f>IF('Atividades Teste'!D403&lt;&gt;"",COUNTIFS(Ocorrências!$B$6:$B403,'Atividades Teste'!$D403,Ocorrências!$R$6:$R403,"pendente")+COUNTIFS(Ocorrências!$B$6:$B403,'Atividades Teste'!$D403,Ocorrências!$R$6:$R403,"Agd Chamado"),"")</f>
        <v/>
      </c>
      <c r="Z403" s="42" t="str">
        <f t="shared" si="57"/>
        <v/>
      </c>
      <c r="AA403" s="37"/>
      <c r="AB403" s="37"/>
      <c r="AC403" s="49"/>
      <c r="AD403" s="46" t="str">
        <f t="shared" si="52"/>
        <v/>
      </c>
      <c r="AE403" s="47"/>
    </row>
    <row r="404" spans="1:31" x14ac:dyDescent="0.3">
      <c r="A404" s="92" t="str">
        <f t="shared" si="50"/>
        <v/>
      </c>
      <c r="B404" s="29" t="s">
        <v>42</v>
      </c>
      <c r="C404" s="30">
        <v>1</v>
      </c>
      <c r="D404" s="31" t="str">
        <f>IF(F404="","",B404&amp;1+SUM($C$11:C404))</f>
        <v/>
      </c>
      <c r="E404" s="32" t="str">
        <f t="shared" si="55"/>
        <v/>
      </c>
      <c r="F404" s="48"/>
      <c r="G404" s="34"/>
      <c r="H404" s="35" t="str">
        <f t="shared" si="56"/>
        <v/>
      </c>
      <c r="I404" s="36" t="str">
        <f t="shared" si="51"/>
        <v/>
      </c>
      <c r="J404" s="48"/>
      <c r="K404" s="38"/>
      <c r="L404" s="38"/>
      <c r="M404" s="39"/>
      <c r="N404" s="38"/>
      <c r="O404" s="39"/>
      <c r="P404" s="39"/>
      <c r="Q404" s="30"/>
      <c r="R404" s="40" t="str">
        <f t="shared" si="53"/>
        <v/>
      </c>
      <c r="S404" s="41" t="str">
        <f t="shared" ca="1" si="54"/>
        <v/>
      </c>
      <c r="T404" s="42" t="str">
        <f>IF(R404="","",IF(R404="Não","Liberada",IF(AND(R404&lt;&gt;"Não",R404&lt;&gt;"",VLOOKUP(R404,$D$9:$AD405,26,FALSE)&lt;&gt;"Concluído"),"Aguardando",IF(AND(R404&lt;&gt;"Não",R404&lt;&gt;"",VLOOKUP(R404,$D$9:$AD405,26,FALSE)="Concluído"),"Liberada","Aguardando"))))</f>
        <v/>
      </c>
      <c r="U404" s="43"/>
      <c r="V404" s="39"/>
      <c r="W404" s="39"/>
      <c r="X404" s="30"/>
      <c r="Y404" s="40" t="str">
        <f>IF('Atividades Teste'!D404&lt;&gt;"",COUNTIFS(Ocorrências!$B$6:$B404,'Atividades Teste'!$D404,Ocorrências!$R$6:$R404,"pendente")+COUNTIFS(Ocorrências!$B$6:$B404,'Atividades Teste'!$D404,Ocorrências!$R$6:$R404,"Agd Chamado"),"")</f>
        <v/>
      </c>
      <c r="Z404" s="42" t="str">
        <f t="shared" si="57"/>
        <v/>
      </c>
      <c r="AA404" s="37"/>
      <c r="AB404" s="37"/>
      <c r="AC404" s="49"/>
      <c r="AD404" s="46" t="str">
        <f t="shared" si="52"/>
        <v/>
      </c>
      <c r="AE404" s="47"/>
    </row>
    <row r="405" spans="1:31" x14ac:dyDescent="0.3">
      <c r="A405" s="92" t="str">
        <f t="shared" si="50"/>
        <v/>
      </c>
      <c r="B405" s="29" t="s">
        <v>42</v>
      </c>
      <c r="C405" s="30">
        <v>1</v>
      </c>
      <c r="D405" s="31" t="str">
        <f>IF(F405="","",B405&amp;1+SUM($C$11:C405))</f>
        <v/>
      </c>
      <c r="E405" s="32" t="str">
        <f t="shared" si="55"/>
        <v/>
      </c>
      <c r="F405" s="48"/>
      <c r="G405" s="34"/>
      <c r="H405" s="35" t="str">
        <f t="shared" si="56"/>
        <v/>
      </c>
      <c r="I405" s="36" t="str">
        <f t="shared" si="51"/>
        <v/>
      </c>
      <c r="J405" s="48"/>
      <c r="K405" s="38"/>
      <c r="L405" s="38"/>
      <c r="M405" s="39"/>
      <c r="N405" s="38"/>
      <c r="O405" s="39"/>
      <c r="P405" s="39"/>
      <c r="Q405" s="30"/>
      <c r="R405" s="40" t="str">
        <f t="shared" si="53"/>
        <v/>
      </c>
      <c r="S405" s="41" t="str">
        <f t="shared" ca="1" si="54"/>
        <v/>
      </c>
      <c r="T405" s="42" t="str">
        <f>IF(R405="","",IF(R405="Não","Liberada",IF(AND(R405&lt;&gt;"Não",R405&lt;&gt;"",VLOOKUP(R405,$D$9:$AD406,26,FALSE)&lt;&gt;"Concluído"),"Aguardando",IF(AND(R405&lt;&gt;"Não",R405&lt;&gt;"",VLOOKUP(R405,$D$9:$AD406,26,FALSE)="Concluído"),"Liberada","Aguardando"))))</f>
        <v/>
      </c>
      <c r="U405" s="43"/>
      <c r="V405" s="39"/>
      <c r="W405" s="39"/>
      <c r="X405" s="30"/>
      <c r="Y405" s="40" t="str">
        <f>IF('Atividades Teste'!D405&lt;&gt;"",COUNTIFS(Ocorrências!$B$6:$B405,'Atividades Teste'!$D405,Ocorrências!$R$6:$R405,"pendente")+COUNTIFS(Ocorrências!$B$6:$B405,'Atividades Teste'!$D405,Ocorrências!$R$6:$R405,"Agd Chamado"),"")</f>
        <v/>
      </c>
      <c r="Z405" s="42" t="str">
        <f t="shared" si="57"/>
        <v/>
      </c>
      <c r="AA405" s="37"/>
      <c r="AB405" s="37"/>
      <c r="AC405" s="49"/>
      <c r="AD405" s="46" t="str">
        <f t="shared" si="52"/>
        <v/>
      </c>
      <c r="AE405" s="47"/>
    </row>
    <row r="406" spans="1:31" x14ac:dyDescent="0.3">
      <c r="A406" s="92" t="str">
        <f t="shared" si="50"/>
        <v/>
      </c>
      <c r="B406" s="29" t="s">
        <v>42</v>
      </c>
      <c r="C406" s="30">
        <v>1</v>
      </c>
      <c r="D406" s="31" t="str">
        <f>IF(F406="","",B406&amp;1+SUM($C$11:C406))</f>
        <v/>
      </c>
      <c r="E406" s="32" t="str">
        <f t="shared" si="55"/>
        <v/>
      </c>
      <c r="F406" s="48"/>
      <c r="G406" s="34"/>
      <c r="H406" s="35" t="str">
        <f t="shared" si="56"/>
        <v/>
      </c>
      <c r="I406" s="36" t="str">
        <f t="shared" si="51"/>
        <v/>
      </c>
      <c r="J406" s="48"/>
      <c r="K406" s="38"/>
      <c r="L406" s="38"/>
      <c r="M406" s="39"/>
      <c r="N406" s="38"/>
      <c r="O406" s="39"/>
      <c r="P406" s="39"/>
      <c r="Q406" s="30"/>
      <c r="R406" s="40" t="str">
        <f t="shared" si="53"/>
        <v/>
      </c>
      <c r="S406" s="41" t="str">
        <f t="shared" ca="1" si="54"/>
        <v/>
      </c>
      <c r="T406" s="42" t="str">
        <f>IF(R406="","",IF(R406="Não","Liberada",IF(AND(R406&lt;&gt;"Não",R406&lt;&gt;"",VLOOKUP(R406,$D$9:$AD407,26,FALSE)&lt;&gt;"Concluído"),"Aguardando",IF(AND(R406&lt;&gt;"Não",R406&lt;&gt;"",VLOOKUP(R406,$D$9:$AD407,26,FALSE)="Concluído"),"Liberada","Aguardando"))))</f>
        <v/>
      </c>
      <c r="U406" s="43"/>
      <c r="V406" s="39"/>
      <c r="W406" s="39"/>
      <c r="X406" s="30"/>
      <c r="Y406" s="40" t="str">
        <f>IF('Atividades Teste'!D406&lt;&gt;"",COUNTIFS(Ocorrências!$B$6:$B406,'Atividades Teste'!$D406,Ocorrências!$R$6:$R406,"pendente")+COUNTIFS(Ocorrências!$B$6:$B406,'Atividades Teste'!$D406,Ocorrências!$R$6:$R406,"Agd Chamado"),"")</f>
        <v/>
      </c>
      <c r="Z406" s="42" t="str">
        <f t="shared" si="57"/>
        <v/>
      </c>
      <c r="AA406" s="37"/>
      <c r="AB406" s="37"/>
      <c r="AC406" s="49"/>
      <c r="AD406" s="46" t="str">
        <f t="shared" si="52"/>
        <v/>
      </c>
      <c r="AE406" s="47"/>
    </row>
    <row r="407" spans="1:31" x14ac:dyDescent="0.3">
      <c r="A407" s="92" t="str">
        <f t="shared" si="50"/>
        <v/>
      </c>
      <c r="B407" s="29" t="s">
        <v>42</v>
      </c>
      <c r="C407" s="30">
        <v>1</v>
      </c>
      <c r="D407" s="31" t="str">
        <f>IF(F407="","",B407&amp;1+SUM($C$11:C407))</f>
        <v/>
      </c>
      <c r="E407" s="32" t="str">
        <f t="shared" si="55"/>
        <v/>
      </c>
      <c r="F407" s="48"/>
      <c r="G407" s="34"/>
      <c r="H407" s="35" t="str">
        <f t="shared" si="56"/>
        <v/>
      </c>
      <c r="I407" s="36" t="str">
        <f t="shared" si="51"/>
        <v/>
      </c>
      <c r="J407" s="48"/>
      <c r="K407" s="38"/>
      <c r="L407" s="38"/>
      <c r="M407" s="39"/>
      <c r="N407" s="38"/>
      <c r="O407" s="39"/>
      <c r="P407" s="39"/>
      <c r="Q407" s="30"/>
      <c r="R407" s="40" t="str">
        <f t="shared" si="53"/>
        <v/>
      </c>
      <c r="S407" s="41" t="str">
        <f t="shared" ca="1" si="54"/>
        <v/>
      </c>
      <c r="T407" s="42" t="str">
        <f>IF(R407="","",IF(R407="Não","Liberada",IF(AND(R407&lt;&gt;"Não",R407&lt;&gt;"",VLOOKUP(R407,$D$9:$AD408,26,FALSE)&lt;&gt;"Concluído"),"Aguardando",IF(AND(R407&lt;&gt;"Não",R407&lt;&gt;"",VLOOKUP(R407,$D$9:$AD408,26,FALSE)="Concluído"),"Liberada","Aguardando"))))</f>
        <v/>
      </c>
      <c r="U407" s="43"/>
      <c r="V407" s="39"/>
      <c r="W407" s="39"/>
      <c r="X407" s="30"/>
      <c r="Y407" s="40" t="str">
        <f>IF('Atividades Teste'!D407&lt;&gt;"",COUNTIFS(Ocorrências!$B$6:$B407,'Atividades Teste'!$D407,Ocorrências!$R$6:$R407,"pendente")+COUNTIFS(Ocorrências!$B$6:$B407,'Atividades Teste'!$D407,Ocorrências!$R$6:$R407,"Agd Chamado"),"")</f>
        <v/>
      </c>
      <c r="Z407" s="42" t="str">
        <f t="shared" si="57"/>
        <v/>
      </c>
      <c r="AA407" s="37"/>
      <c r="AB407" s="37"/>
      <c r="AC407" s="49"/>
      <c r="AD407" s="46" t="str">
        <f t="shared" si="52"/>
        <v/>
      </c>
      <c r="AE407" s="47"/>
    </row>
    <row r="408" spans="1:31" x14ac:dyDescent="0.3">
      <c r="A408" s="92" t="str">
        <f t="shared" si="50"/>
        <v/>
      </c>
      <c r="B408" s="29" t="s">
        <v>42</v>
      </c>
      <c r="C408" s="30">
        <v>1</v>
      </c>
      <c r="D408" s="31" t="str">
        <f>IF(F408="","",B408&amp;1+SUM($C$11:C408))</f>
        <v/>
      </c>
      <c r="E408" s="32" t="str">
        <f t="shared" si="55"/>
        <v/>
      </c>
      <c r="F408" s="48"/>
      <c r="G408" s="34"/>
      <c r="H408" s="35" t="str">
        <f t="shared" si="56"/>
        <v/>
      </c>
      <c r="I408" s="36" t="str">
        <f t="shared" si="51"/>
        <v/>
      </c>
      <c r="J408" s="48"/>
      <c r="K408" s="38"/>
      <c r="L408" s="38"/>
      <c r="M408" s="39"/>
      <c r="N408" s="38"/>
      <c r="O408" s="39"/>
      <c r="P408" s="39"/>
      <c r="Q408" s="30"/>
      <c r="R408" s="40" t="str">
        <f t="shared" si="53"/>
        <v/>
      </c>
      <c r="S408" s="41" t="str">
        <f t="shared" ca="1" si="54"/>
        <v/>
      </c>
      <c r="T408" s="42" t="str">
        <f>IF(R408="","",IF(R408="Não","Liberada",IF(AND(R408&lt;&gt;"Não",R408&lt;&gt;"",VLOOKUP(R408,$D$9:$AD409,26,FALSE)&lt;&gt;"Concluído"),"Aguardando",IF(AND(R408&lt;&gt;"Não",R408&lt;&gt;"",VLOOKUP(R408,$D$9:$AD409,26,FALSE)="Concluído"),"Liberada","Aguardando"))))</f>
        <v/>
      </c>
      <c r="U408" s="43"/>
      <c r="V408" s="39"/>
      <c r="W408" s="39"/>
      <c r="X408" s="30"/>
      <c r="Y408" s="40" t="str">
        <f>IF('Atividades Teste'!D408&lt;&gt;"",COUNTIFS(Ocorrências!$B$6:$B408,'Atividades Teste'!$D408,Ocorrências!$R$6:$R408,"pendente")+COUNTIFS(Ocorrências!$B$6:$B408,'Atividades Teste'!$D408,Ocorrências!$R$6:$R408,"Agd Chamado"),"")</f>
        <v/>
      </c>
      <c r="Z408" s="42" t="str">
        <f t="shared" si="57"/>
        <v/>
      </c>
      <c r="AA408" s="37"/>
      <c r="AB408" s="37"/>
      <c r="AC408" s="49"/>
      <c r="AD408" s="46" t="str">
        <f t="shared" si="52"/>
        <v/>
      </c>
      <c r="AE408" s="47"/>
    </row>
    <row r="409" spans="1:31" x14ac:dyDescent="0.3">
      <c r="A409" s="92" t="str">
        <f t="shared" si="50"/>
        <v/>
      </c>
      <c r="B409" s="29" t="s">
        <v>42</v>
      </c>
      <c r="C409" s="30">
        <v>1</v>
      </c>
      <c r="D409" s="31" t="str">
        <f>IF(F409="","",B409&amp;1+SUM($C$11:C409))</f>
        <v/>
      </c>
      <c r="E409" s="32" t="str">
        <f t="shared" si="55"/>
        <v/>
      </c>
      <c r="F409" s="48"/>
      <c r="G409" s="34"/>
      <c r="H409" s="35" t="str">
        <f t="shared" si="56"/>
        <v/>
      </c>
      <c r="I409" s="36" t="str">
        <f t="shared" si="51"/>
        <v/>
      </c>
      <c r="J409" s="48"/>
      <c r="K409" s="38"/>
      <c r="L409" s="38"/>
      <c r="M409" s="39"/>
      <c r="N409" s="38"/>
      <c r="O409" s="39"/>
      <c r="P409" s="39"/>
      <c r="Q409" s="30"/>
      <c r="R409" s="40" t="str">
        <f t="shared" si="53"/>
        <v/>
      </c>
      <c r="S409" s="41" t="str">
        <f t="shared" ca="1" si="54"/>
        <v/>
      </c>
      <c r="T409" s="42" t="str">
        <f>IF(R409="","",IF(R409="Não","Liberada",IF(AND(R409&lt;&gt;"Não",R409&lt;&gt;"",VLOOKUP(R409,$D$9:$AD410,26,FALSE)&lt;&gt;"Concluído"),"Aguardando",IF(AND(R409&lt;&gt;"Não",R409&lt;&gt;"",VLOOKUP(R409,$D$9:$AD410,26,FALSE)="Concluído"),"Liberada","Aguardando"))))</f>
        <v/>
      </c>
      <c r="U409" s="43"/>
      <c r="V409" s="39"/>
      <c r="W409" s="39"/>
      <c r="X409" s="30"/>
      <c r="Y409" s="40" t="str">
        <f>IF('Atividades Teste'!D409&lt;&gt;"",COUNTIFS(Ocorrências!$B$6:$B409,'Atividades Teste'!$D409,Ocorrências!$R$6:$R409,"pendente")+COUNTIFS(Ocorrências!$B$6:$B409,'Atividades Teste'!$D409,Ocorrências!$R$6:$R409,"Agd Chamado"),"")</f>
        <v/>
      </c>
      <c r="Z409" s="42" t="str">
        <f t="shared" si="57"/>
        <v/>
      </c>
      <c r="AA409" s="37"/>
      <c r="AB409" s="37"/>
      <c r="AC409" s="49"/>
      <c r="AD409" s="46" t="str">
        <f t="shared" si="52"/>
        <v/>
      </c>
      <c r="AE409" s="47"/>
    </row>
    <row r="410" spans="1:31" x14ac:dyDescent="0.3">
      <c r="A410" s="92" t="str">
        <f t="shared" si="50"/>
        <v/>
      </c>
      <c r="B410" s="29" t="s">
        <v>42</v>
      </c>
      <c r="C410" s="30">
        <v>1</v>
      </c>
      <c r="D410" s="31" t="str">
        <f>IF(F410="","",B410&amp;1+SUM($C$11:C410))</f>
        <v/>
      </c>
      <c r="E410" s="32" t="str">
        <f t="shared" si="55"/>
        <v/>
      </c>
      <c r="F410" s="48"/>
      <c r="G410" s="34"/>
      <c r="H410" s="35" t="str">
        <f t="shared" si="56"/>
        <v/>
      </c>
      <c r="I410" s="36" t="str">
        <f t="shared" si="51"/>
        <v/>
      </c>
      <c r="J410" s="48"/>
      <c r="K410" s="38"/>
      <c r="L410" s="38"/>
      <c r="M410" s="39"/>
      <c r="N410" s="38"/>
      <c r="O410" s="39"/>
      <c r="P410" s="39"/>
      <c r="Q410" s="30"/>
      <c r="R410" s="40" t="str">
        <f t="shared" si="53"/>
        <v/>
      </c>
      <c r="S410" s="41" t="str">
        <f t="shared" ca="1" si="54"/>
        <v/>
      </c>
      <c r="T410" s="42" t="str">
        <f>IF(R410="","",IF(R410="Não","Liberada",IF(AND(R410&lt;&gt;"Não",R410&lt;&gt;"",VLOOKUP(R410,$D$9:$AD411,26,FALSE)&lt;&gt;"Concluído"),"Aguardando",IF(AND(R410&lt;&gt;"Não",R410&lt;&gt;"",VLOOKUP(R410,$D$9:$AD411,26,FALSE)="Concluído"),"Liberada","Aguardando"))))</f>
        <v/>
      </c>
      <c r="U410" s="43"/>
      <c r="V410" s="39"/>
      <c r="W410" s="39"/>
      <c r="X410" s="30"/>
      <c r="Y410" s="40" t="str">
        <f>IF('Atividades Teste'!D410&lt;&gt;"",COUNTIFS(Ocorrências!$B$6:$B410,'Atividades Teste'!$D410,Ocorrências!$R$6:$R410,"pendente")+COUNTIFS(Ocorrências!$B$6:$B410,'Atividades Teste'!$D410,Ocorrências!$R$6:$R410,"Agd Chamado"),"")</f>
        <v/>
      </c>
      <c r="Z410" s="42" t="str">
        <f t="shared" si="57"/>
        <v/>
      </c>
      <c r="AA410" s="37"/>
      <c r="AB410" s="37"/>
      <c r="AC410" s="49"/>
      <c r="AD410" s="46" t="str">
        <f t="shared" si="52"/>
        <v/>
      </c>
      <c r="AE410" s="47"/>
    </row>
    <row r="411" spans="1:31" x14ac:dyDescent="0.3">
      <c r="A411" s="92" t="str">
        <f t="shared" si="50"/>
        <v/>
      </c>
      <c r="B411" s="29" t="s">
        <v>42</v>
      </c>
      <c r="C411" s="30">
        <v>1</v>
      </c>
      <c r="D411" s="31" t="str">
        <f>IF(F411="","",B411&amp;1+SUM($C$11:C411))</f>
        <v/>
      </c>
      <c r="E411" s="32" t="str">
        <f t="shared" si="55"/>
        <v/>
      </c>
      <c r="F411" s="48"/>
      <c r="G411" s="34"/>
      <c r="H411" s="35" t="str">
        <f t="shared" si="56"/>
        <v/>
      </c>
      <c r="I411" s="36" t="str">
        <f t="shared" si="51"/>
        <v/>
      </c>
      <c r="J411" s="48"/>
      <c r="K411" s="38"/>
      <c r="L411" s="38"/>
      <c r="M411" s="39"/>
      <c r="N411" s="38"/>
      <c r="O411" s="39"/>
      <c r="P411" s="39"/>
      <c r="Q411" s="30"/>
      <c r="R411" s="40" t="str">
        <f t="shared" si="53"/>
        <v/>
      </c>
      <c r="S411" s="41" t="str">
        <f t="shared" ca="1" si="54"/>
        <v/>
      </c>
      <c r="T411" s="42" t="str">
        <f>IF(R411="","",IF(R411="Não","Liberada",IF(AND(R411&lt;&gt;"Não",R411&lt;&gt;"",VLOOKUP(R411,$D$9:$AD412,26,FALSE)&lt;&gt;"Concluído"),"Aguardando",IF(AND(R411&lt;&gt;"Não",R411&lt;&gt;"",VLOOKUP(R411,$D$9:$AD412,26,FALSE)="Concluído"),"Liberada","Aguardando"))))</f>
        <v/>
      </c>
      <c r="U411" s="43"/>
      <c r="V411" s="39"/>
      <c r="W411" s="39"/>
      <c r="X411" s="30"/>
      <c r="Y411" s="40" t="str">
        <f>IF('Atividades Teste'!D411&lt;&gt;"",COUNTIFS(Ocorrências!$B$6:$B411,'Atividades Teste'!$D411,Ocorrências!$R$6:$R411,"pendente")+COUNTIFS(Ocorrências!$B$6:$B411,'Atividades Teste'!$D411,Ocorrências!$R$6:$R411,"Agd Chamado"),"")</f>
        <v/>
      </c>
      <c r="Z411" s="42" t="str">
        <f t="shared" si="57"/>
        <v/>
      </c>
      <c r="AA411" s="37"/>
      <c r="AB411" s="37"/>
      <c r="AC411" s="49"/>
      <c r="AD411" s="46" t="str">
        <f t="shared" si="52"/>
        <v/>
      </c>
      <c r="AE411" s="47"/>
    </row>
    <row r="412" spans="1:31" x14ac:dyDescent="0.3">
      <c r="A412" s="92" t="str">
        <f t="shared" si="50"/>
        <v/>
      </c>
      <c r="B412" s="29" t="s">
        <v>42</v>
      </c>
      <c r="C412" s="30">
        <v>1</v>
      </c>
      <c r="D412" s="31" t="str">
        <f>IF(F412="","",B412&amp;1+SUM($C$11:C412))</f>
        <v/>
      </c>
      <c r="E412" s="32" t="str">
        <f t="shared" si="55"/>
        <v/>
      </c>
      <c r="F412" s="48"/>
      <c r="G412" s="34"/>
      <c r="H412" s="35" t="str">
        <f t="shared" si="56"/>
        <v/>
      </c>
      <c r="I412" s="36" t="str">
        <f t="shared" si="51"/>
        <v/>
      </c>
      <c r="J412" s="48"/>
      <c r="K412" s="38"/>
      <c r="L412" s="38"/>
      <c r="M412" s="39"/>
      <c r="N412" s="38"/>
      <c r="O412" s="39"/>
      <c r="P412" s="39"/>
      <c r="Q412" s="30"/>
      <c r="R412" s="40" t="str">
        <f t="shared" si="53"/>
        <v/>
      </c>
      <c r="S412" s="41" t="str">
        <f t="shared" ca="1" si="54"/>
        <v/>
      </c>
      <c r="T412" s="42" t="str">
        <f>IF(R412="","",IF(R412="Não","Liberada",IF(AND(R412&lt;&gt;"Não",R412&lt;&gt;"",VLOOKUP(R412,$D$9:$AD413,26,FALSE)&lt;&gt;"Concluído"),"Aguardando",IF(AND(R412&lt;&gt;"Não",R412&lt;&gt;"",VLOOKUP(R412,$D$9:$AD413,26,FALSE)="Concluído"),"Liberada","Aguardando"))))</f>
        <v/>
      </c>
      <c r="U412" s="43"/>
      <c r="V412" s="39"/>
      <c r="W412" s="39"/>
      <c r="X412" s="30"/>
      <c r="Y412" s="40" t="str">
        <f>IF('Atividades Teste'!D412&lt;&gt;"",COUNTIFS(Ocorrências!$B$6:$B412,'Atividades Teste'!$D412,Ocorrências!$R$6:$R412,"pendente")+COUNTIFS(Ocorrências!$B$6:$B412,'Atividades Teste'!$D412,Ocorrências!$R$6:$R412,"Agd Chamado"),"")</f>
        <v/>
      </c>
      <c r="Z412" s="42" t="str">
        <f t="shared" si="57"/>
        <v/>
      </c>
      <c r="AA412" s="37"/>
      <c r="AB412" s="37"/>
      <c r="AC412" s="49"/>
      <c r="AD412" s="46" t="str">
        <f t="shared" si="52"/>
        <v/>
      </c>
      <c r="AE412" s="47"/>
    </row>
    <row r="413" spans="1:31" x14ac:dyDescent="0.3">
      <c r="A413" s="92" t="str">
        <f t="shared" si="50"/>
        <v/>
      </c>
      <c r="B413" s="29" t="s">
        <v>42</v>
      </c>
      <c r="C413" s="30">
        <v>1</v>
      </c>
      <c r="D413" s="31" t="str">
        <f>IF(F413="","",B413&amp;1+SUM($C$11:C413))</f>
        <v/>
      </c>
      <c r="E413" s="32" t="str">
        <f t="shared" si="55"/>
        <v/>
      </c>
      <c r="F413" s="48"/>
      <c r="G413" s="34"/>
      <c r="H413" s="35" t="str">
        <f t="shared" si="56"/>
        <v/>
      </c>
      <c r="I413" s="36" t="str">
        <f t="shared" si="51"/>
        <v/>
      </c>
      <c r="J413" s="48"/>
      <c r="K413" s="38"/>
      <c r="L413" s="38"/>
      <c r="M413" s="39"/>
      <c r="N413" s="38"/>
      <c r="O413" s="39"/>
      <c r="P413" s="39"/>
      <c r="Q413" s="30"/>
      <c r="R413" s="40" t="str">
        <f t="shared" si="53"/>
        <v/>
      </c>
      <c r="S413" s="41" t="str">
        <f t="shared" ca="1" si="54"/>
        <v/>
      </c>
      <c r="T413" s="42" t="str">
        <f>IF(R413="","",IF(R413="Não","Liberada",IF(AND(R413&lt;&gt;"Não",R413&lt;&gt;"",VLOOKUP(R413,$D$9:$AD414,26,FALSE)&lt;&gt;"Concluído"),"Aguardando",IF(AND(R413&lt;&gt;"Não",R413&lt;&gt;"",VLOOKUP(R413,$D$9:$AD414,26,FALSE)="Concluído"),"Liberada","Aguardando"))))</f>
        <v/>
      </c>
      <c r="U413" s="43"/>
      <c r="V413" s="39"/>
      <c r="W413" s="39"/>
      <c r="X413" s="30"/>
      <c r="Y413" s="40" t="str">
        <f>IF('Atividades Teste'!D413&lt;&gt;"",COUNTIFS(Ocorrências!$B$6:$B413,'Atividades Teste'!$D413,Ocorrências!$R$6:$R413,"pendente")+COUNTIFS(Ocorrências!$B$6:$B413,'Atividades Teste'!$D413,Ocorrências!$R$6:$R413,"Agd Chamado"),"")</f>
        <v/>
      </c>
      <c r="Z413" s="42" t="str">
        <f t="shared" si="57"/>
        <v/>
      </c>
      <c r="AA413" s="37"/>
      <c r="AB413" s="37"/>
      <c r="AC413" s="49"/>
      <c r="AD413" s="46" t="str">
        <f t="shared" si="52"/>
        <v/>
      </c>
      <c r="AE413" s="47"/>
    </row>
    <row r="414" spans="1:31" x14ac:dyDescent="0.3">
      <c r="A414" s="92" t="str">
        <f t="shared" si="50"/>
        <v/>
      </c>
      <c r="B414" s="29" t="s">
        <v>42</v>
      </c>
      <c r="C414" s="30">
        <v>1</v>
      </c>
      <c r="D414" s="31" t="str">
        <f>IF(F414="","",B414&amp;1+SUM($C$11:C414))</f>
        <v/>
      </c>
      <c r="E414" s="32" t="str">
        <f t="shared" si="55"/>
        <v/>
      </c>
      <c r="F414" s="48"/>
      <c r="G414" s="34"/>
      <c r="H414" s="35" t="str">
        <f t="shared" si="56"/>
        <v/>
      </c>
      <c r="I414" s="36" t="str">
        <f t="shared" si="51"/>
        <v/>
      </c>
      <c r="J414" s="48"/>
      <c r="K414" s="38"/>
      <c r="L414" s="38"/>
      <c r="M414" s="39"/>
      <c r="N414" s="38"/>
      <c r="O414" s="39"/>
      <c r="P414" s="39"/>
      <c r="Q414" s="30"/>
      <c r="R414" s="40" t="str">
        <f t="shared" si="53"/>
        <v/>
      </c>
      <c r="S414" s="41" t="str">
        <f t="shared" ca="1" si="54"/>
        <v/>
      </c>
      <c r="T414" s="42" t="str">
        <f>IF(R414="","",IF(R414="Não","Liberada",IF(AND(R414&lt;&gt;"Não",R414&lt;&gt;"",VLOOKUP(R414,$D$9:$AD415,26,FALSE)&lt;&gt;"Concluído"),"Aguardando",IF(AND(R414&lt;&gt;"Não",R414&lt;&gt;"",VLOOKUP(R414,$D$9:$AD415,26,FALSE)="Concluído"),"Liberada","Aguardando"))))</f>
        <v/>
      </c>
      <c r="U414" s="43"/>
      <c r="V414" s="39"/>
      <c r="W414" s="39"/>
      <c r="X414" s="30"/>
      <c r="Y414" s="40" t="str">
        <f>IF('Atividades Teste'!D414&lt;&gt;"",COUNTIFS(Ocorrências!$B$6:$B414,'Atividades Teste'!$D414,Ocorrências!$R$6:$R414,"pendente")+COUNTIFS(Ocorrências!$B$6:$B414,'Atividades Teste'!$D414,Ocorrências!$R$6:$R414,"Agd Chamado"),"")</f>
        <v/>
      </c>
      <c r="Z414" s="42" t="str">
        <f t="shared" si="57"/>
        <v/>
      </c>
      <c r="AA414" s="37"/>
      <c r="AB414" s="37"/>
      <c r="AC414" s="49"/>
      <c r="AD414" s="46" t="str">
        <f t="shared" si="52"/>
        <v/>
      </c>
      <c r="AE414" s="47"/>
    </row>
    <row r="415" spans="1:31" x14ac:dyDescent="0.3">
      <c r="A415" s="92" t="str">
        <f t="shared" si="50"/>
        <v/>
      </c>
      <c r="B415" s="29" t="s">
        <v>42</v>
      </c>
      <c r="C415" s="30">
        <v>1</v>
      </c>
      <c r="D415" s="31" t="str">
        <f>IF(F415="","",B415&amp;1+SUM($C$11:C415))</f>
        <v/>
      </c>
      <c r="E415" s="32" t="str">
        <f t="shared" si="55"/>
        <v/>
      </c>
      <c r="F415" s="48"/>
      <c r="G415" s="34"/>
      <c r="H415" s="35" t="str">
        <f t="shared" si="56"/>
        <v/>
      </c>
      <c r="I415" s="36" t="str">
        <f t="shared" si="51"/>
        <v/>
      </c>
      <c r="J415" s="48"/>
      <c r="K415" s="38"/>
      <c r="L415" s="38"/>
      <c r="M415" s="39"/>
      <c r="N415" s="38"/>
      <c r="O415" s="39"/>
      <c r="P415" s="39"/>
      <c r="Q415" s="30"/>
      <c r="R415" s="40" t="str">
        <f t="shared" si="53"/>
        <v/>
      </c>
      <c r="S415" s="41" t="str">
        <f t="shared" ca="1" si="54"/>
        <v/>
      </c>
      <c r="T415" s="42" t="str">
        <f>IF(R415="","",IF(R415="Não","Liberada",IF(AND(R415&lt;&gt;"Não",R415&lt;&gt;"",VLOOKUP(R415,$D$9:$AD416,26,FALSE)&lt;&gt;"Concluído"),"Aguardando",IF(AND(R415&lt;&gt;"Não",R415&lt;&gt;"",VLOOKUP(R415,$D$9:$AD416,26,FALSE)="Concluído"),"Liberada","Aguardando"))))</f>
        <v/>
      </c>
      <c r="U415" s="43"/>
      <c r="V415" s="39"/>
      <c r="W415" s="39"/>
      <c r="X415" s="30"/>
      <c r="Y415" s="40" t="str">
        <f>IF('Atividades Teste'!D415&lt;&gt;"",COUNTIFS(Ocorrências!$B$6:$B415,'Atividades Teste'!$D415,Ocorrências!$R$6:$R415,"pendente")+COUNTIFS(Ocorrências!$B$6:$B415,'Atividades Teste'!$D415,Ocorrências!$R$6:$R415,"Agd Chamado"),"")</f>
        <v/>
      </c>
      <c r="Z415" s="42" t="str">
        <f t="shared" si="57"/>
        <v/>
      </c>
      <c r="AA415" s="37"/>
      <c r="AB415" s="37"/>
      <c r="AC415" s="49"/>
      <c r="AD415" s="46" t="str">
        <f t="shared" si="52"/>
        <v/>
      </c>
      <c r="AE415" s="47"/>
    </row>
    <row r="416" spans="1:31" x14ac:dyDescent="0.3">
      <c r="A416" s="92" t="str">
        <f t="shared" si="50"/>
        <v/>
      </c>
      <c r="B416" s="29" t="s">
        <v>42</v>
      </c>
      <c r="C416" s="30">
        <v>1</v>
      </c>
      <c r="D416" s="31" t="str">
        <f>IF(F416="","",B416&amp;1+SUM($C$11:C416))</f>
        <v/>
      </c>
      <c r="E416" s="32" t="str">
        <f t="shared" si="55"/>
        <v/>
      </c>
      <c r="F416" s="48"/>
      <c r="G416" s="34"/>
      <c r="H416" s="35" t="str">
        <f t="shared" si="56"/>
        <v/>
      </c>
      <c r="I416" s="36" t="str">
        <f t="shared" si="51"/>
        <v/>
      </c>
      <c r="J416" s="48"/>
      <c r="K416" s="38"/>
      <c r="L416" s="38"/>
      <c r="M416" s="39"/>
      <c r="N416" s="38"/>
      <c r="O416" s="39"/>
      <c r="P416" s="39"/>
      <c r="Q416" s="30"/>
      <c r="R416" s="40" t="str">
        <f t="shared" si="53"/>
        <v/>
      </c>
      <c r="S416" s="41" t="str">
        <f t="shared" ca="1" si="54"/>
        <v/>
      </c>
      <c r="T416" s="42" t="str">
        <f>IF(R416="","",IF(R416="Não","Liberada",IF(AND(R416&lt;&gt;"Não",R416&lt;&gt;"",VLOOKUP(R416,$D$9:$AD417,26,FALSE)&lt;&gt;"Concluído"),"Aguardando",IF(AND(R416&lt;&gt;"Não",R416&lt;&gt;"",VLOOKUP(R416,$D$9:$AD417,26,FALSE)="Concluído"),"Liberada","Aguardando"))))</f>
        <v/>
      </c>
      <c r="U416" s="43"/>
      <c r="V416" s="39"/>
      <c r="W416" s="39"/>
      <c r="X416" s="30"/>
      <c r="Y416" s="40" t="str">
        <f>IF('Atividades Teste'!D416&lt;&gt;"",COUNTIFS(Ocorrências!$B$6:$B416,'Atividades Teste'!$D416,Ocorrências!$R$6:$R416,"pendente")+COUNTIFS(Ocorrências!$B$6:$B416,'Atividades Teste'!$D416,Ocorrências!$R$6:$R416,"Agd Chamado"),"")</f>
        <v/>
      </c>
      <c r="Z416" s="42" t="str">
        <f t="shared" si="57"/>
        <v/>
      </c>
      <c r="AA416" s="37"/>
      <c r="AB416" s="37"/>
      <c r="AC416" s="49"/>
      <c r="AD416" s="46" t="str">
        <f t="shared" si="52"/>
        <v/>
      </c>
      <c r="AE416" s="47"/>
    </row>
    <row r="417" spans="1:31" x14ac:dyDescent="0.3">
      <c r="A417" s="92" t="str">
        <f t="shared" si="50"/>
        <v/>
      </c>
      <c r="B417" s="29" t="s">
        <v>42</v>
      </c>
      <c r="C417" s="30">
        <v>1</v>
      </c>
      <c r="D417" s="31" t="str">
        <f>IF(F417="","",B417&amp;1+SUM($C$11:C417))</f>
        <v/>
      </c>
      <c r="E417" s="32" t="str">
        <f t="shared" si="55"/>
        <v/>
      </c>
      <c r="F417" s="48"/>
      <c r="G417" s="34"/>
      <c r="H417" s="35" t="str">
        <f t="shared" si="56"/>
        <v/>
      </c>
      <c r="I417" s="36" t="str">
        <f t="shared" si="51"/>
        <v/>
      </c>
      <c r="J417" s="48"/>
      <c r="K417" s="38"/>
      <c r="L417" s="38"/>
      <c r="M417" s="39"/>
      <c r="N417" s="38"/>
      <c r="O417" s="39"/>
      <c r="P417" s="39"/>
      <c r="Q417" s="30"/>
      <c r="R417" s="40" t="str">
        <f t="shared" si="53"/>
        <v/>
      </c>
      <c r="S417" s="41" t="str">
        <f t="shared" ca="1" si="54"/>
        <v/>
      </c>
      <c r="T417" s="42" t="str">
        <f>IF(R417="","",IF(R417="Não","Liberada",IF(AND(R417&lt;&gt;"Não",R417&lt;&gt;"",VLOOKUP(R417,$D$9:$AD418,26,FALSE)&lt;&gt;"Concluído"),"Aguardando",IF(AND(R417&lt;&gt;"Não",R417&lt;&gt;"",VLOOKUP(R417,$D$9:$AD418,26,FALSE)="Concluído"),"Liberada","Aguardando"))))</f>
        <v/>
      </c>
      <c r="U417" s="43"/>
      <c r="V417" s="39"/>
      <c r="W417" s="39"/>
      <c r="X417" s="30"/>
      <c r="Y417" s="40" t="str">
        <f>IF('Atividades Teste'!D417&lt;&gt;"",COUNTIFS(Ocorrências!$B$6:$B417,'Atividades Teste'!$D417,Ocorrências!$R$6:$R417,"pendente")+COUNTIFS(Ocorrências!$B$6:$B417,'Atividades Teste'!$D417,Ocorrências!$R$6:$R417,"Agd Chamado"),"")</f>
        <v/>
      </c>
      <c r="Z417" s="42" t="str">
        <f t="shared" si="57"/>
        <v/>
      </c>
      <c r="AA417" s="37"/>
      <c r="AB417" s="37"/>
      <c r="AC417" s="49"/>
      <c r="AD417" s="46" t="str">
        <f t="shared" si="52"/>
        <v/>
      </c>
      <c r="AE417" s="47"/>
    </row>
    <row r="418" spans="1:31" x14ac:dyDescent="0.3">
      <c r="A418" s="92" t="str">
        <f t="shared" si="50"/>
        <v/>
      </c>
      <c r="B418" s="29" t="s">
        <v>42</v>
      </c>
      <c r="C418" s="30">
        <v>1</v>
      </c>
      <c r="D418" s="31" t="str">
        <f>IF(F418="","",B418&amp;1+SUM($C$11:C418))</f>
        <v/>
      </c>
      <c r="E418" s="32" t="str">
        <f t="shared" si="55"/>
        <v/>
      </c>
      <c r="F418" s="48"/>
      <c r="G418" s="34"/>
      <c r="H418" s="35" t="str">
        <f t="shared" si="56"/>
        <v/>
      </c>
      <c r="I418" s="36" t="str">
        <f t="shared" si="51"/>
        <v/>
      </c>
      <c r="J418" s="48"/>
      <c r="K418" s="38"/>
      <c r="L418" s="38"/>
      <c r="M418" s="39"/>
      <c r="N418" s="38"/>
      <c r="O418" s="39"/>
      <c r="P418" s="39"/>
      <c r="Q418" s="30"/>
      <c r="R418" s="40" t="str">
        <f t="shared" si="53"/>
        <v/>
      </c>
      <c r="S418" s="41" t="str">
        <f t="shared" ca="1" si="54"/>
        <v/>
      </c>
      <c r="T418" s="42" t="str">
        <f>IF(R418="","",IF(R418="Não","Liberada",IF(AND(R418&lt;&gt;"Não",R418&lt;&gt;"",VLOOKUP(R418,$D$9:$AD419,26,FALSE)&lt;&gt;"Concluído"),"Aguardando",IF(AND(R418&lt;&gt;"Não",R418&lt;&gt;"",VLOOKUP(R418,$D$9:$AD419,26,FALSE)="Concluído"),"Liberada","Aguardando"))))</f>
        <v/>
      </c>
      <c r="U418" s="43"/>
      <c r="V418" s="39"/>
      <c r="W418" s="39"/>
      <c r="X418" s="30"/>
      <c r="Y418" s="40" t="str">
        <f>IF('Atividades Teste'!D418&lt;&gt;"",COUNTIFS(Ocorrências!$B$6:$B418,'Atividades Teste'!$D418,Ocorrências!$R$6:$R418,"pendente")+COUNTIFS(Ocorrências!$B$6:$B418,'Atividades Teste'!$D418,Ocorrências!$R$6:$R418,"Agd Chamado"),"")</f>
        <v/>
      </c>
      <c r="Z418" s="42" t="str">
        <f t="shared" si="57"/>
        <v/>
      </c>
      <c r="AA418" s="37"/>
      <c r="AB418" s="37"/>
      <c r="AC418" s="49"/>
      <c r="AD418" s="46" t="str">
        <f t="shared" si="52"/>
        <v/>
      </c>
      <c r="AE418" s="47"/>
    </row>
    <row r="419" spans="1:31" x14ac:dyDescent="0.3">
      <c r="A419" s="92" t="str">
        <f t="shared" si="50"/>
        <v/>
      </c>
      <c r="B419" s="29" t="s">
        <v>42</v>
      </c>
      <c r="C419" s="30">
        <v>1</v>
      </c>
      <c r="D419" s="31" t="str">
        <f>IF(F419="","",B419&amp;1+SUM($C$11:C419))</f>
        <v/>
      </c>
      <c r="E419" s="32" t="str">
        <f t="shared" si="55"/>
        <v/>
      </c>
      <c r="F419" s="48"/>
      <c r="G419" s="34"/>
      <c r="H419" s="35" t="str">
        <f t="shared" si="56"/>
        <v/>
      </c>
      <c r="I419" s="36" t="str">
        <f t="shared" si="51"/>
        <v/>
      </c>
      <c r="J419" s="48"/>
      <c r="K419" s="38"/>
      <c r="L419" s="38"/>
      <c r="M419" s="39"/>
      <c r="N419" s="38"/>
      <c r="O419" s="39"/>
      <c r="P419" s="39"/>
      <c r="Q419" s="30"/>
      <c r="R419" s="40" t="str">
        <f t="shared" si="53"/>
        <v/>
      </c>
      <c r="S419" s="41" t="str">
        <f t="shared" ca="1" si="54"/>
        <v/>
      </c>
      <c r="T419" s="42" t="str">
        <f>IF(R419="","",IF(R419="Não","Liberada",IF(AND(R419&lt;&gt;"Não",R419&lt;&gt;"",VLOOKUP(R419,$D$9:$AD420,26,FALSE)&lt;&gt;"Concluído"),"Aguardando",IF(AND(R419&lt;&gt;"Não",R419&lt;&gt;"",VLOOKUP(R419,$D$9:$AD420,26,FALSE)="Concluído"),"Liberada","Aguardando"))))</f>
        <v/>
      </c>
      <c r="U419" s="43"/>
      <c r="V419" s="39"/>
      <c r="W419" s="39"/>
      <c r="X419" s="30"/>
      <c r="Y419" s="40" t="str">
        <f>IF('Atividades Teste'!D419&lt;&gt;"",COUNTIFS(Ocorrências!$B$6:$B419,'Atividades Teste'!$D419,Ocorrências!$R$6:$R419,"pendente")+COUNTIFS(Ocorrências!$B$6:$B419,'Atividades Teste'!$D419,Ocorrências!$R$6:$R419,"Agd Chamado"),"")</f>
        <v/>
      </c>
      <c r="Z419" s="42" t="str">
        <f t="shared" si="57"/>
        <v/>
      </c>
      <c r="AA419" s="37"/>
      <c r="AB419" s="37"/>
      <c r="AC419" s="49"/>
      <c r="AD419" s="46" t="str">
        <f t="shared" si="52"/>
        <v/>
      </c>
      <c r="AE419" s="47"/>
    </row>
    <row r="420" spans="1:31" x14ac:dyDescent="0.3">
      <c r="A420" s="92" t="str">
        <f t="shared" si="50"/>
        <v/>
      </c>
      <c r="B420" s="29" t="s">
        <v>42</v>
      </c>
      <c r="C420" s="30">
        <v>1</v>
      </c>
      <c r="D420" s="31" t="str">
        <f>IF(F420="","",B420&amp;1+SUM($C$11:C420))</f>
        <v/>
      </c>
      <c r="E420" s="32" t="str">
        <f t="shared" si="55"/>
        <v/>
      </c>
      <c r="F420" s="48"/>
      <c r="G420" s="34"/>
      <c r="H420" s="35" t="str">
        <f t="shared" si="56"/>
        <v/>
      </c>
      <c r="I420" s="36" t="str">
        <f t="shared" si="51"/>
        <v/>
      </c>
      <c r="J420" s="48"/>
      <c r="K420" s="38"/>
      <c r="L420" s="38"/>
      <c r="M420" s="39"/>
      <c r="N420" s="38"/>
      <c r="O420" s="39"/>
      <c r="P420" s="39"/>
      <c r="Q420" s="30"/>
      <c r="R420" s="40" t="str">
        <f t="shared" si="53"/>
        <v/>
      </c>
      <c r="S420" s="41" t="str">
        <f t="shared" ca="1" si="54"/>
        <v/>
      </c>
      <c r="T420" s="42" t="str">
        <f>IF(R420="","",IF(R420="Não","Liberada",IF(AND(R420&lt;&gt;"Não",R420&lt;&gt;"",VLOOKUP(R420,$D$9:$AD421,26,FALSE)&lt;&gt;"Concluído"),"Aguardando",IF(AND(R420&lt;&gt;"Não",R420&lt;&gt;"",VLOOKUP(R420,$D$9:$AD421,26,FALSE)="Concluído"),"Liberada","Aguardando"))))</f>
        <v/>
      </c>
      <c r="U420" s="43"/>
      <c r="V420" s="39"/>
      <c r="W420" s="39"/>
      <c r="X420" s="30"/>
      <c r="Y420" s="40" t="str">
        <f>IF('Atividades Teste'!D420&lt;&gt;"",COUNTIFS(Ocorrências!$B$6:$B420,'Atividades Teste'!$D420,Ocorrências!$R$6:$R420,"pendente")+COUNTIFS(Ocorrências!$B$6:$B420,'Atividades Teste'!$D420,Ocorrências!$R$6:$R420,"Agd Chamado"),"")</f>
        <v/>
      </c>
      <c r="Z420" s="42" t="str">
        <f t="shared" si="57"/>
        <v/>
      </c>
      <c r="AA420" s="37"/>
      <c r="AB420" s="37"/>
      <c r="AC420" s="49"/>
      <c r="AD420" s="46" t="str">
        <f t="shared" si="52"/>
        <v/>
      </c>
      <c r="AE420" s="47"/>
    </row>
    <row r="421" spans="1:31" x14ac:dyDescent="0.3">
      <c r="A421" s="92" t="str">
        <f t="shared" si="50"/>
        <v/>
      </c>
      <c r="B421" s="29" t="s">
        <v>42</v>
      </c>
      <c r="C421" s="30">
        <v>1</v>
      </c>
      <c r="D421" s="31" t="str">
        <f>IF(F421="","",B421&amp;1+SUM($C$11:C421))</f>
        <v/>
      </c>
      <c r="E421" s="32" t="str">
        <f t="shared" si="55"/>
        <v/>
      </c>
      <c r="F421" s="48"/>
      <c r="G421" s="34"/>
      <c r="H421" s="35" t="str">
        <f t="shared" si="56"/>
        <v/>
      </c>
      <c r="I421" s="36" t="str">
        <f t="shared" si="51"/>
        <v/>
      </c>
      <c r="J421" s="48"/>
      <c r="K421" s="38"/>
      <c r="L421" s="38"/>
      <c r="M421" s="39"/>
      <c r="N421" s="38"/>
      <c r="O421" s="39"/>
      <c r="P421" s="39"/>
      <c r="Q421" s="30"/>
      <c r="R421" s="40" t="str">
        <f t="shared" si="53"/>
        <v/>
      </c>
      <c r="S421" s="41" t="str">
        <f t="shared" ca="1" si="54"/>
        <v/>
      </c>
      <c r="T421" s="42" t="str">
        <f>IF(R421="","",IF(R421="Não","Liberada",IF(AND(R421&lt;&gt;"Não",R421&lt;&gt;"",VLOOKUP(R421,$D$9:$AD422,26,FALSE)&lt;&gt;"Concluído"),"Aguardando",IF(AND(R421&lt;&gt;"Não",R421&lt;&gt;"",VLOOKUP(R421,$D$9:$AD422,26,FALSE)="Concluído"),"Liberada","Aguardando"))))</f>
        <v/>
      </c>
      <c r="U421" s="43"/>
      <c r="V421" s="39"/>
      <c r="W421" s="39"/>
      <c r="X421" s="30"/>
      <c r="Y421" s="40" t="str">
        <f>IF('Atividades Teste'!D421&lt;&gt;"",COUNTIFS(Ocorrências!$B$6:$B421,'Atividades Teste'!$D421,Ocorrências!$R$6:$R421,"pendente")+COUNTIFS(Ocorrências!$B$6:$B421,'Atividades Teste'!$D421,Ocorrências!$R$6:$R421,"Agd Chamado"),"")</f>
        <v/>
      </c>
      <c r="Z421" s="42" t="str">
        <f t="shared" si="57"/>
        <v/>
      </c>
      <c r="AA421" s="37"/>
      <c r="AB421" s="37"/>
      <c r="AC421" s="49"/>
      <c r="AD421" s="46" t="str">
        <f t="shared" si="52"/>
        <v/>
      </c>
      <c r="AE421" s="47"/>
    </row>
    <row r="422" spans="1:31" x14ac:dyDescent="0.3">
      <c r="A422" s="92" t="str">
        <f t="shared" si="50"/>
        <v/>
      </c>
      <c r="B422" s="29" t="s">
        <v>42</v>
      </c>
      <c r="C422" s="30">
        <v>1</v>
      </c>
      <c r="D422" s="31" t="str">
        <f>IF(F422="","",B422&amp;1+SUM($C$11:C422))</f>
        <v/>
      </c>
      <c r="E422" s="32" t="str">
        <f t="shared" si="55"/>
        <v/>
      </c>
      <c r="F422" s="48"/>
      <c r="G422" s="34"/>
      <c r="H422" s="35" t="str">
        <f t="shared" si="56"/>
        <v/>
      </c>
      <c r="I422" s="36" t="str">
        <f t="shared" si="51"/>
        <v/>
      </c>
      <c r="J422" s="48"/>
      <c r="K422" s="38"/>
      <c r="L422" s="38"/>
      <c r="M422" s="39"/>
      <c r="N422" s="38"/>
      <c r="O422" s="39"/>
      <c r="P422" s="39"/>
      <c r="Q422" s="30"/>
      <c r="R422" s="40" t="str">
        <f t="shared" si="53"/>
        <v/>
      </c>
      <c r="S422" s="41" t="str">
        <f t="shared" ca="1" si="54"/>
        <v/>
      </c>
      <c r="T422" s="42" t="str">
        <f>IF(R422="","",IF(R422="Não","Liberada",IF(AND(R422&lt;&gt;"Não",R422&lt;&gt;"",VLOOKUP(R422,$D$9:$AD423,26,FALSE)&lt;&gt;"Concluído"),"Aguardando",IF(AND(R422&lt;&gt;"Não",R422&lt;&gt;"",VLOOKUP(R422,$D$9:$AD423,26,FALSE)="Concluído"),"Liberada","Aguardando"))))</f>
        <v/>
      </c>
      <c r="U422" s="43"/>
      <c r="V422" s="39"/>
      <c r="W422" s="39"/>
      <c r="X422" s="30"/>
      <c r="Y422" s="40" t="str">
        <f>IF('Atividades Teste'!D422&lt;&gt;"",COUNTIFS(Ocorrências!$B$6:$B422,'Atividades Teste'!$D422,Ocorrências!$R$6:$R422,"pendente")+COUNTIFS(Ocorrências!$B$6:$B422,'Atividades Teste'!$D422,Ocorrências!$R$6:$R422,"Agd Chamado"),"")</f>
        <v/>
      </c>
      <c r="Z422" s="42" t="str">
        <f t="shared" si="57"/>
        <v/>
      </c>
      <c r="AA422" s="37"/>
      <c r="AB422" s="37"/>
      <c r="AC422" s="49"/>
      <c r="AD422" s="46" t="str">
        <f t="shared" si="52"/>
        <v/>
      </c>
      <c r="AE422" s="47"/>
    </row>
    <row r="423" spans="1:31" x14ac:dyDescent="0.3">
      <c r="A423" s="92" t="str">
        <f t="shared" si="50"/>
        <v/>
      </c>
      <c r="B423" s="29" t="s">
        <v>42</v>
      </c>
      <c r="C423" s="30">
        <v>1</v>
      </c>
      <c r="D423" s="31" t="str">
        <f>IF(F423="","",B423&amp;1+SUM($C$11:C423))</f>
        <v/>
      </c>
      <c r="E423" s="32" t="str">
        <f t="shared" si="55"/>
        <v/>
      </c>
      <c r="F423" s="48"/>
      <c r="G423" s="34"/>
      <c r="H423" s="35" t="str">
        <f t="shared" si="56"/>
        <v/>
      </c>
      <c r="I423" s="36" t="str">
        <f t="shared" si="51"/>
        <v/>
      </c>
      <c r="J423" s="48"/>
      <c r="K423" s="38"/>
      <c r="L423" s="38"/>
      <c r="M423" s="39"/>
      <c r="N423" s="38"/>
      <c r="O423" s="39"/>
      <c r="P423" s="39"/>
      <c r="Q423" s="30"/>
      <c r="R423" s="40" t="str">
        <f t="shared" si="53"/>
        <v/>
      </c>
      <c r="S423" s="41" t="str">
        <f t="shared" ca="1" si="54"/>
        <v/>
      </c>
      <c r="T423" s="42" t="str">
        <f>IF(R423="","",IF(R423="Não","Liberada",IF(AND(R423&lt;&gt;"Não",R423&lt;&gt;"",VLOOKUP(R423,$D$9:$AD424,26,FALSE)&lt;&gt;"Concluído"),"Aguardando",IF(AND(R423&lt;&gt;"Não",R423&lt;&gt;"",VLOOKUP(R423,$D$9:$AD424,26,FALSE)="Concluído"),"Liberada","Aguardando"))))</f>
        <v/>
      </c>
      <c r="U423" s="43"/>
      <c r="V423" s="39"/>
      <c r="W423" s="39"/>
      <c r="X423" s="30"/>
      <c r="Y423" s="40" t="str">
        <f>IF('Atividades Teste'!D423&lt;&gt;"",COUNTIFS(Ocorrências!$B$6:$B423,'Atividades Teste'!$D423,Ocorrências!$R$6:$R423,"pendente")+COUNTIFS(Ocorrências!$B$6:$B423,'Atividades Teste'!$D423,Ocorrências!$R$6:$R423,"Agd Chamado"),"")</f>
        <v/>
      </c>
      <c r="Z423" s="42" t="str">
        <f t="shared" si="57"/>
        <v/>
      </c>
      <c r="AA423" s="37"/>
      <c r="AB423" s="37"/>
      <c r="AC423" s="49"/>
      <c r="AD423" s="46" t="str">
        <f t="shared" si="52"/>
        <v/>
      </c>
      <c r="AE423" s="47"/>
    </row>
    <row r="424" spans="1:31" x14ac:dyDescent="0.3">
      <c r="A424" s="92" t="str">
        <f t="shared" si="50"/>
        <v/>
      </c>
      <c r="B424" s="29" t="s">
        <v>42</v>
      </c>
      <c r="C424" s="30">
        <v>1</v>
      </c>
      <c r="D424" s="31" t="str">
        <f>IF(F424="","",B424&amp;1+SUM($C$11:C424))</f>
        <v/>
      </c>
      <c r="E424" s="32" t="str">
        <f t="shared" si="55"/>
        <v/>
      </c>
      <c r="F424" s="48"/>
      <c r="G424" s="34"/>
      <c r="H424" s="35" t="str">
        <f t="shared" si="56"/>
        <v/>
      </c>
      <c r="I424" s="36" t="str">
        <f t="shared" si="51"/>
        <v/>
      </c>
      <c r="J424" s="48"/>
      <c r="K424" s="38"/>
      <c r="L424" s="38"/>
      <c r="M424" s="39"/>
      <c r="N424" s="38"/>
      <c r="O424" s="39"/>
      <c r="P424" s="39"/>
      <c r="Q424" s="30"/>
      <c r="R424" s="40" t="str">
        <f t="shared" si="53"/>
        <v/>
      </c>
      <c r="S424" s="41" t="str">
        <f t="shared" ca="1" si="54"/>
        <v/>
      </c>
      <c r="T424" s="42" t="str">
        <f>IF(R424="","",IF(R424="Não","Liberada",IF(AND(R424&lt;&gt;"Não",R424&lt;&gt;"",VLOOKUP(R424,$D$9:$AD425,26,FALSE)&lt;&gt;"Concluído"),"Aguardando",IF(AND(R424&lt;&gt;"Não",R424&lt;&gt;"",VLOOKUP(R424,$D$9:$AD425,26,FALSE)="Concluído"),"Liberada","Aguardando"))))</f>
        <v/>
      </c>
      <c r="U424" s="43"/>
      <c r="V424" s="39"/>
      <c r="W424" s="39"/>
      <c r="X424" s="30"/>
      <c r="Y424" s="40" t="str">
        <f>IF('Atividades Teste'!D424&lt;&gt;"",COUNTIFS(Ocorrências!$B$6:$B424,'Atividades Teste'!$D424,Ocorrências!$R$6:$R424,"pendente")+COUNTIFS(Ocorrências!$B$6:$B424,'Atividades Teste'!$D424,Ocorrências!$R$6:$R424,"Agd Chamado"),"")</f>
        <v/>
      </c>
      <c r="Z424" s="42" t="str">
        <f t="shared" si="57"/>
        <v/>
      </c>
      <c r="AA424" s="37"/>
      <c r="AB424" s="37"/>
      <c r="AC424" s="49"/>
      <c r="AD424" s="46" t="str">
        <f t="shared" si="52"/>
        <v/>
      </c>
      <c r="AE424" s="47"/>
    </row>
    <row r="425" spans="1:31" x14ac:dyDescent="0.3">
      <c r="A425" s="92" t="str">
        <f t="shared" si="50"/>
        <v/>
      </c>
      <c r="B425" s="29" t="s">
        <v>42</v>
      </c>
      <c r="C425" s="30">
        <v>1</v>
      </c>
      <c r="D425" s="31" t="str">
        <f>IF(F425="","",B425&amp;1+SUM($C$11:C425))</f>
        <v/>
      </c>
      <c r="E425" s="32" t="str">
        <f t="shared" si="55"/>
        <v/>
      </c>
      <c r="F425" s="48"/>
      <c r="G425" s="34"/>
      <c r="H425" s="35" t="str">
        <f t="shared" si="56"/>
        <v/>
      </c>
      <c r="I425" s="36" t="str">
        <f t="shared" si="51"/>
        <v/>
      </c>
      <c r="J425" s="48"/>
      <c r="K425" s="38"/>
      <c r="L425" s="38"/>
      <c r="M425" s="39"/>
      <c r="N425" s="38"/>
      <c r="O425" s="39"/>
      <c r="P425" s="39"/>
      <c r="Q425" s="30"/>
      <c r="R425" s="40" t="str">
        <f t="shared" si="53"/>
        <v/>
      </c>
      <c r="S425" s="41" t="str">
        <f t="shared" ca="1" si="54"/>
        <v/>
      </c>
      <c r="T425" s="42" t="str">
        <f>IF(R425="","",IF(R425="Não","Liberada",IF(AND(R425&lt;&gt;"Não",R425&lt;&gt;"",VLOOKUP(R425,$D$9:$AD426,26,FALSE)&lt;&gt;"Concluído"),"Aguardando",IF(AND(R425&lt;&gt;"Não",R425&lt;&gt;"",VLOOKUP(R425,$D$9:$AD426,26,FALSE)="Concluído"),"Liberada","Aguardando"))))</f>
        <v/>
      </c>
      <c r="U425" s="43"/>
      <c r="V425" s="39"/>
      <c r="W425" s="39"/>
      <c r="X425" s="30"/>
      <c r="Y425" s="40" t="str">
        <f>IF('Atividades Teste'!D425&lt;&gt;"",COUNTIFS(Ocorrências!$B$6:$B425,'Atividades Teste'!$D425,Ocorrências!$R$6:$R425,"pendente")+COUNTIFS(Ocorrências!$B$6:$B425,'Atividades Teste'!$D425,Ocorrências!$R$6:$R425,"Agd Chamado"),"")</f>
        <v/>
      </c>
      <c r="Z425" s="42" t="str">
        <f t="shared" si="57"/>
        <v/>
      </c>
      <c r="AA425" s="37"/>
      <c r="AB425" s="37"/>
      <c r="AC425" s="49"/>
      <c r="AD425" s="46" t="str">
        <f t="shared" si="52"/>
        <v/>
      </c>
      <c r="AE425" s="47"/>
    </row>
    <row r="426" spans="1:31" x14ac:dyDescent="0.3">
      <c r="A426" s="92" t="str">
        <f t="shared" si="50"/>
        <v/>
      </c>
      <c r="B426" s="29" t="s">
        <v>42</v>
      </c>
      <c r="C426" s="30">
        <v>1</v>
      </c>
      <c r="D426" s="31" t="str">
        <f>IF(F426="","",B426&amp;1+SUM($C$11:C426))</f>
        <v/>
      </c>
      <c r="E426" s="32" t="str">
        <f t="shared" si="55"/>
        <v/>
      </c>
      <c r="F426" s="48"/>
      <c r="G426" s="34"/>
      <c r="H426" s="35" t="str">
        <f t="shared" si="56"/>
        <v/>
      </c>
      <c r="I426" s="36" t="str">
        <f t="shared" si="51"/>
        <v/>
      </c>
      <c r="J426" s="48"/>
      <c r="K426" s="38"/>
      <c r="L426" s="38"/>
      <c r="M426" s="39"/>
      <c r="N426" s="38"/>
      <c r="O426" s="39"/>
      <c r="P426" s="39"/>
      <c r="Q426" s="30"/>
      <c r="R426" s="40" t="str">
        <f t="shared" si="53"/>
        <v/>
      </c>
      <c r="S426" s="41" t="str">
        <f t="shared" ca="1" si="54"/>
        <v/>
      </c>
      <c r="T426" s="42" t="str">
        <f>IF(R426="","",IF(R426="Não","Liberada",IF(AND(R426&lt;&gt;"Não",R426&lt;&gt;"",VLOOKUP(R426,$D$9:$AD427,26,FALSE)&lt;&gt;"Concluído"),"Aguardando",IF(AND(R426&lt;&gt;"Não",R426&lt;&gt;"",VLOOKUP(R426,$D$9:$AD427,26,FALSE)="Concluído"),"Liberada","Aguardando"))))</f>
        <v/>
      </c>
      <c r="U426" s="43"/>
      <c r="V426" s="39"/>
      <c r="W426" s="39"/>
      <c r="X426" s="30"/>
      <c r="Y426" s="40" t="str">
        <f>IF('Atividades Teste'!D426&lt;&gt;"",COUNTIFS(Ocorrências!$B$6:$B426,'Atividades Teste'!$D426,Ocorrências!$R$6:$R426,"pendente")+COUNTIFS(Ocorrências!$B$6:$B426,'Atividades Teste'!$D426,Ocorrências!$R$6:$R426,"Agd Chamado"),"")</f>
        <v/>
      </c>
      <c r="Z426" s="42" t="str">
        <f t="shared" si="57"/>
        <v/>
      </c>
      <c r="AA426" s="37"/>
      <c r="AB426" s="37"/>
      <c r="AC426" s="49"/>
      <c r="AD426" s="46" t="str">
        <f t="shared" si="52"/>
        <v/>
      </c>
      <c r="AE426" s="47"/>
    </row>
    <row r="427" spans="1:31" x14ac:dyDescent="0.3">
      <c r="A427" s="92" t="str">
        <f t="shared" si="50"/>
        <v/>
      </c>
      <c r="B427" s="29" t="s">
        <v>42</v>
      </c>
      <c r="C427" s="30">
        <v>1</v>
      </c>
      <c r="D427" s="31" t="str">
        <f>IF(F427="","",B427&amp;1+SUM($C$11:C427))</f>
        <v/>
      </c>
      <c r="E427" s="32" t="str">
        <f t="shared" si="55"/>
        <v/>
      </c>
      <c r="F427" s="48"/>
      <c r="G427" s="34"/>
      <c r="H427" s="35" t="str">
        <f t="shared" si="56"/>
        <v/>
      </c>
      <c r="I427" s="36" t="str">
        <f t="shared" si="51"/>
        <v/>
      </c>
      <c r="J427" s="48"/>
      <c r="K427" s="38"/>
      <c r="L427" s="38"/>
      <c r="M427" s="39"/>
      <c r="N427" s="38"/>
      <c r="O427" s="39"/>
      <c r="P427" s="39"/>
      <c r="Q427" s="30"/>
      <c r="R427" s="40" t="str">
        <f t="shared" si="53"/>
        <v/>
      </c>
      <c r="S427" s="41" t="str">
        <f t="shared" ca="1" si="54"/>
        <v/>
      </c>
      <c r="T427" s="42" t="str">
        <f>IF(R427="","",IF(R427="Não","Liberada",IF(AND(R427&lt;&gt;"Não",R427&lt;&gt;"",VLOOKUP(R427,$D$9:$AD428,26,FALSE)&lt;&gt;"Concluído"),"Aguardando",IF(AND(R427&lt;&gt;"Não",R427&lt;&gt;"",VLOOKUP(R427,$D$9:$AD428,26,FALSE)="Concluído"),"Liberada","Aguardando"))))</f>
        <v/>
      </c>
      <c r="U427" s="43"/>
      <c r="V427" s="39"/>
      <c r="W427" s="39"/>
      <c r="X427" s="30"/>
      <c r="Y427" s="40" t="str">
        <f>IF('Atividades Teste'!D427&lt;&gt;"",COUNTIFS(Ocorrências!$B$6:$B427,'Atividades Teste'!$D427,Ocorrências!$R$6:$R427,"pendente")+COUNTIFS(Ocorrências!$B$6:$B427,'Atividades Teste'!$D427,Ocorrências!$R$6:$R427,"Agd Chamado"),"")</f>
        <v/>
      </c>
      <c r="Z427" s="42" t="str">
        <f t="shared" si="57"/>
        <v/>
      </c>
      <c r="AA427" s="37"/>
      <c r="AB427" s="37"/>
      <c r="AC427" s="49"/>
      <c r="AD427" s="46" t="str">
        <f t="shared" si="52"/>
        <v/>
      </c>
      <c r="AE427" s="47"/>
    </row>
    <row r="428" spans="1:31" x14ac:dyDescent="0.3">
      <c r="A428" s="92" t="str">
        <f t="shared" si="50"/>
        <v/>
      </c>
      <c r="B428" s="29" t="s">
        <v>42</v>
      </c>
      <c r="C428" s="30">
        <v>1</v>
      </c>
      <c r="D428" s="31" t="str">
        <f>IF(F428="","",B428&amp;1+SUM($C$11:C428))</f>
        <v/>
      </c>
      <c r="E428" s="32" t="str">
        <f t="shared" si="55"/>
        <v/>
      </c>
      <c r="F428" s="48"/>
      <c r="G428" s="34"/>
      <c r="H428" s="35" t="str">
        <f t="shared" si="56"/>
        <v/>
      </c>
      <c r="I428" s="36" t="str">
        <f t="shared" si="51"/>
        <v/>
      </c>
      <c r="J428" s="48"/>
      <c r="K428" s="38"/>
      <c r="L428" s="38"/>
      <c r="M428" s="39"/>
      <c r="N428" s="38"/>
      <c r="O428" s="39"/>
      <c r="P428" s="39"/>
      <c r="Q428" s="30"/>
      <c r="R428" s="40" t="str">
        <f t="shared" si="53"/>
        <v/>
      </c>
      <c r="S428" s="41" t="str">
        <f t="shared" ca="1" si="54"/>
        <v/>
      </c>
      <c r="T428" s="42" t="str">
        <f>IF(R428="","",IF(R428="Não","Liberada",IF(AND(R428&lt;&gt;"Não",R428&lt;&gt;"",VLOOKUP(R428,$D$9:$AD429,26,FALSE)&lt;&gt;"Concluído"),"Aguardando",IF(AND(R428&lt;&gt;"Não",R428&lt;&gt;"",VLOOKUP(R428,$D$9:$AD429,26,FALSE)="Concluído"),"Liberada","Aguardando"))))</f>
        <v/>
      </c>
      <c r="U428" s="43"/>
      <c r="V428" s="39"/>
      <c r="W428" s="39"/>
      <c r="X428" s="30"/>
      <c r="Y428" s="40" t="str">
        <f>IF('Atividades Teste'!D428&lt;&gt;"",COUNTIFS(Ocorrências!$B$6:$B428,'Atividades Teste'!$D428,Ocorrências!$R$6:$R428,"pendente")+COUNTIFS(Ocorrências!$B$6:$B428,'Atividades Teste'!$D428,Ocorrências!$R$6:$R428,"Agd Chamado"),"")</f>
        <v/>
      </c>
      <c r="Z428" s="42" t="str">
        <f t="shared" si="57"/>
        <v/>
      </c>
      <c r="AA428" s="37"/>
      <c r="AB428" s="37"/>
      <c r="AC428" s="49"/>
      <c r="AD428" s="46" t="str">
        <f t="shared" si="52"/>
        <v/>
      </c>
      <c r="AE428" s="47"/>
    </row>
    <row r="429" spans="1:31" x14ac:dyDescent="0.3">
      <c r="A429" s="92" t="str">
        <f t="shared" si="50"/>
        <v/>
      </c>
      <c r="B429" s="29" t="s">
        <v>42</v>
      </c>
      <c r="C429" s="30">
        <v>1</v>
      </c>
      <c r="D429" s="31" t="str">
        <f>IF(F429="","",B429&amp;1+SUM($C$11:C429))</f>
        <v/>
      </c>
      <c r="E429" s="32" t="str">
        <f t="shared" si="55"/>
        <v/>
      </c>
      <c r="F429" s="48"/>
      <c r="G429" s="34"/>
      <c r="H429" s="35" t="str">
        <f t="shared" si="56"/>
        <v/>
      </c>
      <c r="I429" s="36" t="str">
        <f t="shared" si="51"/>
        <v/>
      </c>
      <c r="J429" s="48"/>
      <c r="K429" s="38"/>
      <c r="L429" s="38"/>
      <c r="M429" s="39"/>
      <c r="N429" s="38"/>
      <c r="O429" s="39"/>
      <c r="P429" s="39"/>
      <c r="Q429" s="30"/>
      <c r="R429" s="40" t="str">
        <f t="shared" si="53"/>
        <v/>
      </c>
      <c r="S429" s="41" t="str">
        <f t="shared" ca="1" si="54"/>
        <v/>
      </c>
      <c r="T429" s="42" t="str">
        <f>IF(R429="","",IF(R429="Não","Liberada",IF(AND(R429&lt;&gt;"Não",R429&lt;&gt;"",VLOOKUP(R429,$D$9:$AD430,26,FALSE)&lt;&gt;"Concluído"),"Aguardando",IF(AND(R429&lt;&gt;"Não",R429&lt;&gt;"",VLOOKUP(R429,$D$9:$AD430,26,FALSE)="Concluído"),"Liberada","Aguardando"))))</f>
        <v/>
      </c>
      <c r="U429" s="43"/>
      <c r="V429" s="39"/>
      <c r="W429" s="39"/>
      <c r="X429" s="30"/>
      <c r="Y429" s="40" t="str">
        <f>IF('Atividades Teste'!D429&lt;&gt;"",COUNTIFS(Ocorrências!$B$6:$B429,'Atividades Teste'!$D429,Ocorrências!$R$6:$R429,"pendente")+COUNTIFS(Ocorrências!$B$6:$B429,'Atividades Teste'!$D429,Ocorrências!$R$6:$R429,"Agd Chamado"),"")</f>
        <v/>
      </c>
      <c r="Z429" s="42" t="str">
        <f t="shared" si="57"/>
        <v/>
      </c>
      <c r="AA429" s="37"/>
      <c r="AB429" s="37"/>
      <c r="AC429" s="49"/>
      <c r="AD429" s="46" t="str">
        <f t="shared" si="52"/>
        <v/>
      </c>
      <c r="AE429" s="47"/>
    </row>
    <row r="430" spans="1:31" x14ac:dyDescent="0.3">
      <c r="A430" s="92" t="str">
        <f t="shared" si="50"/>
        <v/>
      </c>
      <c r="B430" s="29" t="s">
        <v>42</v>
      </c>
      <c r="C430" s="30">
        <v>1</v>
      </c>
      <c r="D430" s="31" t="str">
        <f>IF(F430="","",B430&amp;1+SUM($C$11:C430))</f>
        <v/>
      </c>
      <c r="E430" s="32" t="str">
        <f t="shared" si="55"/>
        <v/>
      </c>
      <c r="F430" s="48"/>
      <c r="G430" s="34"/>
      <c r="H430" s="35" t="str">
        <f t="shared" si="56"/>
        <v/>
      </c>
      <c r="I430" s="36" t="str">
        <f t="shared" si="51"/>
        <v/>
      </c>
      <c r="J430" s="48"/>
      <c r="K430" s="38"/>
      <c r="L430" s="38"/>
      <c r="M430" s="39"/>
      <c r="N430" s="38"/>
      <c r="O430" s="39"/>
      <c r="P430" s="39"/>
      <c r="Q430" s="30"/>
      <c r="R430" s="40" t="str">
        <f t="shared" si="53"/>
        <v/>
      </c>
      <c r="S430" s="41" t="str">
        <f t="shared" ca="1" si="54"/>
        <v/>
      </c>
      <c r="T430" s="42" t="str">
        <f>IF(R430="","",IF(R430="Não","Liberada",IF(AND(R430&lt;&gt;"Não",R430&lt;&gt;"",VLOOKUP(R430,$D$9:$AD431,26,FALSE)&lt;&gt;"Concluído"),"Aguardando",IF(AND(R430&lt;&gt;"Não",R430&lt;&gt;"",VLOOKUP(R430,$D$9:$AD431,26,FALSE)="Concluído"),"Liberada","Aguardando"))))</f>
        <v/>
      </c>
      <c r="U430" s="43"/>
      <c r="V430" s="39"/>
      <c r="W430" s="39"/>
      <c r="X430" s="30"/>
      <c r="Y430" s="40" t="str">
        <f>IF('Atividades Teste'!D430&lt;&gt;"",COUNTIFS(Ocorrências!$B$6:$B430,'Atividades Teste'!$D430,Ocorrências!$R$6:$R430,"pendente")+COUNTIFS(Ocorrências!$B$6:$B430,'Atividades Teste'!$D430,Ocorrências!$R$6:$R430,"Agd Chamado"),"")</f>
        <v/>
      </c>
      <c r="Z430" s="42" t="str">
        <f t="shared" si="57"/>
        <v/>
      </c>
      <c r="AA430" s="37"/>
      <c r="AB430" s="37"/>
      <c r="AC430" s="49"/>
      <c r="AD430" s="46" t="str">
        <f t="shared" si="52"/>
        <v/>
      </c>
      <c r="AE430" s="47"/>
    </row>
    <row r="431" spans="1:31" x14ac:dyDescent="0.3">
      <c r="A431" s="92" t="str">
        <f t="shared" si="50"/>
        <v/>
      </c>
      <c r="B431" s="29" t="s">
        <v>42</v>
      </c>
      <c r="C431" s="30">
        <v>1</v>
      </c>
      <c r="D431" s="31" t="str">
        <f>IF(F431="","",B431&amp;1+SUM($C$11:C431))</f>
        <v/>
      </c>
      <c r="E431" s="32" t="str">
        <f t="shared" si="55"/>
        <v/>
      </c>
      <c r="F431" s="48"/>
      <c r="G431" s="34"/>
      <c r="H431" s="35" t="str">
        <f t="shared" si="56"/>
        <v/>
      </c>
      <c r="I431" s="36" t="str">
        <f t="shared" si="51"/>
        <v/>
      </c>
      <c r="J431" s="48"/>
      <c r="K431" s="38"/>
      <c r="L431" s="38"/>
      <c r="M431" s="39"/>
      <c r="N431" s="38"/>
      <c r="O431" s="39"/>
      <c r="P431" s="39"/>
      <c r="Q431" s="30"/>
      <c r="R431" s="40" t="str">
        <f t="shared" si="53"/>
        <v/>
      </c>
      <c r="S431" s="41" t="str">
        <f t="shared" ca="1" si="54"/>
        <v/>
      </c>
      <c r="T431" s="42" t="str">
        <f>IF(R431="","",IF(R431="Não","Liberada",IF(AND(R431&lt;&gt;"Não",R431&lt;&gt;"",VLOOKUP(R431,$D$9:$AD432,26,FALSE)&lt;&gt;"Concluído"),"Aguardando",IF(AND(R431&lt;&gt;"Não",R431&lt;&gt;"",VLOOKUP(R431,$D$9:$AD432,26,FALSE)="Concluído"),"Liberada","Aguardando"))))</f>
        <v/>
      </c>
      <c r="U431" s="43"/>
      <c r="V431" s="39"/>
      <c r="W431" s="39"/>
      <c r="X431" s="30"/>
      <c r="Y431" s="40" t="str">
        <f>IF('Atividades Teste'!D431&lt;&gt;"",COUNTIFS(Ocorrências!$B$6:$B431,'Atividades Teste'!$D431,Ocorrências!$R$6:$R431,"pendente")+COUNTIFS(Ocorrências!$B$6:$B431,'Atividades Teste'!$D431,Ocorrências!$R$6:$R431,"Agd Chamado"),"")</f>
        <v/>
      </c>
      <c r="Z431" s="42" t="str">
        <f t="shared" si="57"/>
        <v/>
      </c>
      <c r="AA431" s="37"/>
      <c r="AB431" s="37"/>
      <c r="AC431" s="49"/>
      <c r="AD431" s="46" t="str">
        <f t="shared" si="52"/>
        <v/>
      </c>
      <c r="AE431" s="47"/>
    </row>
    <row r="432" spans="1:31" x14ac:dyDescent="0.3">
      <c r="A432" s="92" t="str">
        <f t="shared" si="50"/>
        <v/>
      </c>
      <c r="B432" s="29" t="s">
        <v>42</v>
      </c>
      <c r="C432" s="30">
        <v>1</v>
      </c>
      <c r="D432" s="31" t="str">
        <f>IF(F432="","",B432&amp;1+SUM($C$11:C432))</f>
        <v/>
      </c>
      <c r="E432" s="32" t="str">
        <f t="shared" si="55"/>
        <v/>
      </c>
      <c r="F432" s="48"/>
      <c r="G432" s="34"/>
      <c r="H432" s="35" t="str">
        <f t="shared" si="56"/>
        <v/>
      </c>
      <c r="I432" s="36" t="str">
        <f t="shared" si="51"/>
        <v/>
      </c>
      <c r="J432" s="48"/>
      <c r="K432" s="38"/>
      <c r="L432" s="38"/>
      <c r="M432" s="39"/>
      <c r="N432" s="38"/>
      <c r="O432" s="39"/>
      <c r="P432" s="39"/>
      <c r="Q432" s="30"/>
      <c r="R432" s="40" t="str">
        <f t="shared" si="53"/>
        <v/>
      </c>
      <c r="S432" s="41" t="str">
        <f t="shared" ca="1" si="54"/>
        <v/>
      </c>
      <c r="T432" s="42" t="str">
        <f>IF(R432="","",IF(R432="Não","Liberada",IF(AND(R432&lt;&gt;"Não",R432&lt;&gt;"",VLOOKUP(R432,$D$9:$AD433,26,FALSE)&lt;&gt;"Concluído"),"Aguardando",IF(AND(R432&lt;&gt;"Não",R432&lt;&gt;"",VLOOKUP(R432,$D$9:$AD433,26,FALSE)="Concluído"),"Liberada","Aguardando"))))</f>
        <v/>
      </c>
      <c r="U432" s="43"/>
      <c r="V432" s="39"/>
      <c r="W432" s="39"/>
      <c r="X432" s="30"/>
      <c r="Y432" s="40" t="str">
        <f>IF('Atividades Teste'!D432&lt;&gt;"",COUNTIFS(Ocorrências!$B$6:$B432,'Atividades Teste'!$D432,Ocorrências!$R$6:$R432,"pendente")+COUNTIFS(Ocorrências!$B$6:$B432,'Atividades Teste'!$D432,Ocorrências!$R$6:$R432,"Agd Chamado"),"")</f>
        <v/>
      </c>
      <c r="Z432" s="42" t="str">
        <f t="shared" si="57"/>
        <v/>
      </c>
      <c r="AA432" s="37"/>
      <c r="AB432" s="37"/>
      <c r="AC432" s="49"/>
      <c r="AD432" s="46" t="str">
        <f t="shared" si="52"/>
        <v/>
      </c>
      <c r="AE432" s="47"/>
    </row>
    <row r="433" spans="1:31" x14ac:dyDescent="0.3">
      <c r="A433" s="92" t="str">
        <f t="shared" si="50"/>
        <v/>
      </c>
      <c r="B433" s="29" t="s">
        <v>42</v>
      </c>
      <c r="C433" s="30">
        <v>1</v>
      </c>
      <c r="D433" s="31" t="str">
        <f>IF(F433="","",B433&amp;1+SUM($C$11:C433))</f>
        <v/>
      </c>
      <c r="E433" s="32" t="str">
        <f t="shared" si="55"/>
        <v/>
      </c>
      <c r="F433" s="48"/>
      <c r="G433" s="34"/>
      <c r="H433" s="35" t="str">
        <f t="shared" si="56"/>
        <v/>
      </c>
      <c r="I433" s="36" t="str">
        <f t="shared" si="51"/>
        <v/>
      </c>
      <c r="J433" s="48"/>
      <c r="K433" s="38"/>
      <c r="L433" s="38"/>
      <c r="M433" s="39"/>
      <c r="N433" s="38"/>
      <c r="O433" s="39"/>
      <c r="P433" s="39"/>
      <c r="Q433" s="30"/>
      <c r="R433" s="40" t="str">
        <f t="shared" si="53"/>
        <v/>
      </c>
      <c r="S433" s="41" t="str">
        <f t="shared" ca="1" si="54"/>
        <v/>
      </c>
      <c r="T433" s="42" t="str">
        <f>IF(R433="","",IF(R433="Não","Liberada",IF(AND(R433&lt;&gt;"Não",R433&lt;&gt;"",VLOOKUP(R433,$D$9:$AD434,26,FALSE)&lt;&gt;"Concluído"),"Aguardando",IF(AND(R433&lt;&gt;"Não",R433&lt;&gt;"",VLOOKUP(R433,$D$9:$AD434,26,FALSE)="Concluído"),"Liberada","Aguardando"))))</f>
        <v/>
      </c>
      <c r="U433" s="43"/>
      <c r="V433" s="39"/>
      <c r="W433" s="39"/>
      <c r="X433" s="30"/>
      <c r="Y433" s="40" t="str">
        <f>IF('Atividades Teste'!D433&lt;&gt;"",COUNTIFS(Ocorrências!$B$6:$B433,'Atividades Teste'!$D433,Ocorrências!$R$6:$R433,"pendente")+COUNTIFS(Ocorrências!$B$6:$B433,'Atividades Teste'!$D433,Ocorrências!$R$6:$R433,"Agd Chamado"),"")</f>
        <v/>
      </c>
      <c r="Z433" s="42" t="str">
        <f t="shared" si="57"/>
        <v/>
      </c>
      <c r="AA433" s="37"/>
      <c r="AB433" s="37"/>
      <c r="AC433" s="49"/>
      <c r="AD433" s="46" t="str">
        <f t="shared" si="52"/>
        <v/>
      </c>
      <c r="AE433" s="47"/>
    </row>
    <row r="434" spans="1:31" x14ac:dyDescent="0.3">
      <c r="A434" s="92" t="str">
        <f t="shared" si="50"/>
        <v/>
      </c>
      <c r="B434" s="29" t="s">
        <v>42</v>
      </c>
      <c r="C434" s="30">
        <v>1</v>
      </c>
      <c r="D434" s="31" t="str">
        <f>IF(F434="","",B434&amp;1+SUM($C$11:C434))</f>
        <v/>
      </c>
      <c r="E434" s="32" t="str">
        <f t="shared" si="55"/>
        <v/>
      </c>
      <c r="F434" s="48"/>
      <c r="G434" s="34"/>
      <c r="H434" s="35" t="str">
        <f t="shared" si="56"/>
        <v/>
      </c>
      <c r="I434" s="36" t="str">
        <f t="shared" si="51"/>
        <v/>
      </c>
      <c r="J434" s="48"/>
      <c r="K434" s="38"/>
      <c r="L434" s="38"/>
      <c r="M434" s="39"/>
      <c r="N434" s="38"/>
      <c r="O434" s="39"/>
      <c r="P434" s="39"/>
      <c r="Q434" s="30"/>
      <c r="R434" s="40" t="str">
        <f t="shared" si="53"/>
        <v/>
      </c>
      <c r="S434" s="41" t="str">
        <f t="shared" ca="1" si="54"/>
        <v/>
      </c>
      <c r="T434" s="42" t="str">
        <f>IF(R434="","",IF(R434="Não","Liberada",IF(AND(R434&lt;&gt;"Não",R434&lt;&gt;"",VLOOKUP(R434,$D$9:$AD435,26,FALSE)&lt;&gt;"Concluído"),"Aguardando",IF(AND(R434&lt;&gt;"Não",R434&lt;&gt;"",VLOOKUP(R434,$D$9:$AD435,26,FALSE)="Concluído"),"Liberada","Aguardando"))))</f>
        <v/>
      </c>
      <c r="U434" s="43"/>
      <c r="V434" s="39"/>
      <c r="W434" s="39"/>
      <c r="X434" s="30"/>
      <c r="Y434" s="40" t="str">
        <f>IF('Atividades Teste'!D434&lt;&gt;"",COUNTIFS(Ocorrências!$B$6:$B434,'Atividades Teste'!$D434,Ocorrências!$R$6:$R434,"pendente")+COUNTIFS(Ocorrências!$B$6:$B434,'Atividades Teste'!$D434,Ocorrências!$R$6:$R434,"Agd Chamado"),"")</f>
        <v/>
      </c>
      <c r="Z434" s="42" t="str">
        <f t="shared" si="57"/>
        <v/>
      </c>
      <c r="AA434" s="37"/>
      <c r="AB434" s="37"/>
      <c r="AC434" s="49"/>
      <c r="AD434" s="46" t="str">
        <f t="shared" si="52"/>
        <v/>
      </c>
      <c r="AE434" s="47"/>
    </row>
    <row r="435" spans="1:31" x14ac:dyDescent="0.3">
      <c r="A435" s="92" t="str">
        <f t="shared" si="50"/>
        <v/>
      </c>
      <c r="B435" s="29" t="s">
        <v>42</v>
      </c>
      <c r="C435" s="30">
        <v>1</v>
      </c>
      <c r="D435" s="31" t="str">
        <f>IF(F435="","",B435&amp;1+SUM($C$11:C435))</f>
        <v/>
      </c>
      <c r="E435" s="32" t="str">
        <f t="shared" si="55"/>
        <v/>
      </c>
      <c r="F435" s="48"/>
      <c r="G435" s="34"/>
      <c r="H435" s="35" t="str">
        <f t="shared" si="56"/>
        <v/>
      </c>
      <c r="I435" s="36" t="str">
        <f t="shared" si="51"/>
        <v/>
      </c>
      <c r="J435" s="48"/>
      <c r="K435" s="38"/>
      <c r="L435" s="38"/>
      <c r="M435" s="39"/>
      <c r="N435" s="38"/>
      <c r="O435" s="39"/>
      <c r="P435" s="39"/>
      <c r="Q435" s="30"/>
      <c r="R435" s="40" t="str">
        <f t="shared" si="53"/>
        <v/>
      </c>
      <c r="S435" s="41" t="str">
        <f t="shared" ca="1" si="54"/>
        <v/>
      </c>
      <c r="T435" s="42" t="str">
        <f>IF(R435="","",IF(R435="Não","Liberada",IF(AND(R435&lt;&gt;"Não",R435&lt;&gt;"",VLOOKUP(R435,$D$9:$AD436,26,FALSE)&lt;&gt;"Concluído"),"Aguardando",IF(AND(R435&lt;&gt;"Não",R435&lt;&gt;"",VLOOKUP(R435,$D$9:$AD436,26,FALSE)="Concluído"),"Liberada","Aguardando"))))</f>
        <v/>
      </c>
      <c r="U435" s="43"/>
      <c r="V435" s="39"/>
      <c r="W435" s="39"/>
      <c r="X435" s="30"/>
      <c r="Y435" s="40" t="str">
        <f>IF('Atividades Teste'!D435&lt;&gt;"",COUNTIFS(Ocorrências!$B$6:$B435,'Atividades Teste'!$D435,Ocorrências!$R$6:$R435,"pendente")+COUNTIFS(Ocorrências!$B$6:$B435,'Atividades Teste'!$D435,Ocorrências!$R$6:$R435,"Agd Chamado"),"")</f>
        <v/>
      </c>
      <c r="Z435" s="42" t="str">
        <f t="shared" si="57"/>
        <v/>
      </c>
      <c r="AA435" s="37"/>
      <c r="AB435" s="37"/>
      <c r="AC435" s="49"/>
      <c r="AD435" s="46" t="str">
        <f t="shared" si="52"/>
        <v/>
      </c>
      <c r="AE435" s="47"/>
    </row>
    <row r="436" spans="1:31" x14ac:dyDescent="0.3">
      <c r="A436" s="92" t="str">
        <f t="shared" si="50"/>
        <v/>
      </c>
      <c r="B436" s="29" t="s">
        <v>42</v>
      </c>
      <c r="C436" s="30">
        <v>1</v>
      </c>
      <c r="D436" s="31" t="str">
        <f>IF(F436="","",B436&amp;1+SUM($C$11:C436))</f>
        <v/>
      </c>
      <c r="E436" s="32" t="str">
        <f t="shared" si="55"/>
        <v/>
      </c>
      <c r="F436" s="48"/>
      <c r="G436" s="34"/>
      <c r="H436" s="35" t="str">
        <f t="shared" si="56"/>
        <v/>
      </c>
      <c r="I436" s="36" t="str">
        <f t="shared" si="51"/>
        <v/>
      </c>
      <c r="J436" s="48"/>
      <c r="K436" s="38"/>
      <c r="L436" s="38"/>
      <c r="M436" s="39"/>
      <c r="N436" s="38"/>
      <c r="O436" s="39"/>
      <c r="P436" s="39"/>
      <c r="Q436" s="30"/>
      <c r="R436" s="40" t="str">
        <f t="shared" si="53"/>
        <v/>
      </c>
      <c r="S436" s="41" t="str">
        <f t="shared" ca="1" si="54"/>
        <v/>
      </c>
      <c r="T436" s="42" t="str">
        <f>IF(R436="","",IF(R436="Não","Liberada",IF(AND(R436&lt;&gt;"Não",R436&lt;&gt;"",VLOOKUP(R436,$D$9:$AD437,26,FALSE)&lt;&gt;"Concluído"),"Aguardando",IF(AND(R436&lt;&gt;"Não",R436&lt;&gt;"",VLOOKUP(R436,$D$9:$AD437,26,FALSE)="Concluído"),"Liberada","Aguardando"))))</f>
        <v/>
      </c>
      <c r="U436" s="43"/>
      <c r="V436" s="39"/>
      <c r="W436" s="39"/>
      <c r="X436" s="30"/>
      <c r="Y436" s="40" t="str">
        <f>IF('Atividades Teste'!D436&lt;&gt;"",COUNTIFS(Ocorrências!$B$6:$B436,'Atividades Teste'!$D436,Ocorrências!$R$6:$R436,"pendente")+COUNTIFS(Ocorrências!$B$6:$B436,'Atividades Teste'!$D436,Ocorrências!$R$6:$R436,"Agd Chamado"),"")</f>
        <v/>
      </c>
      <c r="Z436" s="42" t="str">
        <f t="shared" si="57"/>
        <v/>
      </c>
      <c r="AA436" s="37"/>
      <c r="AB436" s="37"/>
      <c r="AC436" s="49"/>
      <c r="AD436" s="46" t="str">
        <f t="shared" si="52"/>
        <v/>
      </c>
      <c r="AE436" s="47"/>
    </row>
    <row r="437" spans="1:31" x14ac:dyDescent="0.3">
      <c r="A437" s="92" t="str">
        <f t="shared" si="50"/>
        <v/>
      </c>
      <c r="B437" s="29" t="s">
        <v>42</v>
      </c>
      <c r="C437" s="30">
        <v>1</v>
      </c>
      <c r="D437" s="31" t="str">
        <f>IF(F437="","",B437&amp;1+SUM($C$11:C437))</f>
        <v/>
      </c>
      <c r="E437" s="32" t="str">
        <f t="shared" si="55"/>
        <v/>
      </c>
      <c r="F437" s="48"/>
      <c r="G437" s="34"/>
      <c r="H437" s="35" t="str">
        <f t="shared" si="56"/>
        <v/>
      </c>
      <c r="I437" s="36" t="str">
        <f t="shared" si="51"/>
        <v/>
      </c>
      <c r="J437" s="48"/>
      <c r="K437" s="38"/>
      <c r="L437" s="38"/>
      <c r="M437" s="39"/>
      <c r="N437" s="38"/>
      <c r="O437" s="39"/>
      <c r="P437" s="39"/>
      <c r="Q437" s="30"/>
      <c r="R437" s="40" t="str">
        <f t="shared" si="53"/>
        <v/>
      </c>
      <c r="S437" s="41" t="str">
        <f t="shared" ca="1" si="54"/>
        <v/>
      </c>
      <c r="T437" s="42" t="str">
        <f>IF(R437="","",IF(R437="Não","Liberada",IF(AND(R437&lt;&gt;"Não",R437&lt;&gt;"",VLOOKUP(R437,$D$9:$AD438,26,FALSE)&lt;&gt;"Concluído"),"Aguardando",IF(AND(R437&lt;&gt;"Não",R437&lt;&gt;"",VLOOKUP(R437,$D$9:$AD438,26,FALSE)="Concluído"),"Liberada","Aguardando"))))</f>
        <v/>
      </c>
      <c r="U437" s="43"/>
      <c r="V437" s="39"/>
      <c r="W437" s="39"/>
      <c r="X437" s="30"/>
      <c r="Y437" s="40" t="str">
        <f>IF('Atividades Teste'!D437&lt;&gt;"",COUNTIFS(Ocorrências!$B$6:$B437,'Atividades Teste'!$D437,Ocorrências!$R$6:$R437,"pendente")+COUNTIFS(Ocorrências!$B$6:$B437,'Atividades Teste'!$D437,Ocorrências!$R$6:$R437,"Agd Chamado"),"")</f>
        <v/>
      </c>
      <c r="Z437" s="42" t="str">
        <f t="shared" si="57"/>
        <v/>
      </c>
      <c r="AA437" s="37"/>
      <c r="AB437" s="37"/>
      <c r="AC437" s="49"/>
      <c r="AD437" s="46" t="str">
        <f t="shared" si="52"/>
        <v/>
      </c>
      <c r="AE437" s="47"/>
    </row>
    <row r="438" spans="1:31" x14ac:dyDescent="0.3">
      <c r="A438" s="92" t="str">
        <f t="shared" si="50"/>
        <v/>
      </c>
      <c r="B438" s="29" t="s">
        <v>42</v>
      </c>
      <c r="C438" s="30">
        <v>1</v>
      </c>
      <c r="D438" s="31" t="str">
        <f>IF(F438="","",B438&amp;1+SUM($C$11:C438))</f>
        <v/>
      </c>
      <c r="E438" s="32" t="str">
        <f t="shared" si="55"/>
        <v/>
      </c>
      <c r="F438" s="48"/>
      <c r="G438" s="34"/>
      <c r="H438" s="35" t="str">
        <f t="shared" si="56"/>
        <v/>
      </c>
      <c r="I438" s="36" t="str">
        <f t="shared" si="51"/>
        <v/>
      </c>
      <c r="J438" s="48"/>
      <c r="K438" s="38"/>
      <c r="L438" s="38"/>
      <c r="M438" s="39"/>
      <c r="N438" s="38"/>
      <c r="O438" s="39"/>
      <c r="P438" s="39"/>
      <c r="Q438" s="30"/>
      <c r="R438" s="40" t="str">
        <f t="shared" si="53"/>
        <v/>
      </c>
      <c r="S438" s="41" t="str">
        <f t="shared" ca="1" si="54"/>
        <v/>
      </c>
      <c r="T438" s="42" t="str">
        <f>IF(R438="","",IF(R438="Não","Liberada",IF(AND(R438&lt;&gt;"Não",R438&lt;&gt;"",VLOOKUP(R438,$D$9:$AD439,26,FALSE)&lt;&gt;"Concluído"),"Aguardando",IF(AND(R438&lt;&gt;"Não",R438&lt;&gt;"",VLOOKUP(R438,$D$9:$AD439,26,FALSE)="Concluído"),"Liberada","Aguardando"))))</f>
        <v/>
      </c>
      <c r="U438" s="43"/>
      <c r="V438" s="39"/>
      <c r="W438" s="39"/>
      <c r="X438" s="30"/>
      <c r="Y438" s="40" t="str">
        <f>IF('Atividades Teste'!D438&lt;&gt;"",COUNTIFS(Ocorrências!$B$6:$B438,'Atividades Teste'!$D438,Ocorrências!$R$6:$R438,"pendente")+COUNTIFS(Ocorrências!$B$6:$B438,'Atividades Teste'!$D438,Ocorrências!$R$6:$R438,"Agd Chamado"),"")</f>
        <v/>
      </c>
      <c r="Z438" s="42" t="str">
        <f t="shared" si="57"/>
        <v/>
      </c>
      <c r="AA438" s="37"/>
      <c r="AB438" s="37"/>
      <c r="AC438" s="49"/>
      <c r="AD438" s="46" t="str">
        <f t="shared" si="52"/>
        <v/>
      </c>
      <c r="AE438" s="47"/>
    </row>
    <row r="439" spans="1:31" x14ac:dyDescent="0.3">
      <c r="A439" s="92" t="str">
        <f t="shared" si="50"/>
        <v/>
      </c>
      <c r="B439" s="29" t="s">
        <v>42</v>
      </c>
      <c r="C439" s="30">
        <v>1</v>
      </c>
      <c r="D439" s="31" t="str">
        <f>IF(F439="","",B439&amp;1+SUM($C$11:C439))</f>
        <v/>
      </c>
      <c r="E439" s="32" t="str">
        <f t="shared" si="55"/>
        <v/>
      </c>
      <c r="F439" s="48"/>
      <c r="G439" s="34"/>
      <c r="H439" s="35" t="str">
        <f t="shared" si="56"/>
        <v/>
      </c>
      <c r="I439" s="36" t="str">
        <f t="shared" si="51"/>
        <v/>
      </c>
      <c r="J439" s="48"/>
      <c r="K439" s="38"/>
      <c r="L439" s="38"/>
      <c r="M439" s="39"/>
      <c r="N439" s="38"/>
      <c r="O439" s="39"/>
      <c r="P439" s="39"/>
      <c r="Q439" s="30"/>
      <c r="R439" s="40" t="str">
        <f t="shared" si="53"/>
        <v/>
      </c>
      <c r="S439" s="41" t="str">
        <f t="shared" ca="1" si="54"/>
        <v/>
      </c>
      <c r="T439" s="42" t="str">
        <f>IF(R439="","",IF(R439="Não","Liberada",IF(AND(R439&lt;&gt;"Não",R439&lt;&gt;"",VLOOKUP(R439,$D$9:$AD440,26,FALSE)&lt;&gt;"Concluído"),"Aguardando",IF(AND(R439&lt;&gt;"Não",R439&lt;&gt;"",VLOOKUP(R439,$D$9:$AD440,26,FALSE)="Concluído"),"Liberada","Aguardando"))))</f>
        <v/>
      </c>
      <c r="U439" s="43"/>
      <c r="V439" s="39"/>
      <c r="W439" s="39"/>
      <c r="X439" s="30"/>
      <c r="Y439" s="40" t="str">
        <f>IF('Atividades Teste'!D439&lt;&gt;"",COUNTIFS(Ocorrências!$B$6:$B439,'Atividades Teste'!$D439,Ocorrências!$R$6:$R439,"pendente")+COUNTIFS(Ocorrências!$B$6:$B439,'Atividades Teste'!$D439,Ocorrências!$R$6:$R439,"Agd Chamado"),"")</f>
        <v/>
      </c>
      <c r="Z439" s="42" t="str">
        <f t="shared" si="57"/>
        <v/>
      </c>
      <c r="AA439" s="37"/>
      <c r="AB439" s="37"/>
      <c r="AC439" s="49"/>
      <c r="AD439" s="46" t="str">
        <f t="shared" si="52"/>
        <v/>
      </c>
      <c r="AE439" s="47"/>
    </row>
    <row r="440" spans="1:31" x14ac:dyDescent="0.3">
      <c r="A440" s="92" t="str">
        <f t="shared" si="50"/>
        <v/>
      </c>
      <c r="B440" s="29" t="s">
        <v>42</v>
      </c>
      <c r="C440" s="30">
        <v>1</v>
      </c>
      <c r="D440" s="31" t="str">
        <f>IF(F440="","",B440&amp;1+SUM($C$11:C440))</f>
        <v/>
      </c>
      <c r="E440" s="32" t="str">
        <f t="shared" si="55"/>
        <v/>
      </c>
      <c r="F440" s="48"/>
      <c r="G440" s="34"/>
      <c r="H440" s="35" t="str">
        <f t="shared" si="56"/>
        <v/>
      </c>
      <c r="I440" s="36" t="str">
        <f t="shared" si="51"/>
        <v/>
      </c>
      <c r="J440" s="48"/>
      <c r="K440" s="38"/>
      <c r="L440" s="38"/>
      <c r="M440" s="39"/>
      <c r="N440" s="38"/>
      <c r="O440" s="39"/>
      <c r="P440" s="39"/>
      <c r="Q440" s="30"/>
      <c r="R440" s="40" t="str">
        <f t="shared" si="53"/>
        <v/>
      </c>
      <c r="S440" s="41" t="str">
        <f t="shared" ca="1" si="54"/>
        <v/>
      </c>
      <c r="T440" s="42" t="str">
        <f>IF(R440="","",IF(R440="Não","Liberada",IF(AND(R440&lt;&gt;"Não",R440&lt;&gt;"",VLOOKUP(R440,$D$9:$AD441,26,FALSE)&lt;&gt;"Concluído"),"Aguardando",IF(AND(R440&lt;&gt;"Não",R440&lt;&gt;"",VLOOKUP(R440,$D$9:$AD441,26,FALSE)="Concluído"),"Liberada","Aguardando"))))</f>
        <v/>
      </c>
      <c r="U440" s="43"/>
      <c r="V440" s="39"/>
      <c r="W440" s="39"/>
      <c r="X440" s="30"/>
      <c r="Y440" s="40" t="str">
        <f>IF('Atividades Teste'!D440&lt;&gt;"",COUNTIFS(Ocorrências!$B$6:$B440,'Atividades Teste'!$D440,Ocorrências!$R$6:$R440,"pendente")+COUNTIFS(Ocorrências!$B$6:$B440,'Atividades Teste'!$D440,Ocorrências!$R$6:$R440,"Agd Chamado"),"")</f>
        <v/>
      </c>
      <c r="Z440" s="42" t="str">
        <f t="shared" si="57"/>
        <v/>
      </c>
      <c r="AA440" s="37"/>
      <c r="AB440" s="37"/>
      <c r="AC440" s="49"/>
      <c r="AD440" s="46" t="str">
        <f t="shared" si="52"/>
        <v/>
      </c>
      <c r="AE440" s="47"/>
    </row>
    <row r="441" spans="1:31" x14ac:dyDescent="0.3">
      <c r="A441" s="92" t="str">
        <f t="shared" si="50"/>
        <v/>
      </c>
      <c r="B441" s="29" t="s">
        <v>42</v>
      </c>
      <c r="C441" s="30">
        <v>1</v>
      </c>
      <c r="D441" s="31" t="str">
        <f>IF(F441="","",B441&amp;1+SUM($C$11:C441))</f>
        <v/>
      </c>
      <c r="E441" s="32" t="str">
        <f t="shared" si="55"/>
        <v/>
      </c>
      <c r="F441" s="48"/>
      <c r="G441" s="34"/>
      <c r="H441" s="35" t="str">
        <f t="shared" si="56"/>
        <v/>
      </c>
      <c r="I441" s="36" t="str">
        <f t="shared" si="51"/>
        <v/>
      </c>
      <c r="J441" s="48"/>
      <c r="K441" s="38"/>
      <c r="L441" s="38"/>
      <c r="M441" s="39"/>
      <c r="N441" s="38"/>
      <c r="O441" s="39"/>
      <c r="P441" s="39"/>
      <c r="Q441" s="30"/>
      <c r="R441" s="40" t="str">
        <f t="shared" si="53"/>
        <v/>
      </c>
      <c r="S441" s="41" t="str">
        <f t="shared" ca="1" si="54"/>
        <v/>
      </c>
      <c r="T441" s="42" t="str">
        <f>IF(R441="","",IF(R441="Não","Liberada",IF(AND(R441&lt;&gt;"Não",R441&lt;&gt;"",VLOOKUP(R441,$D$9:$AD442,26,FALSE)&lt;&gt;"Concluído"),"Aguardando",IF(AND(R441&lt;&gt;"Não",R441&lt;&gt;"",VLOOKUP(R441,$D$9:$AD442,26,FALSE)="Concluído"),"Liberada","Aguardando"))))</f>
        <v/>
      </c>
      <c r="U441" s="43"/>
      <c r="V441" s="39"/>
      <c r="W441" s="39"/>
      <c r="X441" s="30"/>
      <c r="Y441" s="40" t="str">
        <f>IF('Atividades Teste'!D441&lt;&gt;"",COUNTIFS(Ocorrências!$B$6:$B441,'Atividades Teste'!$D441,Ocorrências!$R$6:$R441,"pendente")+COUNTIFS(Ocorrências!$B$6:$B441,'Atividades Teste'!$D441,Ocorrências!$R$6:$R441,"Agd Chamado"),"")</f>
        <v/>
      </c>
      <c r="Z441" s="42" t="str">
        <f t="shared" si="57"/>
        <v/>
      </c>
      <c r="AA441" s="37"/>
      <c r="AB441" s="37"/>
      <c r="AC441" s="49"/>
      <c r="AD441" s="46" t="str">
        <f t="shared" si="52"/>
        <v/>
      </c>
      <c r="AE441" s="47"/>
    </row>
    <row r="442" spans="1:31" x14ac:dyDescent="0.3">
      <c r="A442" s="92" t="str">
        <f t="shared" si="50"/>
        <v/>
      </c>
      <c r="B442" s="29" t="s">
        <v>42</v>
      </c>
      <c r="C442" s="30">
        <v>1</v>
      </c>
      <c r="D442" s="31" t="str">
        <f>IF(F442="","",B442&amp;1+SUM($C$11:C442))</f>
        <v/>
      </c>
      <c r="E442" s="32" t="str">
        <f t="shared" si="55"/>
        <v/>
      </c>
      <c r="F442" s="48"/>
      <c r="G442" s="34"/>
      <c r="H442" s="35" t="str">
        <f t="shared" si="56"/>
        <v/>
      </c>
      <c r="I442" s="36" t="str">
        <f t="shared" si="51"/>
        <v/>
      </c>
      <c r="J442" s="48"/>
      <c r="K442" s="38"/>
      <c r="L442" s="38"/>
      <c r="M442" s="39"/>
      <c r="N442" s="38"/>
      <c r="O442" s="39"/>
      <c r="P442" s="39"/>
      <c r="Q442" s="30"/>
      <c r="R442" s="40" t="str">
        <f t="shared" si="53"/>
        <v/>
      </c>
      <c r="S442" s="41" t="str">
        <f t="shared" ca="1" si="54"/>
        <v/>
      </c>
      <c r="T442" s="42" t="str">
        <f>IF(R442="","",IF(R442="Não","Liberada",IF(AND(R442&lt;&gt;"Não",R442&lt;&gt;"",VLOOKUP(R442,$D$9:$AD443,26,FALSE)&lt;&gt;"Concluído"),"Aguardando",IF(AND(R442&lt;&gt;"Não",R442&lt;&gt;"",VLOOKUP(R442,$D$9:$AD443,26,FALSE)="Concluído"),"Liberada","Aguardando"))))</f>
        <v/>
      </c>
      <c r="U442" s="43"/>
      <c r="V442" s="39"/>
      <c r="W442" s="39"/>
      <c r="X442" s="30"/>
      <c r="Y442" s="40" t="str">
        <f>IF('Atividades Teste'!D442&lt;&gt;"",COUNTIFS(Ocorrências!$B$6:$B442,'Atividades Teste'!$D442,Ocorrências!$R$6:$R442,"pendente")+COUNTIFS(Ocorrências!$B$6:$B442,'Atividades Teste'!$D442,Ocorrências!$R$6:$R442,"Agd Chamado"),"")</f>
        <v/>
      </c>
      <c r="Z442" s="42" t="str">
        <f t="shared" si="57"/>
        <v/>
      </c>
      <c r="AA442" s="37"/>
      <c r="AB442" s="37"/>
      <c r="AC442" s="49"/>
      <c r="AD442" s="46" t="str">
        <f t="shared" si="52"/>
        <v/>
      </c>
      <c r="AE442" s="47"/>
    </row>
    <row r="443" spans="1:31" x14ac:dyDescent="0.3">
      <c r="A443" s="92" t="str">
        <f t="shared" si="50"/>
        <v/>
      </c>
      <c r="B443" s="29" t="s">
        <v>42</v>
      </c>
      <c r="C443" s="30">
        <v>1</v>
      </c>
      <c r="D443" s="31" t="str">
        <f>IF(F443="","",B443&amp;1+SUM($C$11:C443))</f>
        <v/>
      </c>
      <c r="E443" s="32" t="str">
        <f t="shared" si="55"/>
        <v/>
      </c>
      <c r="F443" s="48"/>
      <c r="G443" s="34"/>
      <c r="H443" s="35" t="str">
        <f t="shared" si="56"/>
        <v/>
      </c>
      <c r="I443" s="36" t="str">
        <f t="shared" si="51"/>
        <v/>
      </c>
      <c r="J443" s="48"/>
      <c r="K443" s="38"/>
      <c r="L443" s="38"/>
      <c r="M443" s="39"/>
      <c r="N443" s="38"/>
      <c r="O443" s="39"/>
      <c r="P443" s="39"/>
      <c r="Q443" s="30"/>
      <c r="R443" s="40" t="str">
        <f t="shared" si="53"/>
        <v/>
      </c>
      <c r="S443" s="41" t="str">
        <f t="shared" ca="1" si="54"/>
        <v/>
      </c>
      <c r="T443" s="42" t="str">
        <f>IF(R443="","",IF(R443="Não","Liberada",IF(AND(R443&lt;&gt;"Não",R443&lt;&gt;"",VLOOKUP(R443,$D$9:$AD444,26,FALSE)&lt;&gt;"Concluído"),"Aguardando",IF(AND(R443&lt;&gt;"Não",R443&lt;&gt;"",VLOOKUP(R443,$D$9:$AD444,26,FALSE)="Concluído"),"Liberada","Aguardando"))))</f>
        <v/>
      </c>
      <c r="U443" s="43"/>
      <c r="V443" s="39"/>
      <c r="W443" s="39"/>
      <c r="X443" s="30"/>
      <c r="Y443" s="40" t="str">
        <f>IF('Atividades Teste'!D443&lt;&gt;"",COUNTIFS(Ocorrências!$B$6:$B443,'Atividades Teste'!$D443,Ocorrências!$R$6:$R443,"pendente")+COUNTIFS(Ocorrências!$B$6:$B443,'Atividades Teste'!$D443,Ocorrências!$R$6:$R443,"Agd Chamado"),"")</f>
        <v/>
      </c>
      <c r="Z443" s="42" t="str">
        <f t="shared" si="57"/>
        <v/>
      </c>
      <c r="AA443" s="37"/>
      <c r="AB443" s="37"/>
      <c r="AC443" s="49"/>
      <c r="AD443" s="46" t="str">
        <f t="shared" si="52"/>
        <v/>
      </c>
      <c r="AE443" s="47"/>
    </row>
    <row r="444" spans="1:31" x14ac:dyDescent="0.3">
      <c r="A444" s="92" t="str">
        <f t="shared" si="50"/>
        <v/>
      </c>
      <c r="B444" s="29" t="s">
        <v>42</v>
      </c>
      <c r="C444" s="30">
        <v>1</v>
      </c>
      <c r="D444" s="31" t="str">
        <f>IF(F444="","",B444&amp;1+SUM($C$11:C444))</f>
        <v/>
      </c>
      <c r="E444" s="32" t="str">
        <f t="shared" si="55"/>
        <v/>
      </c>
      <c r="F444" s="48"/>
      <c r="G444" s="34"/>
      <c r="H444" s="35" t="str">
        <f t="shared" si="56"/>
        <v/>
      </c>
      <c r="I444" s="36" t="str">
        <f t="shared" si="51"/>
        <v/>
      </c>
      <c r="J444" s="48"/>
      <c r="K444" s="38"/>
      <c r="L444" s="38"/>
      <c r="M444" s="39"/>
      <c r="N444" s="38"/>
      <c r="O444" s="39"/>
      <c r="P444" s="39"/>
      <c r="Q444" s="30"/>
      <c r="R444" s="40" t="str">
        <f t="shared" si="53"/>
        <v/>
      </c>
      <c r="S444" s="41" t="str">
        <f t="shared" ca="1" si="54"/>
        <v/>
      </c>
      <c r="T444" s="42" t="str">
        <f>IF(R444="","",IF(R444="Não","Liberada",IF(AND(R444&lt;&gt;"Não",R444&lt;&gt;"",VLOOKUP(R444,$D$9:$AD445,26,FALSE)&lt;&gt;"Concluído"),"Aguardando",IF(AND(R444&lt;&gt;"Não",R444&lt;&gt;"",VLOOKUP(R444,$D$9:$AD445,26,FALSE)="Concluído"),"Liberada","Aguardando"))))</f>
        <v/>
      </c>
      <c r="U444" s="43"/>
      <c r="V444" s="39"/>
      <c r="W444" s="39"/>
      <c r="X444" s="30"/>
      <c r="Y444" s="40" t="str">
        <f>IF('Atividades Teste'!D444&lt;&gt;"",COUNTIFS(Ocorrências!$B$6:$B444,'Atividades Teste'!$D444,Ocorrências!$R$6:$R444,"pendente")+COUNTIFS(Ocorrências!$B$6:$B444,'Atividades Teste'!$D444,Ocorrências!$R$6:$R444,"Agd Chamado"),"")</f>
        <v/>
      </c>
      <c r="Z444" s="42" t="str">
        <f t="shared" si="57"/>
        <v/>
      </c>
      <c r="AA444" s="37"/>
      <c r="AB444" s="37"/>
      <c r="AC444" s="49"/>
      <c r="AD444" s="46" t="str">
        <f t="shared" si="52"/>
        <v/>
      </c>
      <c r="AE444" s="47"/>
    </row>
    <row r="445" spans="1:31" x14ac:dyDescent="0.3">
      <c r="A445" s="92" t="str">
        <f t="shared" si="50"/>
        <v/>
      </c>
      <c r="B445" s="29" t="s">
        <v>42</v>
      </c>
      <c r="C445" s="30">
        <v>1</v>
      </c>
      <c r="D445" s="31" t="str">
        <f>IF(F445="","",B445&amp;1+SUM($C$11:C445))</f>
        <v/>
      </c>
      <c r="E445" s="32" t="str">
        <f t="shared" si="55"/>
        <v/>
      </c>
      <c r="F445" s="48"/>
      <c r="G445" s="34"/>
      <c r="H445" s="35" t="str">
        <f t="shared" si="56"/>
        <v/>
      </c>
      <c r="I445" s="36" t="str">
        <f t="shared" si="51"/>
        <v/>
      </c>
      <c r="J445" s="48"/>
      <c r="K445" s="38"/>
      <c r="L445" s="38"/>
      <c r="M445" s="39"/>
      <c r="N445" s="38"/>
      <c r="O445" s="39"/>
      <c r="P445" s="39"/>
      <c r="Q445" s="30"/>
      <c r="R445" s="40" t="str">
        <f t="shared" si="53"/>
        <v/>
      </c>
      <c r="S445" s="41" t="str">
        <f t="shared" ca="1" si="54"/>
        <v/>
      </c>
      <c r="T445" s="42" t="str">
        <f>IF(R445="","",IF(R445="Não","Liberada",IF(AND(R445&lt;&gt;"Não",R445&lt;&gt;"",VLOOKUP(R445,$D$9:$AD446,26,FALSE)&lt;&gt;"Concluído"),"Aguardando",IF(AND(R445&lt;&gt;"Não",R445&lt;&gt;"",VLOOKUP(R445,$D$9:$AD446,26,FALSE)="Concluído"),"Liberada","Aguardando"))))</f>
        <v/>
      </c>
      <c r="U445" s="43"/>
      <c r="V445" s="39"/>
      <c r="W445" s="39"/>
      <c r="X445" s="30"/>
      <c r="Y445" s="40" t="str">
        <f>IF('Atividades Teste'!D445&lt;&gt;"",COUNTIFS(Ocorrências!$B$6:$B445,'Atividades Teste'!$D445,Ocorrências!$R$6:$R445,"pendente")+COUNTIFS(Ocorrências!$B$6:$B445,'Atividades Teste'!$D445,Ocorrências!$R$6:$R445,"Agd Chamado"),"")</f>
        <v/>
      </c>
      <c r="Z445" s="42" t="str">
        <f t="shared" si="57"/>
        <v/>
      </c>
      <c r="AA445" s="37"/>
      <c r="AB445" s="37"/>
      <c r="AC445" s="49"/>
      <c r="AD445" s="46" t="str">
        <f t="shared" si="52"/>
        <v/>
      </c>
      <c r="AE445" s="47"/>
    </row>
    <row r="446" spans="1:31" x14ac:dyDescent="0.3">
      <c r="A446" s="92" t="str">
        <f t="shared" si="50"/>
        <v/>
      </c>
      <c r="B446" s="29" t="s">
        <v>42</v>
      </c>
      <c r="C446" s="30">
        <v>1</v>
      </c>
      <c r="D446" s="31" t="str">
        <f>IF(F446="","",B446&amp;1+SUM($C$11:C446))</f>
        <v/>
      </c>
      <c r="E446" s="32" t="str">
        <f t="shared" si="55"/>
        <v/>
      </c>
      <c r="F446" s="48"/>
      <c r="G446" s="34"/>
      <c r="H446" s="35" t="str">
        <f t="shared" si="56"/>
        <v/>
      </c>
      <c r="I446" s="36" t="str">
        <f t="shared" si="51"/>
        <v/>
      </c>
      <c r="J446" s="48"/>
      <c r="K446" s="38"/>
      <c r="L446" s="38"/>
      <c r="M446" s="39"/>
      <c r="N446" s="38"/>
      <c r="O446" s="39"/>
      <c r="P446" s="39"/>
      <c r="Q446" s="30"/>
      <c r="R446" s="40" t="str">
        <f t="shared" si="53"/>
        <v/>
      </c>
      <c r="S446" s="41" t="str">
        <f t="shared" ca="1" si="54"/>
        <v/>
      </c>
      <c r="T446" s="42" t="str">
        <f>IF(R446="","",IF(R446="Não","Liberada",IF(AND(R446&lt;&gt;"Não",R446&lt;&gt;"",VLOOKUP(R446,$D$9:$AD447,26,FALSE)&lt;&gt;"Concluído"),"Aguardando",IF(AND(R446&lt;&gt;"Não",R446&lt;&gt;"",VLOOKUP(R446,$D$9:$AD447,26,FALSE)="Concluído"),"Liberada","Aguardando"))))</f>
        <v/>
      </c>
      <c r="U446" s="43"/>
      <c r="V446" s="39"/>
      <c r="W446" s="39"/>
      <c r="X446" s="30"/>
      <c r="Y446" s="40" t="str">
        <f>IF('Atividades Teste'!D446&lt;&gt;"",COUNTIFS(Ocorrências!$B$6:$B446,'Atividades Teste'!$D446,Ocorrências!$R$6:$R446,"pendente")+COUNTIFS(Ocorrências!$B$6:$B446,'Atividades Teste'!$D446,Ocorrências!$R$6:$R446,"Agd Chamado"),"")</f>
        <v/>
      </c>
      <c r="Z446" s="42" t="str">
        <f t="shared" si="57"/>
        <v/>
      </c>
      <c r="AA446" s="37"/>
      <c r="AB446" s="37"/>
      <c r="AC446" s="49"/>
      <c r="AD446" s="46" t="str">
        <f t="shared" si="52"/>
        <v/>
      </c>
      <c r="AE446" s="47"/>
    </row>
    <row r="447" spans="1:31" x14ac:dyDescent="0.3">
      <c r="A447" s="92" t="str">
        <f t="shared" si="50"/>
        <v/>
      </c>
      <c r="B447" s="29" t="s">
        <v>42</v>
      </c>
      <c r="C447" s="30">
        <v>1</v>
      </c>
      <c r="D447" s="31" t="str">
        <f>IF(F447="","",B447&amp;1+SUM($C$11:C447))</f>
        <v/>
      </c>
      <c r="E447" s="32" t="str">
        <f t="shared" si="55"/>
        <v/>
      </c>
      <c r="F447" s="48"/>
      <c r="G447" s="34"/>
      <c r="H447" s="35" t="str">
        <f t="shared" si="56"/>
        <v/>
      </c>
      <c r="I447" s="36" t="str">
        <f t="shared" si="51"/>
        <v/>
      </c>
      <c r="J447" s="48"/>
      <c r="K447" s="38"/>
      <c r="L447" s="38"/>
      <c r="M447" s="39"/>
      <c r="N447" s="38"/>
      <c r="O447" s="39"/>
      <c r="P447" s="39"/>
      <c r="Q447" s="30"/>
      <c r="R447" s="40" t="str">
        <f t="shared" si="53"/>
        <v/>
      </c>
      <c r="S447" s="41" t="str">
        <f t="shared" ca="1" si="54"/>
        <v/>
      </c>
      <c r="T447" s="42" t="str">
        <f>IF(R447="","",IF(R447="Não","Liberada",IF(AND(R447&lt;&gt;"Não",R447&lt;&gt;"",VLOOKUP(R447,$D$9:$AD448,26,FALSE)&lt;&gt;"Concluído"),"Aguardando",IF(AND(R447&lt;&gt;"Não",R447&lt;&gt;"",VLOOKUP(R447,$D$9:$AD448,26,FALSE)="Concluído"),"Liberada","Aguardando"))))</f>
        <v/>
      </c>
      <c r="U447" s="43"/>
      <c r="V447" s="39"/>
      <c r="W447" s="39"/>
      <c r="X447" s="30"/>
      <c r="Y447" s="40" t="str">
        <f>IF('Atividades Teste'!D447&lt;&gt;"",COUNTIFS(Ocorrências!$B$6:$B447,'Atividades Teste'!$D447,Ocorrências!$R$6:$R447,"pendente")+COUNTIFS(Ocorrências!$B$6:$B447,'Atividades Teste'!$D447,Ocorrências!$R$6:$R447,"Agd Chamado"),"")</f>
        <v/>
      </c>
      <c r="Z447" s="42" t="str">
        <f t="shared" si="57"/>
        <v/>
      </c>
      <c r="AA447" s="37"/>
      <c r="AB447" s="37"/>
      <c r="AC447" s="49"/>
      <c r="AD447" s="46" t="str">
        <f t="shared" si="52"/>
        <v/>
      </c>
      <c r="AE447" s="47"/>
    </row>
    <row r="448" spans="1:31" x14ac:dyDescent="0.3">
      <c r="A448" s="92" t="str">
        <f t="shared" si="50"/>
        <v/>
      </c>
      <c r="B448" s="29" t="s">
        <v>42</v>
      </c>
      <c r="C448" s="30">
        <v>1</v>
      </c>
      <c r="D448" s="31" t="str">
        <f>IF(F448="","",B448&amp;1+SUM($C$11:C448))</f>
        <v/>
      </c>
      <c r="E448" s="32" t="str">
        <f t="shared" si="55"/>
        <v/>
      </c>
      <c r="F448" s="48"/>
      <c r="G448" s="34"/>
      <c r="H448" s="35" t="str">
        <f t="shared" si="56"/>
        <v/>
      </c>
      <c r="I448" s="36" t="str">
        <f t="shared" si="51"/>
        <v/>
      </c>
      <c r="J448" s="48"/>
      <c r="K448" s="38"/>
      <c r="L448" s="38"/>
      <c r="M448" s="39"/>
      <c r="N448" s="38"/>
      <c r="O448" s="39"/>
      <c r="P448" s="39"/>
      <c r="Q448" s="30"/>
      <c r="R448" s="40" t="str">
        <f t="shared" si="53"/>
        <v/>
      </c>
      <c r="S448" s="41" t="str">
        <f t="shared" ca="1" si="54"/>
        <v/>
      </c>
      <c r="T448" s="42" t="str">
        <f>IF(R448="","",IF(R448="Não","Liberada",IF(AND(R448&lt;&gt;"Não",R448&lt;&gt;"",VLOOKUP(R448,$D$9:$AD449,26,FALSE)&lt;&gt;"Concluído"),"Aguardando",IF(AND(R448&lt;&gt;"Não",R448&lt;&gt;"",VLOOKUP(R448,$D$9:$AD449,26,FALSE)="Concluído"),"Liberada","Aguardando"))))</f>
        <v/>
      </c>
      <c r="U448" s="43"/>
      <c r="V448" s="39"/>
      <c r="W448" s="39"/>
      <c r="X448" s="30"/>
      <c r="Y448" s="40" t="str">
        <f>IF('Atividades Teste'!D448&lt;&gt;"",COUNTIFS(Ocorrências!$B$6:$B448,'Atividades Teste'!$D448,Ocorrências!$R$6:$R448,"pendente")+COUNTIFS(Ocorrências!$B$6:$B448,'Atividades Teste'!$D448,Ocorrências!$R$6:$R448,"Agd Chamado"),"")</f>
        <v/>
      </c>
      <c r="Z448" s="42" t="str">
        <f t="shared" si="57"/>
        <v/>
      </c>
      <c r="AA448" s="37"/>
      <c r="AB448" s="37"/>
      <c r="AC448" s="49"/>
      <c r="AD448" s="46" t="str">
        <f t="shared" si="52"/>
        <v/>
      </c>
      <c r="AE448" s="47"/>
    </row>
    <row r="449" spans="1:31" x14ac:dyDescent="0.3">
      <c r="A449" s="92" t="str">
        <f t="shared" si="50"/>
        <v/>
      </c>
      <c r="B449" s="29" t="s">
        <v>42</v>
      </c>
      <c r="C449" s="30">
        <v>1</v>
      </c>
      <c r="D449" s="31" t="str">
        <f>IF(F449="","",B449&amp;1+SUM($C$11:C449))</f>
        <v/>
      </c>
      <c r="E449" s="32" t="str">
        <f t="shared" si="55"/>
        <v/>
      </c>
      <c r="F449" s="48"/>
      <c r="G449" s="34"/>
      <c r="H449" s="35" t="str">
        <f t="shared" si="56"/>
        <v/>
      </c>
      <c r="I449" s="36" t="str">
        <f t="shared" si="51"/>
        <v/>
      </c>
      <c r="J449" s="48"/>
      <c r="K449" s="38"/>
      <c r="L449" s="38"/>
      <c r="M449" s="39"/>
      <c r="N449" s="38"/>
      <c r="O449" s="39"/>
      <c r="P449" s="39"/>
      <c r="Q449" s="30"/>
      <c r="R449" s="40" t="str">
        <f t="shared" si="53"/>
        <v/>
      </c>
      <c r="S449" s="41" t="str">
        <f t="shared" ca="1" si="54"/>
        <v/>
      </c>
      <c r="T449" s="42" t="str">
        <f>IF(R449="","",IF(R449="Não","Liberada",IF(AND(R449&lt;&gt;"Não",R449&lt;&gt;"",VLOOKUP(R449,$D$9:$AD450,26,FALSE)&lt;&gt;"Concluído"),"Aguardando",IF(AND(R449&lt;&gt;"Não",R449&lt;&gt;"",VLOOKUP(R449,$D$9:$AD450,26,FALSE)="Concluído"),"Liberada","Aguardando"))))</f>
        <v/>
      </c>
      <c r="U449" s="43"/>
      <c r="V449" s="39"/>
      <c r="W449" s="39"/>
      <c r="X449" s="30"/>
      <c r="Y449" s="40" t="str">
        <f>IF('Atividades Teste'!D449&lt;&gt;"",COUNTIFS(Ocorrências!$B$6:$B449,'Atividades Teste'!$D449,Ocorrências!$R$6:$R449,"pendente")+COUNTIFS(Ocorrências!$B$6:$B449,'Atividades Teste'!$D449,Ocorrências!$R$6:$R449,"Agd Chamado"),"")</f>
        <v/>
      </c>
      <c r="Z449" s="42" t="str">
        <f t="shared" si="57"/>
        <v/>
      </c>
      <c r="AA449" s="37"/>
      <c r="AB449" s="37"/>
      <c r="AC449" s="49"/>
      <c r="AD449" s="46" t="str">
        <f t="shared" si="52"/>
        <v/>
      </c>
      <c r="AE449" s="47"/>
    </row>
    <row r="450" spans="1:31" x14ac:dyDescent="0.3">
      <c r="A450" s="92" t="str">
        <f t="shared" si="50"/>
        <v/>
      </c>
      <c r="B450" s="29" t="s">
        <v>42</v>
      </c>
      <c r="C450" s="30">
        <v>1</v>
      </c>
      <c r="D450" s="31" t="str">
        <f>IF(F450="","",B450&amp;1+SUM($C$11:C450))</f>
        <v/>
      </c>
      <c r="E450" s="32" t="str">
        <f t="shared" si="55"/>
        <v/>
      </c>
      <c r="F450" s="48"/>
      <c r="G450" s="34"/>
      <c r="H450" s="35" t="str">
        <f t="shared" si="56"/>
        <v/>
      </c>
      <c r="I450" s="36" t="str">
        <f t="shared" si="51"/>
        <v/>
      </c>
      <c r="J450" s="48"/>
      <c r="K450" s="38"/>
      <c r="L450" s="38"/>
      <c r="M450" s="39"/>
      <c r="N450" s="38"/>
      <c r="O450" s="39"/>
      <c r="P450" s="39"/>
      <c r="Q450" s="30"/>
      <c r="R450" s="40" t="str">
        <f t="shared" si="53"/>
        <v/>
      </c>
      <c r="S450" s="41" t="str">
        <f t="shared" ca="1" si="54"/>
        <v/>
      </c>
      <c r="T450" s="42" t="str">
        <f>IF(R450="","",IF(R450="Não","Liberada",IF(AND(R450&lt;&gt;"Não",R450&lt;&gt;"",VLOOKUP(R450,$D$9:$AD451,26,FALSE)&lt;&gt;"Concluído"),"Aguardando",IF(AND(R450&lt;&gt;"Não",R450&lt;&gt;"",VLOOKUP(R450,$D$9:$AD451,26,FALSE)="Concluído"),"Liberada","Aguardando"))))</f>
        <v/>
      </c>
      <c r="U450" s="43"/>
      <c r="V450" s="39"/>
      <c r="W450" s="39"/>
      <c r="X450" s="30"/>
      <c r="Y450" s="40" t="str">
        <f>IF('Atividades Teste'!D450&lt;&gt;"",COUNTIFS(Ocorrências!$B$6:$B450,'Atividades Teste'!$D450,Ocorrências!$R$6:$R450,"pendente")+COUNTIFS(Ocorrências!$B$6:$B450,'Atividades Teste'!$D450,Ocorrências!$R$6:$R450,"Agd Chamado"),"")</f>
        <v/>
      </c>
      <c r="Z450" s="42" t="str">
        <f t="shared" si="57"/>
        <v/>
      </c>
      <c r="AA450" s="37"/>
      <c r="AB450" s="37"/>
      <c r="AC450" s="49"/>
      <c r="AD450" s="46" t="str">
        <f t="shared" si="52"/>
        <v/>
      </c>
      <c r="AE450" s="47"/>
    </row>
    <row r="451" spans="1:31" x14ac:dyDescent="0.3">
      <c r="A451" s="92" t="str">
        <f t="shared" si="50"/>
        <v/>
      </c>
      <c r="B451" s="29" t="s">
        <v>42</v>
      </c>
      <c r="C451" s="30">
        <v>1</v>
      </c>
      <c r="D451" s="31" t="str">
        <f>IF(F451="","",B451&amp;1+SUM($C$11:C451))</f>
        <v/>
      </c>
      <c r="E451" s="32" t="str">
        <f t="shared" si="55"/>
        <v/>
      </c>
      <c r="F451" s="48"/>
      <c r="G451" s="34"/>
      <c r="H451" s="35" t="str">
        <f t="shared" si="56"/>
        <v/>
      </c>
      <c r="I451" s="36" t="str">
        <f t="shared" si="51"/>
        <v/>
      </c>
      <c r="J451" s="48"/>
      <c r="K451" s="38"/>
      <c r="L451" s="38"/>
      <c r="M451" s="39"/>
      <c r="N451" s="38"/>
      <c r="O451" s="39"/>
      <c r="P451" s="39"/>
      <c r="Q451" s="30"/>
      <c r="R451" s="40" t="str">
        <f t="shared" si="53"/>
        <v/>
      </c>
      <c r="S451" s="41" t="str">
        <f t="shared" ca="1" si="54"/>
        <v/>
      </c>
      <c r="T451" s="42" t="str">
        <f>IF(R451="","",IF(R451="Não","Liberada",IF(AND(R451&lt;&gt;"Não",R451&lt;&gt;"",VLOOKUP(R451,$D$9:$AD452,26,FALSE)&lt;&gt;"Concluído"),"Aguardando",IF(AND(R451&lt;&gt;"Não",R451&lt;&gt;"",VLOOKUP(R451,$D$9:$AD452,26,FALSE)="Concluído"),"Liberada","Aguardando"))))</f>
        <v/>
      </c>
      <c r="U451" s="43"/>
      <c r="V451" s="39"/>
      <c r="W451" s="39"/>
      <c r="X451" s="30"/>
      <c r="Y451" s="40" t="str">
        <f>IF('Atividades Teste'!D451&lt;&gt;"",COUNTIFS(Ocorrências!$B$6:$B451,'Atividades Teste'!$D451,Ocorrências!$R$6:$R451,"pendente")+COUNTIFS(Ocorrências!$B$6:$B451,'Atividades Teste'!$D451,Ocorrências!$R$6:$R451,"Agd Chamado"),"")</f>
        <v/>
      </c>
      <c r="Z451" s="42" t="str">
        <f t="shared" si="57"/>
        <v/>
      </c>
      <c r="AA451" s="37"/>
      <c r="AB451" s="37"/>
      <c r="AC451" s="49"/>
      <c r="AD451" s="46" t="str">
        <f t="shared" si="52"/>
        <v/>
      </c>
      <c r="AE451" s="47"/>
    </row>
    <row r="452" spans="1:31" x14ac:dyDescent="0.3">
      <c r="A452" s="92" t="str">
        <f t="shared" si="50"/>
        <v/>
      </c>
      <c r="B452" s="29" t="s">
        <v>42</v>
      </c>
      <c r="C452" s="30">
        <v>1</v>
      </c>
      <c r="D452" s="31" t="str">
        <f>IF(F452="","",B452&amp;1+SUM($C$11:C452))</f>
        <v/>
      </c>
      <c r="E452" s="32" t="str">
        <f t="shared" si="55"/>
        <v/>
      </c>
      <c r="F452" s="48"/>
      <c r="G452" s="34"/>
      <c r="H452" s="35" t="str">
        <f t="shared" si="56"/>
        <v/>
      </c>
      <c r="I452" s="36" t="str">
        <f t="shared" si="51"/>
        <v/>
      </c>
      <c r="J452" s="48"/>
      <c r="K452" s="38"/>
      <c r="L452" s="38"/>
      <c r="M452" s="39"/>
      <c r="N452" s="38"/>
      <c r="O452" s="39"/>
      <c r="P452" s="39"/>
      <c r="Q452" s="30"/>
      <c r="R452" s="40" t="str">
        <f t="shared" si="53"/>
        <v/>
      </c>
      <c r="S452" s="41" t="str">
        <f t="shared" ca="1" si="54"/>
        <v/>
      </c>
      <c r="T452" s="42" t="str">
        <f>IF(R452="","",IF(R452="Não","Liberada",IF(AND(R452&lt;&gt;"Não",R452&lt;&gt;"",VLOOKUP(R452,$D$9:$AD453,26,FALSE)&lt;&gt;"Concluído"),"Aguardando",IF(AND(R452&lt;&gt;"Não",R452&lt;&gt;"",VLOOKUP(R452,$D$9:$AD453,26,FALSE)="Concluído"),"Liberada","Aguardando"))))</f>
        <v/>
      </c>
      <c r="U452" s="43"/>
      <c r="V452" s="39"/>
      <c r="W452" s="39"/>
      <c r="X452" s="30"/>
      <c r="Y452" s="40" t="str">
        <f>IF('Atividades Teste'!D452&lt;&gt;"",COUNTIFS(Ocorrências!$B$6:$B452,'Atividades Teste'!$D452,Ocorrências!$R$6:$R452,"pendente")+COUNTIFS(Ocorrências!$B$6:$B452,'Atividades Teste'!$D452,Ocorrências!$R$6:$R452,"Agd Chamado"),"")</f>
        <v/>
      </c>
      <c r="Z452" s="42" t="str">
        <f t="shared" si="57"/>
        <v/>
      </c>
      <c r="AA452" s="37"/>
      <c r="AB452" s="37"/>
      <c r="AC452" s="49"/>
      <c r="AD452" s="46" t="str">
        <f t="shared" si="52"/>
        <v/>
      </c>
      <c r="AE452" s="47"/>
    </row>
    <row r="453" spans="1:31" x14ac:dyDescent="0.3">
      <c r="A453" s="92" t="str">
        <f t="shared" si="50"/>
        <v/>
      </c>
      <c r="B453" s="29" t="s">
        <v>42</v>
      </c>
      <c r="C453" s="30">
        <v>1</v>
      </c>
      <c r="D453" s="31" t="str">
        <f>IF(F453="","",B453&amp;1+SUM($C$11:C453))</f>
        <v/>
      </c>
      <c r="E453" s="32" t="str">
        <f t="shared" si="55"/>
        <v/>
      </c>
      <c r="F453" s="48"/>
      <c r="G453" s="34"/>
      <c r="H453" s="35" t="str">
        <f t="shared" si="56"/>
        <v/>
      </c>
      <c r="I453" s="36" t="str">
        <f t="shared" si="51"/>
        <v/>
      </c>
      <c r="J453" s="48"/>
      <c r="K453" s="38"/>
      <c r="L453" s="38"/>
      <c r="M453" s="39"/>
      <c r="N453" s="38"/>
      <c r="O453" s="39"/>
      <c r="P453" s="39"/>
      <c r="Q453" s="30"/>
      <c r="R453" s="40" t="str">
        <f t="shared" si="53"/>
        <v/>
      </c>
      <c r="S453" s="41" t="str">
        <f t="shared" ca="1" si="54"/>
        <v/>
      </c>
      <c r="T453" s="42" t="str">
        <f>IF(R453="","",IF(R453="Não","Liberada",IF(AND(R453&lt;&gt;"Não",R453&lt;&gt;"",VLOOKUP(R453,$D$9:$AD454,26,FALSE)&lt;&gt;"Concluído"),"Aguardando",IF(AND(R453&lt;&gt;"Não",R453&lt;&gt;"",VLOOKUP(R453,$D$9:$AD454,26,FALSE)="Concluído"),"Liberada","Aguardando"))))</f>
        <v/>
      </c>
      <c r="U453" s="43"/>
      <c r="V453" s="39"/>
      <c r="W453" s="39"/>
      <c r="X453" s="30"/>
      <c r="Y453" s="40" t="str">
        <f>IF('Atividades Teste'!D453&lt;&gt;"",COUNTIFS(Ocorrências!$B$6:$B453,'Atividades Teste'!$D453,Ocorrências!$R$6:$R453,"pendente")+COUNTIFS(Ocorrências!$B$6:$B453,'Atividades Teste'!$D453,Ocorrências!$R$6:$R453,"Agd Chamado"),"")</f>
        <v/>
      </c>
      <c r="Z453" s="42" t="str">
        <f t="shared" si="57"/>
        <v/>
      </c>
      <c r="AA453" s="37"/>
      <c r="AB453" s="37"/>
      <c r="AC453" s="49"/>
      <c r="AD453" s="46" t="str">
        <f t="shared" si="52"/>
        <v/>
      </c>
      <c r="AE453" s="47"/>
    </row>
    <row r="454" spans="1:31" x14ac:dyDescent="0.3">
      <c r="A454" s="92" t="str">
        <f t="shared" si="50"/>
        <v/>
      </c>
      <c r="B454" s="29" t="s">
        <v>42</v>
      </c>
      <c r="C454" s="30">
        <v>1</v>
      </c>
      <c r="D454" s="31" t="str">
        <f>IF(F454="","",B454&amp;1+SUM($C$11:C454))</f>
        <v/>
      </c>
      <c r="E454" s="32" t="str">
        <f t="shared" si="55"/>
        <v/>
      </c>
      <c r="F454" s="48"/>
      <c r="G454" s="34"/>
      <c r="H454" s="35" t="str">
        <f t="shared" si="56"/>
        <v/>
      </c>
      <c r="I454" s="36" t="str">
        <f t="shared" si="51"/>
        <v/>
      </c>
      <c r="J454" s="48"/>
      <c r="K454" s="38"/>
      <c r="L454" s="38"/>
      <c r="M454" s="39"/>
      <c r="N454" s="38"/>
      <c r="O454" s="39"/>
      <c r="P454" s="39"/>
      <c r="Q454" s="30"/>
      <c r="R454" s="40" t="str">
        <f t="shared" si="53"/>
        <v/>
      </c>
      <c r="S454" s="41" t="str">
        <f t="shared" ca="1" si="54"/>
        <v/>
      </c>
      <c r="T454" s="42" t="str">
        <f>IF(R454="","",IF(R454="Não","Liberada",IF(AND(R454&lt;&gt;"Não",R454&lt;&gt;"",VLOOKUP(R454,$D$9:$AD455,26,FALSE)&lt;&gt;"Concluído"),"Aguardando",IF(AND(R454&lt;&gt;"Não",R454&lt;&gt;"",VLOOKUP(R454,$D$9:$AD455,26,FALSE)="Concluído"),"Liberada","Aguardando"))))</f>
        <v/>
      </c>
      <c r="U454" s="43"/>
      <c r="V454" s="39"/>
      <c r="W454" s="39"/>
      <c r="X454" s="30"/>
      <c r="Y454" s="40" t="str">
        <f>IF('Atividades Teste'!D454&lt;&gt;"",COUNTIFS(Ocorrências!$B$6:$B454,'Atividades Teste'!$D454,Ocorrências!$R$6:$R454,"pendente")+COUNTIFS(Ocorrências!$B$6:$B454,'Atividades Teste'!$D454,Ocorrências!$R$6:$R454,"Agd Chamado"),"")</f>
        <v/>
      </c>
      <c r="Z454" s="42" t="str">
        <f t="shared" si="57"/>
        <v/>
      </c>
      <c r="AA454" s="37"/>
      <c r="AB454" s="37"/>
      <c r="AC454" s="49"/>
      <c r="AD454" s="46" t="str">
        <f t="shared" si="52"/>
        <v/>
      </c>
      <c r="AE454" s="47"/>
    </row>
    <row r="455" spans="1:31" x14ac:dyDescent="0.3">
      <c r="A455" s="92" t="str">
        <f t="shared" si="50"/>
        <v/>
      </c>
      <c r="B455" s="29" t="s">
        <v>42</v>
      </c>
      <c r="C455" s="30">
        <v>1</v>
      </c>
      <c r="D455" s="31" t="str">
        <f>IF(F455="","",B455&amp;1+SUM($C$11:C455))</f>
        <v/>
      </c>
      <c r="E455" s="32" t="str">
        <f t="shared" si="55"/>
        <v/>
      </c>
      <c r="F455" s="48"/>
      <c r="G455" s="34"/>
      <c r="H455" s="35" t="str">
        <f t="shared" si="56"/>
        <v/>
      </c>
      <c r="I455" s="36" t="str">
        <f t="shared" si="51"/>
        <v/>
      </c>
      <c r="J455" s="48"/>
      <c r="K455" s="38"/>
      <c r="L455" s="38"/>
      <c r="M455" s="39"/>
      <c r="N455" s="38"/>
      <c r="O455" s="39"/>
      <c r="P455" s="39"/>
      <c r="Q455" s="30"/>
      <c r="R455" s="40" t="str">
        <f t="shared" si="53"/>
        <v/>
      </c>
      <c r="S455" s="41" t="str">
        <f t="shared" ca="1" si="54"/>
        <v/>
      </c>
      <c r="T455" s="42" t="str">
        <f>IF(R455="","",IF(R455="Não","Liberada",IF(AND(R455&lt;&gt;"Não",R455&lt;&gt;"",VLOOKUP(R455,$D$9:$AD456,26,FALSE)&lt;&gt;"Concluído"),"Aguardando",IF(AND(R455&lt;&gt;"Não",R455&lt;&gt;"",VLOOKUP(R455,$D$9:$AD456,26,FALSE)="Concluído"),"Liberada","Aguardando"))))</f>
        <v/>
      </c>
      <c r="U455" s="43"/>
      <c r="V455" s="39"/>
      <c r="W455" s="39"/>
      <c r="X455" s="30"/>
      <c r="Y455" s="40" t="str">
        <f>IF('Atividades Teste'!D455&lt;&gt;"",COUNTIFS(Ocorrências!$B$6:$B455,'Atividades Teste'!$D455,Ocorrências!$R$6:$R455,"pendente")+COUNTIFS(Ocorrências!$B$6:$B455,'Atividades Teste'!$D455,Ocorrências!$R$6:$R455,"Agd Chamado"),"")</f>
        <v/>
      </c>
      <c r="Z455" s="42" t="str">
        <f t="shared" si="57"/>
        <v/>
      </c>
      <c r="AA455" s="37"/>
      <c r="AB455" s="37"/>
      <c r="AC455" s="49"/>
      <c r="AD455" s="46" t="str">
        <f t="shared" si="52"/>
        <v/>
      </c>
      <c r="AE455" s="47"/>
    </row>
    <row r="456" spans="1:31" x14ac:dyDescent="0.3">
      <c r="A456" s="92" t="str">
        <f t="shared" si="50"/>
        <v/>
      </c>
      <c r="B456" s="29" t="s">
        <v>42</v>
      </c>
      <c r="C456" s="30">
        <v>1</v>
      </c>
      <c r="D456" s="31" t="str">
        <f>IF(F456="","",B456&amp;1+SUM($C$11:C456))</f>
        <v/>
      </c>
      <c r="E456" s="32" t="str">
        <f t="shared" si="55"/>
        <v/>
      </c>
      <c r="F456" s="48"/>
      <c r="G456" s="34"/>
      <c r="H456" s="35" t="str">
        <f t="shared" si="56"/>
        <v/>
      </c>
      <c r="I456" s="36" t="str">
        <f t="shared" si="51"/>
        <v/>
      </c>
      <c r="J456" s="48"/>
      <c r="K456" s="38"/>
      <c r="L456" s="38"/>
      <c r="M456" s="39"/>
      <c r="N456" s="38"/>
      <c r="O456" s="39"/>
      <c r="P456" s="39"/>
      <c r="Q456" s="30"/>
      <c r="R456" s="40" t="str">
        <f t="shared" si="53"/>
        <v/>
      </c>
      <c r="S456" s="41" t="str">
        <f t="shared" ca="1" si="54"/>
        <v/>
      </c>
      <c r="T456" s="42" t="str">
        <f>IF(R456="","",IF(R456="Não","Liberada",IF(AND(R456&lt;&gt;"Não",R456&lt;&gt;"",VLOOKUP(R456,$D$9:$AD457,26,FALSE)&lt;&gt;"Concluído"),"Aguardando",IF(AND(R456&lt;&gt;"Não",R456&lt;&gt;"",VLOOKUP(R456,$D$9:$AD457,26,FALSE)="Concluído"),"Liberada","Aguardando"))))</f>
        <v/>
      </c>
      <c r="U456" s="43"/>
      <c r="V456" s="39"/>
      <c r="W456" s="39"/>
      <c r="X456" s="30"/>
      <c r="Y456" s="40" t="str">
        <f>IF('Atividades Teste'!D456&lt;&gt;"",COUNTIFS(Ocorrências!$B$6:$B456,'Atividades Teste'!$D456,Ocorrências!$R$6:$R456,"pendente")+COUNTIFS(Ocorrências!$B$6:$B456,'Atividades Teste'!$D456,Ocorrências!$R$6:$R456,"Agd Chamado"),"")</f>
        <v/>
      </c>
      <c r="Z456" s="42" t="str">
        <f t="shared" si="57"/>
        <v/>
      </c>
      <c r="AA456" s="37"/>
      <c r="AB456" s="37"/>
      <c r="AC456" s="49"/>
      <c r="AD456" s="46" t="str">
        <f t="shared" si="52"/>
        <v/>
      </c>
      <c r="AE456" s="47"/>
    </row>
    <row r="457" spans="1:31" x14ac:dyDescent="0.3">
      <c r="A457" s="92" t="str">
        <f t="shared" si="50"/>
        <v/>
      </c>
      <c r="B457" s="29" t="s">
        <v>42</v>
      </c>
      <c r="C457" s="30">
        <v>1</v>
      </c>
      <c r="D457" s="31" t="str">
        <f>IF(F457="","",B457&amp;1+SUM($C$11:C457))</f>
        <v/>
      </c>
      <c r="E457" s="32" t="str">
        <f t="shared" si="55"/>
        <v/>
      </c>
      <c r="F457" s="48"/>
      <c r="G457" s="34"/>
      <c r="H457" s="35" t="str">
        <f t="shared" si="56"/>
        <v/>
      </c>
      <c r="I457" s="36" t="str">
        <f t="shared" si="51"/>
        <v/>
      </c>
      <c r="J457" s="48"/>
      <c r="K457" s="38"/>
      <c r="L457" s="38"/>
      <c r="M457" s="39"/>
      <c r="N457" s="38"/>
      <c r="O457" s="39"/>
      <c r="P457" s="39"/>
      <c r="Q457" s="30"/>
      <c r="R457" s="40" t="str">
        <f t="shared" si="53"/>
        <v/>
      </c>
      <c r="S457" s="41" t="str">
        <f t="shared" ca="1" si="54"/>
        <v/>
      </c>
      <c r="T457" s="42" t="str">
        <f>IF(R457="","",IF(R457="Não","Liberada",IF(AND(R457&lt;&gt;"Não",R457&lt;&gt;"",VLOOKUP(R457,$D$9:$AD458,26,FALSE)&lt;&gt;"Concluído"),"Aguardando",IF(AND(R457&lt;&gt;"Não",R457&lt;&gt;"",VLOOKUP(R457,$D$9:$AD458,26,FALSE)="Concluído"),"Liberada","Aguardando"))))</f>
        <v/>
      </c>
      <c r="U457" s="43"/>
      <c r="V457" s="39"/>
      <c r="W457" s="39"/>
      <c r="X457" s="30"/>
      <c r="Y457" s="40" t="str">
        <f>IF('Atividades Teste'!D457&lt;&gt;"",COUNTIFS(Ocorrências!$B$6:$B457,'Atividades Teste'!$D457,Ocorrências!$R$6:$R457,"pendente")+COUNTIFS(Ocorrências!$B$6:$B457,'Atividades Teste'!$D457,Ocorrências!$R$6:$R457,"Agd Chamado"),"")</f>
        <v/>
      </c>
      <c r="Z457" s="42" t="str">
        <f t="shared" si="57"/>
        <v/>
      </c>
      <c r="AA457" s="37"/>
      <c r="AB457" s="37"/>
      <c r="AC457" s="49"/>
      <c r="AD457" s="46" t="str">
        <f t="shared" si="52"/>
        <v/>
      </c>
      <c r="AE457" s="47"/>
    </row>
    <row r="458" spans="1:31" x14ac:dyDescent="0.3">
      <c r="A458" s="92" t="str">
        <f t="shared" si="50"/>
        <v/>
      </c>
      <c r="B458" s="29" t="s">
        <v>42</v>
      </c>
      <c r="C458" s="30">
        <v>1</v>
      </c>
      <c r="D458" s="31" t="str">
        <f>IF(F458="","",B458&amp;1+SUM($C$11:C458))</f>
        <v/>
      </c>
      <c r="E458" s="32" t="str">
        <f t="shared" si="55"/>
        <v/>
      </c>
      <c r="F458" s="48"/>
      <c r="G458" s="34"/>
      <c r="H458" s="35" t="str">
        <f t="shared" si="56"/>
        <v/>
      </c>
      <c r="I458" s="36" t="str">
        <f t="shared" si="51"/>
        <v/>
      </c>
      <c r="J458" s="48"/>
      <c r="K458" s="38"/>
      <c r="L458" s="38"/>
      <c r="M458" s="39"/>
      <c r="N458" s="38"/>
      <c r="O458" s="39"/>
      <c r="P458" s="39"/>
      <c r="Q458" s="30"/>
      <c r="R458" s="40" t="str">
        <f t="shared" si="53"/>
        <v/>
      </c>
      <c r="S458" s="41" t="str">
        <f t="shared" ca="1" si="54"/>
        <v/>
      </c>
      <c r="T458" s="42" t="str">
        <f>IF(R458="","",IF(R458="Não","Liberada",IF(AND(R458&lt;&gt;"Não",R458&lt;&gt;"",VLOOKUP(R458,$D$9:$AD459,26,FALSE)&lt;&gt;"Concluído"),"Aguardando",IF(AND(R458&lt;&gt;"Não",R458&lt;&gt;"",VLOOKUP(R458,$D$9:$AD459,26,FALSE)="Concluído"),"Liberada","Aguardando"))))</f>
        <v/>
      </c>
      <c r="U458" s="43"/>
      <c r="V458" s="39"/>
      <c r="W458" s="39"/>
      <c r="X458" s="30"/>
      <c r="Y458" s="40" t="str">
        <f>IF('Atividades Teste'!D458&lt;&gt;"",COUNTIFS(Ocorrências!$B$6:$B458,'Atividades Teste'!$D458,Ocorrências!$R$6:$R458,"pendente")+COUNTIFS(Ocorrências!$B$6:$B458,'Atividades Teste'!$D458,Ocorrências!$R$6:$R458,"Agd Chamado"),"")</f>
        <v/>
      </c>
      <c r="Z458" s="42" t="str">
        <f t="shared" si="57"/>
        <v/>
      </c>
      <c r="AA458" s="37"/>
      <c r="AB458" s="37"/>
      <c r="AC458" s="49"/>
      <c r="AD458" s="46" t="str">
        <f t="shared" si="52"/>
        <v/>
      </c>
      <c r="AE458" s="47"/>
    </row>
    <row r="459" spans="1:31" x14ac:dyDescent="0.3">
      <c r="A459" s="92" t="str">
        <f t="shared" ref="A459:A522" si="58">IF(D459="","",IF(AD459=$O$5,"!",IF(AD459=$O$6,4,IF(AD459=$O$3,3,IF(AD459=$O$4,2,IF(AD459=$O$2,1,""))))))</f>
        <v/>
      </c>
      <c r="B459" s="29" t="s">
        <v>42</v>
      </c>
      <c r="C459" s="30">
        <v>1</v>
      </c>
      <c r="D459" s="31" t="str">
        <f>IF(F459="","",B459&amp;1+SUM($C$11:C459))</f>
        <v/>
      </c>
      <c r="E459" s="32" t="str">
        <f t="shared" si="55"/>
        <v/>
      </c>
      <c r="F459" s="48"/>
      <c r="G459" s="34"/>
      <c r="H459" s="35" t="str">
        <f t="shared" si="56"/>
        <v/>
      </c>
      <c r="I459" s="36" t="str">
        <f t="shared" si="51"/>
        <v/>
      </c>
      <c r="J459" s="48"/>
      <c r="K459" s="38"/>
      <c r="L459" s="38"/>
      <c r="M459" s="39"/>
      <c r="N459" s="38"/>
      <c r="O459" s="39"/>
      <c r="P459" s="39"/>
      <c r="Q459" s="30"/>
      <c r="R459" s="40" t="str">
        <f t="shared" si="53"/>
        <v/>
      </c>
      <c r="S459" s="41" t="str">
        <f t="shared" ca="1" si="54"/>
        <v/>
      </c>
      <c r="T459" s="42" t="str">
        <f>IF(R459="","",IF(R459="Não","Liberada",IF(AND(R459&lt;&gt;"Não",R459&lt;&gt;"",VLOOKUP(R459,$D$9:$AD460,26,FALSE)&lt;&gt;"Concluído"),"Aguardando",IF(AND(R459&lt;&gt;"Não",R459&lt;&gt;"",VLOOKUP(R459,$D$9:$AD460,26,FALSE)="Concluído"),"Liberada","Aguardando"))))</f>
        <v/>
      </c>
      <c r="U459" s="43"/>
      <c r="V459" s="39"/>
      <c r="W459" s="39"/>
      <c r="X459" s="30"/>
      <c r="Y459" s="40" t="str">
        <f>IF('Atividades Teste'!D459&lt;&gt;"",COUNTIFS(Ocorrências!$B$6:$B459,'Atividades Teste'!$D459,Ocorrências!$R$6:$R459,"pendente")+COUNTIFS(Ocorrências!$B$6:$B459,'Atividades Teste'!$D459,Ocorrências!$R$6:$R459,"Agd Chamado"),"")</f>
        <v/>
      </c>
      <c r="Z459" s="42" t="str">
        <f t="shared" si="57"/>
        <v/>
      </c>
      <c r="AA459" s="37"/>
      <c r="AB459" s="37"/>
      <c r="AC459" s="49"/>
      <c r="AD459" s="46" t="str">
        <f t="shared" si="52"/>
        <v/>
      </c>
      <c r="AE459" s="47"/>
    </row>
    <row r="460" spans="1:31" x14ac:dyDescent="0.3">
      <c r="A460" s="92" t="str">
        <f t="shared" si="58"/>
        <v/>
      </c>
      <c r="B460" s="29" t="s">
        <v>42</v>
      </c>
      <c r="C460" s="30">
        <v>1</v>
      </c>
      <c r="D460" s="31" t="str">
        <f>IF(F460="","",B460&amp;1+SUM($C$11:C460))</f>
        <v/>
      </c>
      <c r="E460" s="32" t="str">
        <f t="shared" si="55"/>
        <v/>
      </c>
      <c r="F460" s="48"/>
      <c r="G460" s="34"/>
      <c r="H460" s="35" t="str">
        <f t="shared" si="56"/>
        <v/>
      </c>
      <c r="I460" s="36" t="str">
        <f t="shared" ref="I460:I523" si="59">IF(F460="","",CONCATENATE($F460,".",$H460))</f>
        <v/>
      </c>
      <c r="J460" s="48"/>
      <c r="K460" s="38"/>
      <c r="L460" s="38"/>
      <c r="M460" s="39"/>
      <c r="N460" s="38"/>
      <c r="O460" s="39"/>
      <c r="P460" s="39"/>
      <c r="Q460" s="30"/>
      <c r="R460" s="40" t="str">
        <f t="shared" si="53"/>
        <v/>
      </c>
      <c r="S460" s="41" t="str">
        <f t="shared" ca="1" si="54"/>
        <v/>
      </c>
      <c r="T460" s="42" t="str">
        <f>IF(R460="","",IF(R460="Não","Liberada",IF(AND(R460&lt;&gt;"Não",R460&lt;&gt;"",VLOOKUP(R460,$D$9:$AD461,26,FALSE)&lt;&gt;"Concluído"),"Aguardando",IF(AND(R460&lt;&gt;"Não",R460&lt;&gt;"",VLOOKUP(R460,$D$9:$AD461,26,FALSE)="Concluído"),"Liberada","Aguardando"))))</f>
        <v/>
      </c>
      <c r="U460" s="43"/>
      <c r="V460" s="39"/>
      <c r="W460" s="39"/>
      <c r="X460" s="30"/>
      <c r="Y460" s="40" t="str">
        <f>IF('Atividades Teste'!D460&lt;&gt;"",COUNTIFS(Ocorrências!$B$6:$B460,'Atividades Teste'!$D460,Ocorrências!$R$6:$R460,"pendente")+COUNTIFS(Ocorrências!$B$6:$B460,'Atividades Teste'!$D460,Ocorrências!$R$6:$R460,"Agd Chamado"),"")</f>
        <v/>
      </c>
      <c r="Z460" s="42" t="str">
        <f t="shared" si="57"/>
        <v/>
      </c>
      <c r="AA460" s="37"/>
      <c r="AB460" s="37"/>
      <c r="AC460" s="49"/>
      <c r="AD460" s="46" t="str">
        <f t="shared" ref="AD460:AD523" si="60">IF(D460="","",IF(AND(AB460&lt;&gt;"",AC460&lt;&gt;""),"Concluído",IF(AB460="","Não Iniciada",IF(AND(R460="Não",Z460="ok",AC460&lt;&gt;"",AB460&lt;&gt;""),"Concluído",IF(AND(R460="Não",Z460="Pendente",AC460&lt;&gt;"",AB460&lt;&gt;""),"Aguard. Ocorr.",IF(AND(R460&lt;&gt;"",R460&lt;&gt;"Não",T460&lt;&gt;"Liberada",Z460="ok",AB460&lt;&gt;""),"Aguard. Pred.",IF(AND(R460&lt;&gt;"",R460&lt;&gt;"Não",T460="Liberada",Z460="ok",AB460&lt;&gt;""),"Em Execução",IF(AND(R460&lt;&gt;"",R460&lt;&gt;"Liberada",Z460="ok",AB460&lt;&gt;"",AC460=""),"Em Execução",IF(AND(R460&lt;&gt;"",R460&lt;&gt;"Liberada",Z460="Pendente",AB460&lt;&gt;"",AC460=""),"Aguard. Ocorr.",IF(AND(R460&lt;&gt;"",R460&lt;&gt;"Não",Z460="Pendente",AB460&lt;&gt;""),"Aguard. Ocorr.","Pendente"))))))))))</f>
        <v/>
      </c>
      <c r="AE460" s="47"/>
    </row>
    <row r="461" spans="1:31" x14ac:dyDescent="0.3">
      <c r="A461" s="92" t="str">
        <f t="shared" si="58"/>
        <v/>
      </c>
      <c r="B461" s="29" t="s">
        <v>42</v>
      </c>
      <c r="C461" s="30">
        <v>1</v>
      </c>
      <c r="D461" s="31" t="str">
        <f>IF(F461="","",B461&amp;1+SUM($C$11:C461))</f>
        <v/>
      </c>
      <c r="E461" s="32" t="str">
        <f t="shared" si="55"/>
        <v/>
      </c>
      <c r="F461" s="48"/>
      <c r="G461" s="34"/>
      <c r="H461" s="35" t="str">
        <f t="shared" si="56"/>
        <v/>
      </c>
      <c r="I461" s="36" t="str">
        <f t="shared" si="59"/>
        <v/>
      </c>
      <c r="J461" s="48"/>
      <c r="K461" s="38"/>
      <c r="L461" s="38"/>
      <c r="M461" s="39"/>
      <c r="N461" s="38"/>
      <c r="O461" s="39"/>
      <c r="P461" s="39"/>
      <c r="Q461" s="30"/>
      <c r="R461" s="40" t="str">
        <f t="shared" ref="R461:R507" si="61">IF(D461="","",IF(AND(F461=F460,H460+1=H461),D460,"Não"))</f>
        <v/>
      </c>
      <c r="S461" s="41" t="str">
        <f t="shared" ref="S461:S524" ca="1" si="62">IF(R461="","",IF(_xlfn.DAYS(TODAY(),AB461)&lt;=0,0,IF(AND(R461="Não",AB461&lt;&gt;"",T461="Liberada"),_xlfn.DAYS(TODAY(),AB461),IF(AND(R461&lt;&gt;"Não",R461&lt;&gt;"",T461="Aguardando",AB461&lt;&gt;""),"-",IF(AND(R461&lt;&gt;"Não",R461&lt;&gt;"",T461="Liberada",AB461&lt;&gt;""),_xlfn.DAYS(TODAY(),AB461))))))</f>
        <v/>
      </c>
      <c r="T461" s="42" t="str">
        <f>IF(R461="","",IF(R461="Não","Liberada",IF(AND(R461&lt;&gt;"Não",R461&lt;&gt;"",VLOOKUP(R461,$D$9:$AD462,26,FALSE)&lt;&gt;"Concluído"),"Aguardando",IF(AND(R461&lt;&gt;"Não",R461&lt;&gt;"",VLOOKUP(R461,$D$9:$AD462,26,FALSE)="Concluído"),"Liberada","Aguardando"))))</f>
        <v/>
      </c>
      <c r="U461" s="43"/>
      <c r="V461" s="39"/>
      <c r="W461" s="39"/>
      <c r="X461" s="30"/>
      <c r="Y461" s="40" t="str">
        <f>IF('Atividades Teste'!D461&lt;&gt;"",COUNTIFS(Ocorrências!$B$6:$B461,'Atividades Teste'!$D461,Ocorrências!$R$6:$R461,"pendente")+COUNTIFS(Ocorrências!$B$6:$B461,'Atividades Teste'!$D461,Ocorrências!$R$6:$R461,"Agd Chamado"),"")</f>
        <v/>
      </c>
      <c r="Z461" s="42" t="str">
        <f t="shared" si="57"/>
        <v/>
      </c>
      <c r="AA461" s="37"/>
      <c r="AB461" s="37"/>
      <c r="AC461" s="49"/>
      <c r="AD461" s="46" t="str">
        <f t="shared" si="60"/>
        <v/>
      </c>
      <c r="AE461" s="47"/>
    </row>
    <row r="462" spans="1:31" x14ac:dyDescent="0.3">
      <c r="A462" s="92" t="str">
        <f t="shared" si="58"/>
        <v/>
      </c>
      <c r="B462" s="29" t="s">
        <v>42</v>
      </c>
      <c r="C462" s="30">
        <v>1</v>
      </c>
      <c r="D462" s="31" t="str">
        <f>IF(F462="","",B462&amp;1+SUM($C$11:C462))</f>
        <v/>
      </c>
      <c r="E462" s="32" t="str">
        <f t="shared" ref="E462:E525" si="63">IF(D462="","",IF(AND(F462=F463,H462+1=H463),"Sim","Não"))</f>
        <v/>
      </c>
      <c r="F462" s="48"/>
      <c r="G462" s="34"/>
      <c r="H462" s="35" t="str">
        <f t="shared" ref="H462:H525" si="64">IF(F462="","",IF(F462=F461,H461+1,1))</f>
        <v/>
      </c>
      <c r="I462" s="36" t="str">
        <f t="shared" si="59"/>
        <v/>
      </c>
      <c r="J462" s="48"/>
      <c r="K462" s="38"/>
      <c r="L462" s="38"/>
      <c r="M462" s="39"/>
      <c r="N462" s="38"/>
      <c r="O462" s="39"/>
      <c r="P462" s="39"/>
      <c r="Q462" s="30"/>
      <c r="R462" s="40" t="str">
        <f t="shared" si="61"/>
        <v/>
      </c>
      <c r="S462" s="41" t="str">
        <f t="shared" ca="1" si="62"/>
        <v/>
      </c>
      <c r="T462" s="42" t="str">
        <f>IF(R462="","",IF(R462="Não","Liberada",IF(AND(R462&lt;&gt;"Não",R462&lt;&gt;"",VLOOKUP(R462,$D$9:$AD463,26,FALSE)&lt;&gt;"Concluído"),"Aguardando",IF(AND(R462&lt;&gt;"Não",R462&lt;&gt;"",VLOOKUP(R462,$D$9:$AD463,26,FALSE)="Concluído"),"Liberada","Aguardando"))))</f>
        <v/>
      </c>
      <c r="U462" s="43"/>
      <c r="V462" s="39"/>
      <c r="W462" s="39"/>
      <c r="X462" s="30"/>
      <c r="Y462" s="40" t="str">
        <f>IF('Atividades Teste'!D462&lt;&gt;"",COUNTIFS(Ocorrências!$B$6:$B462,'Atividades Teste'!$D462,Ocorrências!$R$6:$R462,"pendente")+COUNTIFS(Ocorrências!$B$6:$B462,'Atividades Teste'!$D462,Ocorrências!$R$6:$R462,"Agd Chamado"),"")</f>
        <v/>
      </c>
      <c r="Z462" s="42" t="str">
        <f t="shared" ref="Z462:Z525" si="65">IF(D462="","",IF(Y462&gt;0,"Pendente","ok"))</f>
        <v/>
      </c>
      <c r="AA462" s="37"/>
      <c r="AB462" s="37"/>
      <c r="AC462" s="49"/>
      <c r="AD462" s="46" t="str">
        <f t="shared" si="60"/>
        <v/>
      </c>
      <c r="AE462" s="47"/>
    </row>
    <row r="463" spans="1:31" x14ac:dyDescent="0.3">
      <c r="A463" s="92" t="str">
        <f t="shared" si="58"/>
        <v/>
      </c>
      <c r="B463" s="29" t="s">
        <v>42</v>
      </c>
      <c r="C463" s="30">
        <v>1</v>
      </c>
      <c r="D463" s="31" t="str">
        <f>IF(F463="","",B463&amp;1+SUM($C$11:C463))</f>
        <v/>
      </c>
      <c r="E463" s="32" t="str">
        <f t="shared" si="63"/>
        <v/>
      </c>
      <c r="F463" s="48"/>
      <c r="G463" s="34"/>
      <c r="H463" s="35" t="str">
        <f t="shared" si="64"/>
        <v/>
      </c>
      <c r="I463" s="36" t="str">
        <f t="shared" si="59"/>
        <v/>
      </c>
      <c r="J463" s="48"/>
      <c r="K463" s="38"/>
      <c r="L463" s="38"/>
      <c r="M463" s="39"/>
      <c r="N463" s="38"/>
      <c r="O463" s="39"/>
      <c r="P463" s="39"/>
      <c r="Q463" s="30"/>
      <c r="R463" s="40" t="str">
        <f t="shared" si="61"/>
        <v/>
      </c>
      <c r="S463" s="41" t="str">
        <f t="shared" ca="1" si="62"/>
        <v/>
      </c>
      <c r="T463" s="42" t="str">
        <f>IF(R463="","",IF(R463="Não","Liberada",IF(AND(R463&lt;&gt;"Não",R463&lt;&gt;"",VLOOKUP(R463,$D$9:$AD464,26,FALSE)&lt;&gt;"Concluído"),"Aguardando",IF(AND(R463&lt;&gt;"Não",R463&lt;&gt;"",VLOOKUP(R463,$D$9:$AD464,26,FALSE)="Concluído"),"Liberada","Aguardando"))))</f>
        <v/>
      </c>
      <c r="U463" s="43"/>
      <c r="V463" s="39"/>
      <c r="W463" s="39"/>
      <c r="X463" s="30"/>
      <c r="Y463" s="40" t="str">
        <f>IF('Atividades Teste'!D463&lt;&gt;"",COUNTIFS(Ocorrências!$B$6:$B463,'Atividades Teste'!$D463,Ocorrências!$R$6:$R463,"pendente")+COUNTIFS(Ocorrências!$B$6:$B463,'Atividades Teste'!$D463,Ocorrências!$R$6:$R463,"Agd Chamado"),"")</f>
        <v/>
      </c>
      <c r="Z463" s="42" t="str">
        <f t="shared" si="65"/>
        <v/>
      </c>
      <c r="AA463" s="37"/>
      <c r="AB463" s="37"/>
      <c r="AC463" s="49"/>
      <c r="AD463" s="46" t="str">
        <f t="shared" si="60"/>
        <v/>
      </c>
      <c r="AE463" s="47"/>
    </row>
    <row r="464" spans="1:31" x14ac:dyDescent="0.3">
      <c r="A464" s="92" t="str">
        <f t="shared" si="58"/>
        <v/>
      </c>
      <c r="B464" s="29" t="s">
        <v>42</v>
      </c>
      <c r="C464" s="30">
        <v>1</v>
      </c>
      <c r="D464" s="31" t="str">
        <f>IF(F464="","",B464&amp;1+SUM($C$11:C464))</f>
        <v/>
      </c>
      <c r="E464" s="32" t="str">
        <f t="shared" si="63"/>
        <v/>
      </c>
      <c r="F464" s="48"/>
      <c r="G464" s="34"/>
      <c r="H464" s="35" t="str">
        <f t="shared" si="64"/>
        <v/>
      </c>
      <c r="I464" s="36" t="str">
        <f t="shared" si="59"/>
        <v/>
      </c>
      <c r="J464" s="48"/>
      <c r="K464" s="38"/>
      <c r="L464" s="38"/>
      <c r="M464" s="39"/>
      <c r="N464" s="38"/>
      <c r="O464" s="39"/>
      <c r="P464" s="39"/>
      <c r="Q464" s="30"/>
      <c r="R464" s="40" t="str">
        <f t="shared" si="61"/>
        <v/>
      </c>
      <c r="S464" s="41" t="str">
        <f t="shared" ca="1" si="62"/>
        <v/>
      </c>
      <c r="T464" s="42" t="str">
        <f>IF(R464="","",IF(R464="Não","Liberada",IF(AND(R464&lt;&gt;"Não",R464&lt;&gt;"",VLOOKUP(R464,$D$9:$AD465,26,FALSE)&lt;&gt;"Concluído"),"Aguardando",IF(AND(R464&lt;&gt;"Não",R464&lt;&gt;"",VLOOKUP(R464,$D$9:$AD465,26,FALSE)="Concluído"),"Liberada","Aguardando"))))</f>
        <v/>
      </c>
      <c r="U464" s="43"/>
      <c r="V464" s="39"/>
      <c r="W464" s="39"/>
      <c r="X464" s="30"/>
      <c r="Y464" s="40" t="str">
        <f>IF('Atividades Teste'!D464&lt;&gt;"",COUNTIFS(Ocorrências!$B$6:$B464,'Atividades Teste'!$D464,Ocorrências!$R$6:$R464,"pendente")+COUNTIFS(Ocorrências!$B$6:$B464,'Atividades Teste'!$D464,Ocorrências!$R$6:$R464,"Agd Chamado"),"")</f>
        <v/>
      </c>
      <c r="Z464" s="42" t="str">
        <f t="shared" si="65"/>
        <v/>
      </c>
      <c r="AA464" s="37"/>
      <c r="AB464" s="37"/>
      <c r="AC464" s="49"/>
      <c r="AD464" s="46" t="str">
        <f t="shared" si="60"/>
        <v/>
      </c>
      <c r="AE464" s="47"/>
    </row>
    <row r="465" spans="1:31" x14ac:dyDescent="0.3">
      <c r="A465" s="92" t="str">
        <f t="shared" si="58"/>
        <v/>
      </c>
      <c r="B465" s="29" t="s">
        <v>42</v>
      </c>
      <c r="C465" s="30">
        <v>1</v>
      </c>
      <c r="D465" s="31" t="str">
        <f>IF(F465="","",B465&amp;1+SUM($C$11:C465))</f>
        <v/>
      </c>
      <c r="E465" s="32" t="str">
        <f t="shared" si="63"/>
        <v/>
      </c>
      <c r="F465" s="48"/>
      <c r="G465" s="34"/>
      <c r="H465" s="35" t="str">
        <f t="shared" si="64"/>
        <v/>
      </c>
      <c r="I465" s="36" t="str">
        <f t="shared" si="59"/>
        <v/>
      </c>
      <c r="J465" s="48"/>
      <c r="K465" s="38"/>
      <c r="L465" s="38"/>
      <c r="M465" s="39"/>
      <c r="N465" s="38"/>
      <c r="O465" s="39"/>
      <c r="P465" s="39"/>
      <c r="Q465" s="30"/>
      <c r="R465" s="40" t="str">
        <f t="shared" si="61"/>
        <v/>
      </c>
      <c r="S465" s="41" t="str">
        <f t="shared" ca="1" si="62"/>
        <v/>
      </c>
      <c r="T465" s="42" t="str">
        <f>IF(R465="","",IF(R465="Não","Liberada",IF(AND(R465&lt;&gt;"Não",R465&lt;&gt;"",VLOOKUP(R465,$D$9:$AD466,26,FALSE)&lt;&gt;"Concluído"),"Aguardando",IF(AND(R465&lt;&gt;"Não",R465&lt;&gt;"",VLOOKUP(R465,$D$9:$AD466,26,FALSE)="Concluído"),"Liberada","Aguardando"))))</f>
        <v/>
      </c>
      <c r="U465" s="43"/>
      <c r="V465" s="39"/>
      <c r="W465" s="39"/>
      <c r="X465" s="30"/>
      <c r="Y465" s="40" t="str">
        <f>IF('Atividades Teste'!D465&lt;&gt;"",COUNTIFS(Ocorrências!$B$6:$B465,'Atividades Teste'!$D465,Ocorrências!$R$6:$R465,"pendente")+COUNTIFS(Ocorrências!$B$6:$B465,'Atividades Teste'!$D465,Ocorrências!$R$6:$R465,"Agd Chamado"),"")</f>
        <v/>
      </c>
      <c r="Z465" s="42" t="str">
        <f t="shared" si="65"/>
        <v/>
      </c>
      <c r="AA465" s="37"/>
      <c r="AB465" s="37"/>
      <c r="AC465" s="49"/>
      <c r="AD465" s="46" t="str">
        <f t="shared" si="60"/>
        <v/>
      </c>
      <c r="AE465" s="47"/>
    </row>
    <row r="466" spans="1:31" x14ac:dyDescent="0.3">
      <c r="A466" s="92" t="str">
        <f t="shared" si="58"/>
        <v/>
      </c>
      <c r="B466" s="29" t="s">
        <v>42</v>
      </c>
      <c r="C466" s="30">
        <v>1</v>
      </c>
      <c r="D466" s="31" t="str">
        <f>IF(F466="","",B466&amp;1+SUM($C$11:C466))</f>
        <v/>
      </c>
      <c r="E466" s="32" t="str">
        <f t="shared" si="63"/>
        <v/>
      </c>
      <c r="F466" s="48"/>
      <c r="G466" s="34"/>
      <c r="H466" s="35" t="str">
        <f t="shared" si="64"/>
        <v/>
      </c>
      <c r="I466" s="36" t="str">
        <f t="shared" si="59"/>
        <v/>
      </c>
      <c r="J466" s="48"/>
      <c r="K466" s="38"/>
      <c r="L466" s="38"/>
      <c r="M466" s="39"/>
      <c r="N466" s="38"/>
      <c r="O466" s="39"/>
      <c r="P466" s="39"/>
      <c r="Q466" s="30"/>
      <c r="R466" s="40" t="str">
        <f t="shared" si="61"/>
        <v/>
      </c>
      <c r="S466" s="41" t="str">
        <f t="shared" ca="1" si="62"/>
        <v/>
      </c>
      <c r="T466" s="42" t="str">
        <f>IF(R466="","",IF(R466="Não","Liberada",IF(AND(R466&lt;&gt;"Não",R466&lt;&gt;"",VLOOKUP(R466,$D$9:$AD467,26,FALSE)&lt;&gt;"Concluído"),"Aguardando",IF(AND(R466&lt;&gt;"Não",R466&lt;&gt;"",VLOOKUP(R466,$D$9:$AD467,26,FALSE)="Concluído"),"Liberada","Aguardando"))))</f>
        <v/>
      </c>
      <c r="U466" s="43"/>
      <c r="V466" s="39"/>
      <c r="W466" s="39"/>
      <c r="X466" s="30"/>
      <c r="Y466" s="40" t="str">
        <f>IF('Atividades Teste'!D466&lt;&gt;"",COUNTIFS(Ocorrências!$B$6:$B466,'Atividades Teste'!$D466,Ocorrências!$R$6:$R466,"pendente")+COUNTIFS(Ocorrências!$B$6:$B466,'Atividades Teste'!$D466,Ocorrências!$R$6:$R466,"Agd Chamado"),"")</f>
        <v/>
      </c>
      <c r="Z466" s="42" t="str">
        <f t="shared" si="65"/>
        <v/>
      </c>
      <c r="AA466" s="37"/>
      <c r="AB466" s="37"/>
      <c r="AC466" s="49"/>
      <c r="AD466" s="46" t="str">
        <f t="shared" si="60"/>
        <v/>
      </c>
      <c r="AE466" s="47"/>
    </row>
    <row r="467" spans="1:31" x14ac:dyDescent="0.3">
      <c r="A467" s="92" t="str">
        <f t="shared" si="58"/>
        <v/>
      </c>
      <c r="B467" s="29" t="s">
        <v>42</v>
      </c>
      <c r="C467" s="30">
        <v>1</v>
      </c>
      <c r="D467" s="31" t="str">
        <f>IF(F467="","",B467&amp;1+SUM($C$11:C467))</f>
        <v/>
      </c>
      <c r="E467" s="32" t="str">
        <f t="shared" si="63"/>
        <v/>
      </c>
      <c r="F467" s="48"/>
      <c r="G467" s="34"/>
      <c r="H467" s="35" t="str">
        <f t="shared" si="64"/>
        <v/>
      </c>
      <c r="I467" s="36" t="str">
        <f t="shared" si="59"/>
        <v/>
      </c>
      <c r="J467" s="48"/>
      <c r="K467" s="38"/>
      <c r="L467" s="38"/>
      <c r="M467" s="39"/>
      <c r="N467" s="38"/>
      <c r="O467" s="39"/>
      <c r="P467" s="39"/>
      <c r="Q467" s="30"/>
      <c r="R467" s="40" t="str">
        <f t="shared" si="61"/>
        <v/>
      </c>
      <c r="S467" s="41" t="str">
        <f t="shared" ca="1" si="62"/>
        <v/>
      </c>
      <c r="T467" s="42" t="str">
        <f>IF(R467="","",IF(R467="Não","Liberada",IF(AND(R467&lt;&gt;"Não",R467&lt;&gt;"",VLOOKUP(R467,$D$9:$AD468,26,FALSE)&lt;&gt;"Concluído"),"Aguardando",IF(AND(R467&lt;&gt;"Não",R467&lt;&gt;"",VLOOKUP(R467,$D$9:$AD468,26,FALSE)="Concluído"),"Liberada","Aguardando"))))</f>
        <v/>
      </c>
      <c r="U467" s="43"/>
      <c r="V467" s="39"/>
      <c r="W467" s="39"/>
      <c r="X467" s="30"/>
      <c r="Y467" s="40" t="str">
        <f>IF('Atividades Teste'!D467&lt;&gt;"",COUNTIFS(Ocorrências!$B$6:$B467,'Atividades Teste'!$D467,Ocorrências!$R$6:$R467,"pendente")+COUNTIFS(Ocorrências!$B$6:$B467,'Atividades Teste'!$D467,Ocorrências!$R$6:$R467,"Agd Chamado"),"")</f>
        <v/>
      </c>
      <c r="Z467" s="42" t="str">
        <f t="shared" si="65"/>
        <v/>
      </c>
      <c r="AA467" s="37"/>
      <c r="AB467" s="37"/>
      <c r="AC467" s="49"/>
      <c r="AD467" s="46" t="str">
        <f t="shared" si="60"/>
        <v/>
      </c>
      <c r="AE467" s="47"/>
    </row>
    <row r="468" spans="1:31" x14ac:dyDescent="0.3">
      <c r="A468" s="92" t="str">
        <f t="shared" si="58"/>
        <v/>
      </c>
      <c r="B468" s="29" t="s">
        <v>42</v>
      </c>
      <c r="C468" s="30">
        <v>1</v>
      </c>
      <c r="D468" s="31" t="str">
        <f>IF(F468="","",B468&amp;1+SUM($C$11:C468))</f>
        <v/>
      </c>
      <c r="E468" s="32" t="str">
        <f t="shared" si="63"/>
        <v/>
      </c>
      <c r="F468" s="48"/>
      <c r="G468" s="34"/>
      <c r="H468" s="35" t="str">
        <f t="shared" si="64"/>
        <v/>
      </c>
      <c r="I468" s="36" t="str">
        <f t="shared" si="59"/>
        <v/>
      </c>
      <c r="J468" s="48"/>
      <c r="K468" s="38"/>
      <c r="L468" s="38"/>
      <c r="M468" s="39"/>
      <c r="N468" s="38"/>
      <c r="O468" s="39"/>
      <c r="P468" s="39"/>
      <c r="Q468" s="30"/>
      <c r="R468" s="40" t="str">
        <f t="shared" si="61"/>
        <v/>
      </c>
      <c r="S468" s="41" t="str">
        <f t="shared" ca="1" si="62"/>
        <v/>
      </c>
      <c r="T468" s="42" t="str">
        <f>IF(R468="","",IF(R468="Não","Liberada",IF(AND(R468&lt;&gt;"Não",R468&lt;&gt;"",VLOOKUP(R468,$D$9:$AD469,26,FALSE)&lt;&gt;"Concluído"),"Aguardando",IF(AND(R468&lt;&gt;"Não",R468&lt;&gt;"",VLOOKUP(R468,$D$9:$AD469,26,FALSE)="Concluído"),"Liberada","Aguardando"))))</f>
        <v/>
      </c>
      <c r="U468" s="43"/>
      <c r="V468" s="39"/>
      <c r="W468" s="39"/>
      <c r="X468" s="30"/>
      <c r="Y468" s="40" t="str">
        <f>IF('Atividades Teste'!D468&lt;&gt;"",COUNTIFS(Ocorrências!$B$6:$B468,'Atividades Teste'!$D468,Ocorrências!$R$6:$R468,"pendente")+COUNTIFS(Ocorrências!$B$6:$B468,'Atividades Teste'!$D468,Ocorrências!$R$6:$R468,"Agd Chamado"),"")</f>
        <v/>
      </c>
      <c r="Z468" s="42" t="str">
        <f t="shared" si="65"/>
        <v/>
      </c>
      <c r="AA468" s="37"/>
      <c r="AB468" s="37"/>
      <c r="AC468" s="49"/>
      <c r="AD468" s="46" t="str">
        <f t="shared" si="60"/>
        <v/>
      </c>
      <c r="AE468" s="47"/>
    </row>
    <row r="469" spans="1:31" x14ac:dyDescent="0.3">
      <c r="A469" s="92" t="str">
        <f t="shared" si="58"/>
        <v/>
      </c>
      <c r="B469" s="29" t="s">
        <v>42</v>
      </c>
      <c r="C469" s="30">
        <v>1</v>
      </c>
      <c r="D469" s="31" t="str">
        <f>IF(F469="","",B469&amp;1+SUM($C$11:C469))</f>
        <v/>
      </c>
      <c r="E469" s="32" t="str">
        <f t="shared" si="63"/>
        <v/>
      </c>
      <c r="F469" s="48"/>
      <c r="G469" s="34"/>
      <c r="H469" s="35" t="str">
        <f t="shared" si="64"/>
        <v/>
      </c>
      <c r="I469" s="36" t="str">
        <f t="shared" si="59"/>
        <v/>
      </c>
      <c r="J469" s="48"/>
      <c r="K469" s="38"/>
      <c r="L469" s="38"/>
      <c r="M469" s="39"/>
      <c r="N469" s="38"/>
      <c r="O469" s="39"/>
      <c r="P469" s="39"/>
      <c r="Q469" s="30"/>
      <c r="R469" s="40" t="str">
        <f t="shared" si="61"/>
        <v/>
      </c>
      <c r="S469" s="41" t="str">
        <f t="shared" ca="1" si="62"/>
        <v/>
      </c>
      <c r="T469" s="42" t="str">
        <f>IF(R469="","",IF(R469="Não","Liberada",IF(AND(R469&lt;&gt;"Não",R469&lt;&gt;"",VLOOKUP(R469,$D$9:$AD470,26,FALSE)&lt;&gt;"Concluído"),"Aguardando",IF(AND(R469&lt;&gt;"Não",R469&lt;&gt;"",VLOOKUP(R469,$D$9:$AD470,26,FALSE)="Concluído"),"Liberada","Aguardando"))))</f>
        <v/>
      </c>
      <c r="U469" s="43"/>
      <c r="V469" s="39"/>
      <c r="W469" s="39"/>
      <c r="X469" s="30"/>
      <c r="Y469" s="40" t="str">
        <f>IF('Atividades Teste'!D469&lt;&gt;"",COUNTIFS(Ocorrências!$B$6:$B469,'Atividades Teste'!$D469,Ocorrências!$R$6:$R469,"pendente")+COUNTIFS(Ocorrências!$B$6:$B469,'Atividades Teste'!$D469,Ocorrências!$R$6:$R469,"Agd Chamado"),"")</f>
        <v/>
      </c>
      <c r="Z469" s="42" t="str">
        <f t="shared" si="65"/>
        <v/>
      </c>
      <c r="AA469" s="37"/>
      <c r="AB469" s="37"/>
      <c r="AC469" s="49"/>
      <c r="AD469" s="46" t="str">
        <f t="shared" si="60"/>
        <v/>
      </c>
      <c r="AE469" s="47"/>
    </row>
    <row r="470" spans="1:31" x14ac:dyDescent="0.3">
      <c r="A470" s="92" t="str">
        <f t="shared" si="58"/>
        <v/>
      </c>
      <c r="B470" s="29" t="s">
        <v>42</v>
      </c>
      <c r="C470" s="30">
        <v>1</v>
      </c>
      <c r="D470" s="31" t="str">
        <f>IF(F470="","",B470&amp;1+SUM($C$11:C470))</f>
        <v/>
      </c>
      <c r="E470" s="32" t="str">
        <f t="shared" si="63"/>
        <v/>
      </c>
      <c r="F470" s="48"/>
      <c r="G470" s="34"/>
      <c r="H470" s="35" t="str">
        <f t="shared" si="64"/>
        <v/>
      </c>
      <c r="I470" s="36" t="str">
        <f t="shared" si="59"/>
        <v/>
      </c>
      <c r="J470" s="48"/>
      <c r="K470" s="38"/>
      <c r="L470" s="38"/>
      <c r="M470" s="39"/>
      <c r="N470" s="38"/>
      <c r="O470" s="39"/>
      <c r="P470" s="39"/>
      <c r="Q470" s="30"/>
      <c r="R470" s="40" t="str">
        <f t="shared" si="61"/>
        <v/>
      </c>
      <c r="S470" s="41" t="str">
        <f t="shared" ca="1" si="62"/>
        <v/>
      </c>
      <c r="T470" s="42" t="str">
        <f>IF(R470="","",IF(R470="Não","Liberada",IF(AND(R470&lt;&gt;"Não",R470&lt;&gt;"",VLOOKUP(R470,$D$9:$AD471,26,FALSE)&lt;&gt;"Concluído"),"Aguardando",IF(AND(R470&lt;&gt;"Não",R470&lt;&gt;"",VLOOKUP(R470,$D$9:$AD471,26,FALSE)="Concluído"),"Liberada","Aguardando"))))</f>
        <v/>
      </c>
      <c r="U470" s="43"/>
      <c r="V470" s="39"/>
      <c r="W470" s="39"/>
      <c r="X470" s="30"/>
      <c r="Y470" s="40" t="str">
        <f>IF('Atividades Teste'!D470&lt;&gt;"",COUNTIFS(Ocorrências!$B$6:$B470,'Atividades Teste'!$D470,Ocorrências!$R$6:$R470,"pendente")+COUNTIFS(Ocorrências!$B$6:$B470,'Atividades Teste'!$D470,Ocorrências!$R$6:$R470,"Agd Chamado"),"")</f>
        <v/>
      </c>
      <c r="Z470" s="42" t="str">
        <f t="shared" si="65"/>
        <v/>
      </c>
      <c r="AA470" s="37"/>
      <c r="AB470" s="37"/>
      <c r="AC470" s="49"/>
      <c r="AD470" s="46" t="str">
        <f t="shared" si="60"/>
        <v/>
      </c>
      <c r="AE470" s="47"/>
    </row>
    <row r="471" spans="1:31" x14ac:dyDescent="0.3">
      <c r="A471" s="92" t="str">
        <f t="shared" si="58"/>
        <v/>
      </c>
      <c r="B471" s="29" t="s">
        <v>42</v>
      </c>
      <c r="C471" s="30">
        <v>1</v>
      </c>
      <c r="D471" s="31" t="str">
        <f>IF(F471="","",B471&amp;1+SUM($C$11:C471))</f>
        <v/>
      </c>
      <c r="E471" s="32" t="str">
        <f t="shared" si="63"/>
        <v/>
      </c>
      <c r="F471" s="48"/>
      <c r="G471" s="34"/>
      <c r="H471" s="35" t="str">
        <f t="shared" si="64"/>
        <v/>
      </c>
      <c r="I471" s="36" t="str">
        <f t="shared" si="59"/>
        <v/>
      </c>
      <c r="J471" s="48"/>
      <c r="K471" s="38"/>
      <c r="L471" s="38"/>
      <c r="M471" s="39"/>
      <c r="N471" s="38"/>
      <c r="O471" s="39"/>
      <c r="P471" s="39"/>
      <c r="Q471" s="30"/>
      <c r="R471" s="40" t="str">
        <f t="shared" si="61"/>
        <v/>
      </c>
      <c r="S471" s="41" t="str">
        <f t="shared" ca="1" si="62"/>
        <v/>
      </c>
      <c r="T471" s="42" t="str">
        <f>IF(R471="","",IF(R471="Não","Liberada",IF(AND(R471&lt;&gt;"Não",R471&lt;&gt;"",VLOOKUP(R471,$D$9:$AD472,26,FALSE)&lt;&gt;"Concluído"),"Aguardando",IF(AND(R471&lt;&gt;"Não",R471&lt;&gt;"",VLOOKUP(R471,$D$9:$AD472,26,FALSE)="Concluído"),"Liberada","Aguardando"))))</f>
        <v/>
      </c>
      <c r="U471" s="43"/>
      <c r="V471" s="39"/>
      <c r="W471" s="39"/>
      <c r="X471" s="30"/>
      <c r="Y471" s="40" t="str">
        <f>IF('Atividades Teste'!D471&lt;&gt;"",COUNTIFS(Ocorrências!$B$6:$B471,'Atividades Teste'!$D471,Ocorrências!$R$6:$R471,"pendente")+COUNTIFS(Ocorrências!$B$6:$B471,'Atividades Teste'!$D471,Ocorrências!$R$6:$R471,"Agd Chamado"),"")</f>
        <v/>
      </c>
      <c r="Z471" s="42" t="str">
        <f t="shared" si="65"/>
        <v/>
      </c>
      <c r="AA471" s="37"/>
      <c r="AB471" s="37"/>
      <c r="AC471" s="49"/>
      <c r="AD471" s="46" t="str">
        <f t="shared" si="60"/>
        <v/>
      </c>
      <c r="AE471" s="47"/>
    </row>
    <row r="472" spans="1:31" x14ac:dyDescent="0.3">
      <c r="A472" s="92" t="str">
        <f t="shared" si="58"/>
        <v/>
      </c>
      <c r="B472" s="29" t="s">
        <v>42</v>
      </c>
      <c r="C472" s="30">
        <v>1</v>
      </c>
      <c r="D472" s="31" t="str">
        <f>IF(F472="","",B472&amp;1+SUM($C$11:C472))</f>
        <v/>
      </c>
      <c r="E472" s="32" t="str">
        <f t="shared" si="63"/>
        <v/>
      </c>
      <c r="F472" s="48"/>
      <c r="G472" s="34"/>
      <c r="H472" s="35" t="str">
        <f t="shared" si="64"/>
        <v/>
      </c>
      <c r="I472" s="36" t="str">
        <f t="shared" si="59"/>
        <v/>
      </c>
      <c r="J472" s="48"/>
      <c r="K472" s="38"/>
      <c r="L472" s="38"/>
      <c r="M472" s="39"/>
      <c r="N472" s="38"/>
      <c r="O472" s="39"/>
      <c r="P472" s="39"/>
      <c r="Q472" s="30"/>
      <c r="R472" s="40" t="str">
        <f t="shared" si="61"/>
        <v/>
      </c>
      <c r="S472" s="41" t="str">
        <f t="shared" ca="1" si="62"/>
        <v/>
      </c>
      <c r="T472" s="42" t="str">
        <f>IF(R472="","",IF(R472="Não","Liberada",IF(AND(R472&lt;&gt;"Não",R472&lt;&gt;"",VLOOKUP(R472,$D$9:$AD473,26,FALSE)&lt;&gt;"Concluído"),"Aguardando",IF(AND(R472&lt;&gt;"Não",R472&lt;&gt;"",VLOOKUP(R472,$D$9:$AD473,26,FALSE)="Concluído"),"Liberada","Aguardando"))))</f>
        <v/>
      </c>
      <c r="U472" s="43"/>
      <c r="V472" s="39"/>
      <c r="W472" s="39"/>
      <c r="X472" s="30"/>
      <c r="Y472" s="40" t="str">
        <f>IF('Atividades Teste'!D472&lt;&gt;"",COUNTIFS(Ocorrências!$B$6:$B472,'Atividades Teste'!$D472,Ocorrências!$R$6:$R472,"pendente")+COUNTIFS(Ocorrências!$B$6:$B472,'Atividades Teste'!$D472,Ocorrências!$R$6:$R472,"Agd Chamado"),"")</f>
        <v/>
      </c>
      <c r="Z472" s="42" t="str">
        <f t="shared" si="65"/>
        <v/>
      </c>
      <c r="AA472" s="37"/>
      <c r="AB472" s="37"/>
      <c r="AC472" s="49"/>
      <c r="AD472" s="46" t="str">
        <f t="shared" si="60"/>
        <v/>
      </c>
      <c r="AE472" s="47"/>
    </row>
    <row r="473" spans="1:31" x14ac:dyDescent="0.3">
      <c r="A473" s="92" t="str">
        <f t="shared" si="58"/>
        <v/>
      </c>
      <c r="B473" s="29" t="s">
        <v>42</v>
      </c>
      <c r="C473" s="30">
        <v>1</v>
      </c>
      <c r="D473" s="31" t="str">
        <f>IF(F473="","",B473&amp;1+SUM($C$11:C473))</f>
        <v/>
      </c>
      <c r="E473" s="32" t="str">
        <f t="shared" si="63"/>
        <v/>
      </c>
      <c r="F473" s="48"/>
      <c r="G473" s="34"/>
      <c r="H473" s="35" t="str">
        <f t="shared" si="64"/>
        <v/>
      </c>
      <c r="I473" s="36" t="str">
        <f t="shared" si="59"/>
        <v/>
      </c>
      <c r="J473" s="48"/>
      <c r="K473" s="38"/>
      <c r="L473" s="38"/>
      <c r="M473" s="39"/>
      <c r="N473" s="38"/>
      <c r="O473" s="39"/>
      <c r="P473" s="39"/>
      <c r="Q473" s="30"/>
      <c r="R473" s="40" t="str">
        <f t="shared" si="61"/>
        <v/>
      </c>
      <c r="S473" s="41" t="str">
        <f t="shared" ca="1" si="62"/>
        <v/>
      </c>
      <c r="T473" s="42" t="str">
        <f>IF(R473="","",IF(R473="Não","Liberada",IF(AND(R473&lt;&gt;"Não",R473&lt;&gt;"",VLOOKUP(R473,$D$9:$AD474,26,FALSE)&lt;&gt;"Concluído"),"Aguardando",IF(AND(R473&lt;&gt;"Não",R473&lt;&gt;"",VLOOKUP(R473,$D$9:$AD474,26,FALSE)="Concluído"),"Liberada","Aguardando"))))</f>
        <v/>
      </c>
      <c r="U473" s="43"/>
      <c r="V473" s="39"/>
      <c r="W473" s="39"/>
      <c r="X473" s="30"/>
      <c r="Y473" s="40" t="str">
        <f>IF('Atividades Teste'!D473&lt;&gt;"",COUNTIFS(Ocorrências!$B$6:$B473,'Atividades Teste'!$D473,Ocorrências!$R$6:$R473,"pendente")+COUNTIFS(Ocorrências!$B$6:$B473,'Atividades Teste'!$D473,Ocorrências!$R$6:$R473,"Agd Chamado"),"")</f>
        <v/>
      </c>
      <c r="Z473" s="42" t="str">
        <f t="shared" si="65"/>
        <v/>
      </c>
      <c r="AA473" s="37"/>
      <c r="AB473" s="37"/>
      <c r="AC473" s="49"/>
      <c r="AD473" s="46" t="str">
        <f t="shared" si="60"/>
        <v/>
      </c>
      <c r="AE473" s="47"/>
    </row>
    <row r="474" spans="1:31" x14ac:dyDescent="0.3">
      <c r="A474" s="92" t="str">
        <f t="shared" si="58"/>
        <v/>
      </c>
      <c r="B474" s="29" t="s">
        <v>42</v>
      </c>
      <c r="C474" s="30">
        <v>1</v>
      </c>
      <c r="D474" s="31" t="str">
        <f>IF(F474="","",B474&amp;1+SUM($C$11:C474))</f>
        <v/>
      </c>
      <c r="E474" s="32" t="str">
        <f t="shared" si="63"/>
        <v/>
      </c>
      <c r="F474" s="48"/>
      <c r="G474" s="34"/>
      <c r="H474" s="35" t="str">
        <f t="shared" si="64"/>
        <v/>
      </c>
      <c r="I474" s="36" t="str">
        <f t="shared" si="59"/>
        <v/>
      </c>
      <c r="J474" s="48"/>
      <c r="K474" s="38"/>
      <c r="L474" s="38"/>
      <c r="M474" s="39"/>
      <c r="N474" s="38"/>
      <c r="O474" s="39"/>
      <c r="P474" s="39"/>
      <c r="Q474" s="30"/>
      <c r="R474" s="40" t="str">
        <f t="shared" si="61"/>
        <v/>
      </c>
      <c r="S474" s="41" t="str">
        <f t="shared" ca="1" si="62"/>
        <v/>
      </c>
      <c r="T474" s="42" t="str">
        <f>IF(R474="","",IF(R474="Não","Liberada",IF(AND(R474&lt;&gt;"Não",R474&lt;&gt;"",VLOOKUP(R474,$D$9:$AD475,26,FALSE)&lt;&gt;"Concluído"),"Aguardando",IF(AND(R474&lt;&gt;"Não",R474&lt;&gt;"",VLOOKUP(R474,$D$9:$AD475,26,FALSE)="Concluído"),"Liberada","Aguardando"))))</f>
        <v/>
      </c>
      <c r="U474" s="43"/>
      <c r="V474" s="39"/>
      <c r="W474" s="39"/>
      <c r="X474" s="30"/>
      <c r="Y474" s="40" t="str">
        <f>IF('Atividades Teste'!D474&lt;&gt;"",COUNTIFS(Ocorrências!$B$6:$B474,'Atividades Teste'!$D474,Ocorrências!$R$6:$R474,"pendente")+COUNTIFS(Ocorrências!$B$6:$B474,'Atividades Teste'!$D474,Ocorrências!$R$6:$R474,"Agd Chamado"),"")</f>
        <v/>
      </c>
      <c r="Z474" s="42" t="str">
        <f t="shared" si="65"/>
        <v/>
      </c>
      <c r="AA474" s="37"/>
      <c r="AB474" s="37"/>
      <c r="AC474" s="49"/>
      <c r="AD474" s="46" t="str">
        <f t="shared" si="60"/>
        <v/>
      </c>
      <c r="AE474" s="47"/>
    </row>
    <row r="475" spans="1:31" x14ac:dyDescent="0.3">
      <c r="A475" s="92" t="str">
        <f t="shared" si="58"/>
        <v/>
      </c>
      <c r="B475" s="29" t="s">
        <v>42</v>
      </c>
      <c r="C475" s="30">
        <v>1</v>
      </c>
      <c r="D475" s="31" t="str">
        <f>IF(F475="","",B475&amp;1+SUM($C$11:C475))</f>
        <v/>
      </c>
      <c r="E475" s="32" t="str">
        <f t="shared" si="63"/>
        <v/>
      </c>
      <c r="F475" s="48"/>
      <c r="G475" s="34"/>
      <c r="H475" s="35" t="str">
        <f t="shared" si="64"/>
        <v/>
      </c>
      <c r="I475" s="36" t="str">
        <f t="shared" si="59"/>
        <v/>
      </c>
      <c r="J475" s="48"/>
      <c r="K475" s="38"/>
      <c r="L475" s="38"/>
      <c r="M475" s="39"/>
      <c r="N475" s="38"/>
      <c r="O475" s="39"/>
      <c r="P475" s="39"/>
      <c r="Q475" s="30"/>
      <c r="R475" s="40" t="str">
        <f t="shared" si="61"/>
        <v/>
      </c>
      <c r="S475" s="41" t="str">
        <f t="shared" ca="1" si="62"/>
        <v/>
      </c>
      <c r="T475" s="42" t="str">
        <f>IF(R475="","",IF(R475="Não","Liberada",IF(AND(R475&lt;&gt;"Não",R475&lt;&gt;"",VLOOKUP(R475,$D$9:$AD476,26,FALSE)&lt;&gt;"Concluído"),"Aguardando",IF(AND(R475&lt;&gt;"Não",R475&lt;&gt;"",VLOOKUP(R475,$D$9:$AD476,26,FALSE)="Concluído"),"Liberada","Aguardando"))))</f>
        <v/>
      </c>
      <c r="U475" s="43"/>
      <c r="V475" s="39"/>
      <c r="W475" s="39"/>
      <c r="X475" s="30"/>
      <c r="Y475" s="40" t="str">
        <f>IF('Atividades Teste'!D475&lt;&gt;"",COUNTIFS(Ocorrências!$B$6:$B475,'Atividades Teste'!$D475,Ocorrências!$R$6:$R475,"pendente")+COUNTIFS(Ocorrências!$B$6:$B475,'Atividades Teste'!$D475,Ocorrências!$R$6:$R475,"Agd Chamado"),"")</f>
        <v/>
      </c>
      <c r="Z475" s="42" t="str">
        <f t="shared" si="65"/>
        <v/>
      </c>
      <c r="AA475" s="37"/>
      <c r="AB475" s="37"/>
      <c r="AC475" s="49"/>
      <c r="AD475" s="46" t="str">
        <f t="shared" si="60"/>
        <v/>
      </c>
      <c r="AE475" s="47"/>
    </row>
    <row r="476" spans="1:31" x14ac:dyDescent="0.3">
      <c r="A476" s="92" t="str">
        <f t="shared" si="58"/>
        <v/>
      </c>
      <c r="B476" s="29" t="s">
        <v>42</v>
      </c>
      <c r="C476" s="30">
        <v>1</v>
      </c>
      <c r="D476" s="31" t="str">
        <f>IF(F476="","",B476&amp;1+SUM($C$11:C476))</f>
        <v/>
      </c>
      <c r="E476" s="32" t="str">
        <f t="shared" si="63"/>
        <v/>
      </c>
      <c r="F476" s="48"/>
      <c r="G476" s="34"/>
      <c r="H476" s="35" t="str">
        <f t="shared" si="64"/>
        <v/>
      </c>
      <c r="I476" s="36" t="str">
        <f t="shared" si="59"/>
        <v/>
      </c>
      <c r="J476" s="48"/>
      <c r="K476" s="38"/>
      <c r="L476" s="38"/>
      <c r="M476" s="39"/>
      <c r="N476" s="38"/>
      <c r="O476" s="39"/>
      <c r="P476" s="39"/>
      <c r="Q476" s="30"/>
      <c r="R476" s="40" t="str">
        <f t="shared" si="61"/>
        <v/>
      </c>
      <c r="S476" s="41" t="str">
        <f t="shared" ca="1" si="62"/>
        <v/>
      </c>
      <c r="T476" s="42" t="str">
        <f>IF(R476="","",IF(R476="Não","Liberada",IF(AND(R476&lt;&gt;"Não",R476&lt;&gt;"",VLOOKUP(R476,$D$9:$AD477,26,FALSE)&lt;&gt;"Concluído"),"Aguardando",IF(AND(R476&lt;&gt;"Não",R476&lt;&gt;"",VLOOKUP(R476,$D$9:$AD477,26,FALSE)="Concluído"),"Liberada","Aguardando"))))</f>
        <v/>
      </c>
      <c r="U476" s="43"/>
      <c r="V476" s="39"/>
      <c r="W476" s="39"/>
      <c r="X476" s="30"/>
      <c r="Y476" s="40" t="str">
        <f>IF('Atividades Teste'!D476&lt;&gt;"",COUNTIFS(Ocorrências!$B$6:$B476,'Atividades Teste'!$D476,Ocorrências!$R$6:$R476,"pendente")+COUNTIFS(Ocorrências!$B$6:$B476,'Atividades Teste'!$D476,Ocorrências!$R$6:$R476,"Agd Chamado"),"")</f>
        <v/>
      </c>
      <c r="Z476" s="42" t="str">
        <f t="shared" si="65"/>
        <v/>
      </c>
      <c r="AA476" s="37"/>
      <c r="AB476" s="37"/>
      <c r="AC476" s="49"/>
      <c r="AD476" s="46" t="str">
        <f t="shared" si="60"/>
        <v/>
      </c>
      <c r="AE476" s="47"/>
    </row>
    <row r="477" spans="1:31" x14ac:dyDescent="0.3">
      <c r="A477" s="92" t="str">
        <f t="shared" si="58"/>
        <v/>
      </c>
      <c r="B477" s="29" t="s">
        <v>42</v>
      </c>
      <c r="C477" s="30">
        <v>1</v>
      </c>
      <c r="D477" s="31" t="str">
        <f>IF(F477="","",B477&amp;1+SUM($C$11:C477))</f>
        <v/>
      </c>
      <c r="E477" s="32" t="str">
        <f t="shared" si="63"/>
        <v/>
      </c>
      <c r="F477" s="48"/>
      <c r="G477" s="34"/>
      <c r="H477" s="35" t="str">
        <f t="shared" si="64"/>
        <v/>
      </c>
      <c r="I477" s="36" t="str">
        <f t="shared" si="59"/>
        <v/>
      </c>
      <c r="J477" s="48"/>
      <c r="K477" s="38"/>
      <c r="L477" s="38"/>
      <c r="M477" s="39"/>
      <c r="N477" s="38"/>
      <c r="O477" s="39"/>
      <c r="P477" s="39"/>
      <c r="Q477" s="30"/>
      <c r="R477" s="40" t="str">
        <f t="shared" si="61"/>
        <v/>
      </c>
      <c r="S477" s="41" t="str">
        <f t="shared" ca="1" si="62"/>
        <v/>
      </c>
      <c r="T477" s="42" t="str">
        <f>IF(R477="","",IF(R477="Não","Liberada",IF(AND(R477&lt;&gt;"Não",R477&lt;&gt;"",VLOOKUP(R477,$D$9:$AD478,26,FALSE)&lt;&gt;"Concluído"),"Aguardando",IF(AND(R477&lt;&gt;"Não",R477&lt;&gt;"",VLOOKUP(R477,$D$9:$AD478,26,FALSE)="Concluído"),"Liberada","Aguardando"))))</f>
        <v/>
      </c>
      <c r="U477" s="43"/>
      <c r="V477" s="39"/>
      <c r="W477" s="39"/>
      <c r="X477" s="30"/>
      <c r="Y477" s="40" t="str">
        <f>IF('Atividades Teste'!D477&lt;&gt;"",COUNTIFS(Ocorrências!$B$6:$B477,'Atividades Teste'!$D477,Ocorrências!$R$6:$R477,"pendente")+COUNTIFS(Ocorrências!$B$6:$B477,'Atividades Teste'!$D477,Ocorrências!$R$6:$R477,"Agd Chamado"),"")</f>
        <v/>
      </c>
      <c r="Z477" s="42" t="str">
        <f t="shared" si="65"/>
        <v/>
      </c>
      <c r="AA477" s="37"/>
      <c r="AB477" s="37"/>
      <c r="AC477" s="49"/>
      <c r="AD477" s="46" t="str">
        <f t="shared" si="60"/>
        <v/>
      </c>
      <c r="AE477" s="47"/>
    </row>
    <row r="478" spans="1:31" x14ac:dyDescent="0.3">
      <c r="A478" s="92" t="str">
        <f t="shared" si="58"/>
        <v/>
      </c>
      <c r="B478" s="29" t="s">
        <v>42</v>
      </c>
      <c r="C478" s="30">
        <v>1</v>
      </c>
      <c r="D478" s="31" t="str">
        <f>IF(F478="","",B478&amp;1+SUM($C$11:C478))</f>
        <v/>
      </c>
      <c r="E478" s="32" t="str">
        <f t="shared" si="63"/>
        <v/>
      </c>
      <c r="F478" s="48"/>
      <c r="G478" s="34"/>
      <c r="H478" s="35" t="str">
        <f t="shared" si="64"/>
        <v/>
      </c>
      <c r="I478" s="36" t="str">
        <f t="shared" si="59"/>
        <v/>
      </c>
      <c r="J478" s="48"/>
      <c r="K478" s="38"/>
      <c r="L478" s="38"/>
      <c r="M478" s="39"/>
      <c r="N478" s="38"/>
      <c r="O478" s="39"/>
      <c r="P478" s="39"/>
      <c r="Q478" s="30"/>
      <c r="R478" s="40" t="str">
        <f t="shared" si="61"/>
        <v/>
      </c>
      <c r="S478" s="41" t="str">
        <f t="shared" ca="1" si="62"/>
        <v/>
      </c>
      <c r="T478" s="42" t="str">
        <f>IF(R478="","",IF(R478="Não","Liberada",IF(AND(R478&lt;&gt;"Não",R478&lt;&gt;"",VLOOKUP(R478,$D$9:$AD479,26,FALSE)&lt;&gt;"Concluído"),"Aguardando",IF(AND(R478&lt;&gt;"Não",R478&lt;&gt;"",VLOOKUP(R478,$D$9:$AD479,26,FALSE)="Concluído"),"Liberada","Aguardando"))))</f>
        <v/>
      </c>
      <c r="U478" s="43"/>
      <c r="V478" s="39"/>
      <c r="W478" s="39"/>
      <c r="X478" s="30"/>
      <c r="Y478" s="40" t="str">
        <f>IF('Atividades Teste'!D478&lt;&gt;"",COUNTIFS(Ocorrências!$B$6:$B478,'Atividades Teste'!$D478,Ocorrências!$R$6:$R478,"pendente")+COUNTIFS(Ocorrências!$B$6:$B478,'Atividades Teste'!$D478,Ocorrências!$R$6:$R478,"Agd Chamado"),"")</f>
        <v/>
      </c>
      <c r="Z478" s="42" t="str">
        <f t="shared" si="65"/>
        <v/>
      </c>
      <c r="AA478" s="37"/>
      <c r="AB478" s="37"/>
      <c r="AC478" s="49"/>
      <c r="AD478" s="46" t="str">
        <f t="shared" si="60"/>
        <v/>
      </c>
      <c r="AE478" s="47"/>
    </row>
    <row r="479" spans="1:31" x14ac:dyDescent="0.3">
      <c r="A479" s="92" t="str">
        <f t="shared" si="58"/>
        <v/>
      </c>
      <c r="B479" s="29" t="s">
        <v>42</v>
      </c>
      <c r="C479" s="30">
        <v>1</v>
      </c>
      <c r="D479" s="31" t="str">
        <f>IF(F479="","",B479&amp;1+SUM($C$11:C479))</f>
        <v/>
      </c>
      <c r="E479" s="32" t="str">
        <f t="shared" si="63"/>
        <v/>
      </c>
      <c r="F479" s="48"/>
      <c r="G479" s="34"/>
      <c r="H479" s="35" t="str">
        <f t="shared" si="64"/>
        <v/>
      </c>
      <c r="I479" s="36" t="str">
        <f t="shared" si="59"/>
        <v/>
      </c>
      <c r="J479" s="48"/>
      <c r="K479" s="38"/>
      <c r="L479" s="38"/>
      <c r="M479" s="39"/>
      <c r="N479" s="38"/>
      <c r="O479" s="39"/>
      <c r="P479" s="39"/>
      <c r="Q479" s="30"/>
      <c r="R479" s="40" t="str">
        <f t="shared" si="61"/>
        <v/>
      </c>
      <c r="S479" s="41" t="str">
        <f t="shared" ca="1" si="62"/>
        <v/>
      </c>
      <c r="T479" s="42" t="str">
        <f>IF(R479="","",IF(R479="Não","Liberada",IF(AND(R479&lt;&gt;"Não",R479&lt;&gt;"",VLOOKUP(R479,$D$9:$AD480,26,FALSE)&lt;&gt;"Concluído"),"Aguardando",IF(AND(R479&lt;&gt;"Não",R479&lt;&gt;"",VLOOKUP(R479,$D$9:$AD480,26,FALSE)="Concluído"),"Liberada","Aguardando"))))</f>
        <v/>
      </c>
      <c r="U479" s="43"/>
      <c r="V479" s="39"/>
      <c r="W479" s="39"/>
      <c r="X479" s="30"/>
      <c r="Y479" s="40" t="str">
        <f>IF('Atividades Teste'!D479&lt;&gt;"",COUNTIFS(Ocorrências!$B$6:$B479,'Atividades Teste'!$D479,Ocorrências!$R$6:$R479,"pendente")+COUNTIFS(Ocorrências!$B$6:$B479,'Atividades Teste'!$D479,Ocorrências!$R$6:$R479,"Agd Chamado"),"")</f>
        <v/>
      </c>
      <c r="Z479" s="42" t="str">
        <f t="shared" si="65"/>
        <v/>
      </c>
      <c r="AA479" s="37"/>
      <c r="AB479" s="37"/>
      <c r="AC479" s="49"/>
      <c r="AD479" s="46" t="str">
        <f t="shared" si="60"/>
        <v/>
      </c>
      <c r="AE479" s="47"/>
    </row>
    <row r="480" spans="1:31" x14ac:dyDescent="0.3">
      <c r="A480" s="92" t="str">
        <f t="shared" si="58"/>
        <v/>
      </c>
      <c r="B480" s="29" t="s">
        <v>42</v>
      </c>
      <c r="C480" s="30">
        <v>1</v>
      </c>
      <c r="D480" s="31" t="str">
        <f>IF(F480="","",B480&amp;1+SUM($C$11:C480))</f>
        <v/>
      </c>
      <c r="E480" s="32" t="str">
        <f t="shared" si="63"/>
        <v/>
      </c>
      <c r="F480" s="48"/>
      <c r="G480" s="34"/>
      <c r="H480" s="35" t="str">
        <f t="shared" si="64"/>
        <v/>
      </c>
      <c r="I480" s="36" t="str">
        <f t="shared" si="59"/>
        <v/>
      </c>
      <c r="J480" s="48"/>
      <c r="K480" s="38"/>
      <c r="L480" s="38"/>
      <c r="M480" s="39"/>
      <c r="N480" s="38"/>
      <c r="O480" s="39"/>
      <c r="P480" s="39"/>
      <c r="Q480" s="30"/>
      <c r="R480" s="40" t="str">
        <f t="shared" si="61"/>
        <v/>
      </c>
      <c r="S480" s="41" t="str">
        <f t="shared" ca="1" si="62"/>
        <v/>
      </c>
      <c r="T480" s="42" t="str">
        <f>IF(R480="","",IF(R480="Não","Liberada",IF(AND(R480&lt;&gt;"Não",R480&lt;&gt;"",VLOOKUP(R480,$D$9:$AD481,26,FALSE)&lt;&gt;"Concluído"),"Aguardando",IF(AND(R480&lt;&gt;"Não",R480&lt;&gt;"",VLOOKUP(R480,$D$9:$AD481,26,FALSE)="Concluído"),"Liberada","Aguardando"))))</f>
        <v/>
      </c>
      <c r="U480" s="43"/>
      <c r="V480" s="39"/>
      <c r="W480" s="39"/>
      <c r="X480" s="30"/>
      <c r="Y480" s="40" t="str">
        <f>IF('Atividades Teste'!D480&lt;&gt;"",COUNTIFS(Ocorrências!$B$6:$B480,'Atividades Teste'!$D480,Ocorrências!$R$6:$R480,"pendente")+COUNTIFS(Ocorrências!$B$6:$B480,'Atividades Teste'!$D480,Ocorrências!$R$6:$R480,"Agd Chamado"),"")</f>
        <v/>
      </c>
      <c r="Z480" s="42" t="str">
        <f t="shared" si="65"/>
        <v/>
      </c>
      <c r="AA480" s="37"/>
      <c r="AB480" s="37"/>
      <c r="AC480" s="49"/>
      <c r="AD480" s="46" t="str">
        <f t="shared" si="60"/>
        <v/>
      </c>
      <c r="AE480" s="47"/>
    </row>
    <row r="481" spans="1:31" x14ac:dyDescent="0.3">
      <c r="A481" s="92" t="str">
        <f t="shared" si="58"/>
        <v/>
      </c>
      <c r="B481" s="29" t="s">
        <v>42</v>
      </c>
      <c r="C481" s="30">
        <v>1</v>
      </c>
      <c r="D481" s="31" t="str">
        <f>IF(F481="","",B481&amp;1+SUM($C$11:C481))</f>
        <v/>
      </c>
      <c r="E481" s="32" t="str">
        <f t="shared" si="63"/>
        <v/>
      </c>
      <c r="F481" s="48"/>
      <c r="G481" s="34"/>
      <c r="H481" s="35" t="str">
        <f t="shared" si="64"/>
        <v/>
      </c>
      <c r="I481" s="36" t="str">
        <f t="shared" si="59"/>
        <v/>
      </c>
      <c r="J481" s="48"/>
      <c r="K481" s="38"/>
      <c r="L481" s="38"/>
      <c r="M481" s="39"/>
      <c r="N481" s="38"/>
      <c r="O481" s="39"/>
      <c r="P481" s="39"/>
      <c r="Q481" s="30"/>
      <c r="R481" s="40" t="str">
        <f t="shared" si="61"/>
        <v/>
      </c>
      <c r="S481" s="41" t="str">
        <f t="shared" ca="1" si="62"/>
        <v/>
      </c>
      <c r="T481" s="42" t="str">
        <f>IF(R481="","",IF(R481="Não","Liberada",IF(AND(R481&lt;&gt;"Não",R481&lt;&gt;"",VLOOKUP(R481,$D$9:$AD482,26,FALSE)&lt;&gt;"Concluído"),"Aguardando",IF(AND(R481&lt;&gt;"Não",R481&lt;&gt;"",VLOOKUP(R481,$D$9:$AD482,26,FALSE)="Concluído"),"Liberada","Aguardando"))))</f>
        <v/>
      </c>
      <c r="U481" s="43"/>
      <c r="V481" s="39"/>
      <c r="W481" s="39"/>
      <c r="X481" s="30"/>
      <c r="Y481" s="40" t="str">
        <f>IF('Atividades Teste'!D481&lt;&gt;"",COUNTIFS(Ocorrências!$B$6:$B481,'Atividades Teste'!$D481,Ocorrências!$R$6:$R481,"pendente")+COUNTIFS(Ocorrências!$B$6:$B481,'Atividades Teste'!$D481,Ocorrências!$R$6:$R481,"Agd Chamado"),"")</f>
        <v/>
      </c>
      <c r="Z481" s="42" t="str">
        <f t="shared" si="65"/>
        <v/>
      </c>
      <c r="AA481" s="37"/>
      <c r="AB481" s="37"/>
      <c r="AC481" s="49"/>
      <c r="AD481" s="46" t="str">
        <f t="shared" si="60"/>
        <v/>
      </c>
      <c r="AE481" s="47"/>
    </row>
    <row r="482" spans="1:31" x14ac:dyDescent="0.3">
      <c r="A482" s="92" t="str">
        <f t="shared" si="58"/>
        <v/>
      </c>
      <c r="B482" s="29" t="s">
        <v>42</v>
      </c>
      <c r="C482" s="30">
        <v>1</v>
      </c>
      <c r="D482" s="31" t="str">
        <f>IF(F482="","",B482&amp;1+SUM($C$11:C482))</f>
        <v/>
      </c>
      <c r="E482" s="32" t="str">
        <f t="shared" si="63"/>
        <v/>
      </c>
      <c r="F482" s="48"/>
      <c r="G482" s="34"/>
      <c r="H482" s="35" t="str">
        <f t="shared" si="64"/>
        <v/>
      </c>
      <c r="I482" s="36" t="str">
        <f t="shared" si="59"/>
        <v/>
      </c>
      <c r="J482" s="48"/>
      <c r="K482" s="38"/>
      <c r="L482" s="38"/>
      <c r="M482" s="39"/>
      <c r="N482" s="38"/>
      <c r="O482" s="39"/>
      <c r="P482" s="39"/>
      <c r="Q482" s="30"/>
      <c r="R482" s="40" t="str">
        <f t="shared" si="61"/>
        <v/>
      </c>
      <c r="S482" s="41" t="str">
        <f t="shared" ca="1" si="62"/>
        <v/>
      </c>
      <c r="T482" s="42" t="str">
        <f>IF(R482="","",IF(R482="Não","Liberada",IF(AND(R482&lt;&gt;"Não",R482&lt;&gt;"",VLOOKUP(R482,$D$9:$AD483,26,FALSE)&lt;&gt;"Concluído"),"Aguardando",IF(AND(R482&lt;&gt;"Não",R482&lt;&gt;"",VLOOKUP(R482,$D$9:$AD483,26,FALSE)="Concluído"),"Liberada","Aguardando"))))</f>
        <v/>
      </c>
      <c r="U482" s="43"/>
      <c r="V482" s="39"/>
      <c r="W482" s="39"/>
      <c r="X482" s="30"/>
      <c r="Y482" s="40" t="str">
        <f>IF('Atividades Teste'!D482&lt;&gt;"",COUNTIFS(Ocorrências!$B$6:$B482,'Atividades Teste'!$D482,Ocorrências!$R$6:$R482,"pendente")+COUNTIFS(Ocorrências!$B$6:$B482,'Atividades Teste'!$D482,Ocorrências!$R$6:$R482,"Agd Chamado"),"")</f>
        <v/>
      </c>
      <c r="Z482" s="42" t="str">
        <f t="shared" si="65"/>
        <v/>
      </c>
      <c r="AA482" s="37"/>
      <c r="AB482" s="37"/>
      <c r="AC482" s="49"/>
      <c r="AD482" s="46" t="str">
        <f t="shared" si="60"/>
        <v/>
      </c>
      <c r="AE482" s="47"/>
    </row>
    <row r="483" spans="1:31" x14ac:dyDescent="0.3">
      <c r="A483" s="92" t="str">
        <f t="shared" si="58"/>
        <v/>
      </c>
      <c r="B483" s="29" t="s">
        <v>42</v>
      </c>
      <c r="C483" s="30">
        <v>1</v>
      </c>
      <c r="D483" s="31" t="str">
        <f>IF(F483="","",B483&amp;1+SUM($C$11:C483))</f>
        <v/>
      </c>
      <c r="E483" s="32" t="str">
        <f t="shared" si="63"/>
        <v/>
      </c>
      <c r="F483" s="48"/>
      <c r="G483" s="34"/>
      <c r="H483" s="35" t="str">
        <f t="shared" si="64"/>
        <v/>
      </c>
      <c r="I483" s="36" t="str">
        <f t="shared" si="59"/>
        <v/>
      </c>
      <c r="J483" s="48"/>
      <c r="K483" s="38"/>
      <c r="L483" s="38"/>
      <c r="M483" s="39"/>
      <c r="N483" s="38"/>
      <c r="O483" s="39"/>
      <c r="P483" s="39"/>
      <c r="Q483" s="30"/>
      <c r="R483" s="40" t="str">
        <f t="shared" si="61"/>
        <v/>
      </c>
      <c r="S483" s="41" t="str">
        <f t="shared" ca="1" si="62"/>
        <v/>
      </c>
      <c r="T483" s="42" t="str">
        <f>IF(R483="","",IF(R483="Não","Liberada",IF(AND(R483&lt;&gt;"Não",R483&lt;&gt;"",VLOOKUP(R483,$D$9:$AD484,26,FALSE)&lt;&gt;"Concluído"),"Aguardando",IF(AND(R483&lt;&gt;"Não",R483&lt;&gt;"",VLOOKUP(R483,$D$9:$AD484,26,FALSE)="Concluído"),"Liberada","Aguardando"))))</f>
        <v/>
      </c>
      <c r="U483" s="43"/>
      <c r="V483" s="39"/>
      <c r="W483" s="39"/>
      <c r="X483" s="30"/>
      <c r="Y483" s="40" t="str">
        <f>IF('Atividades Teste'!D483&lt;&gt;"",COUNTIFS(Ocorrências!$B$6:$B483,'Atividades Teste'!$D483,Ocorrências!$R$6:$R483,"pendente")+COUNTIFS(Ocorrências!$B$6:$B483,'Atividades Teste'!$D483,Ocorrências!$R$6:$R483,"Agd Chamado"),"")</f>
        <v/>
      </c>
      <c r="Z483" s="42" t="str">
        <f t="shared" si="65"/>
        <v/>
      </c>
      <c r="AA483" s="37"/>
      <c r="AB483" s="37"/>
      <c r="AC483" s="49"/>
      <c r="AD483" s="46" t="str">
        <f t="shared" si="60"/>
        <v/>
      </c>
      <c r="AE483" s="47"/>
    </row>
    <row r="484" spans="1:31" x14ac:dyDescent="0.3">
      <c r="A484" s="92" t="str">
        <f t="shared" si="58"/>
        <v/>
      </c>
      <c r="B484" s="29" t="s">
        <v>42</v>
      </c>
      <c r="C484" s="30">
        <v>1</v>
      </c>
      <c r="D484" s="31" t="str">
        <f>IF(F484="","",B484&amp;1+SUM($C$11:C484))</f>
        <v/>
      </c>
      <c r="E484" s="32" t="str">
        <f t="shared" si="63"/>
        <v/>
      </c>
      <c r="F484" s="48"/>
      <c r="G484" s="34"/>
      <c r="H484" s="35" t="str">
        <f t="shared" si="64"/>
        <v/>
      </c>
      <c r="I484" s="36" t="str">
        <f t="shared" si="59"/>
        <v/>
      </c>
      <c r="J484" s="48"/>
      <c r="K484" s="38"/>
      <c r="L484" s="38"/>
      <c r="M484" s="39"/>
      <c r="N484" s="38"/>
      <c r="O484" s="39"/>
      <c r="P484" s="39"/>
      <c r="Q484" s="30"/>
      <c r="R484" s="40" t="str">
        <f t="shared" si="61"/>
        <v/>
      </c>
      <c r="S484" s="41" t="str">
        <f t="shared" ca="1" si="62"/>
        <v/>
      </c>
      <c r="T484" s="42" t="str">
        <f>IF(R484="","",IF(R484="Não","Liberada",IF(AND(R484&lt;&gt;"Não",R484&lt;&gt;"",VLOOKUP(R484,$D$9:$AD485,26,FALSE)&lt;&gt;"Concluído"),"Aguardando",IF(AND(R484&lt;&gt;"Não",R484&lt;&gt;"",VLOOKUP(R484,$D$9:$AD485,26,FALSE)="Concluído"),"Liberada","Aguardando"))))</f>
        <v/>
      </c>
      <c r="U484" s="43"/>
      <c r="V484" s="39"/>
      <c r="W484" s="39"/>
      <c r="X484" s="30"/>
      <c r="Y484" s="40" t="str">
        <f>IF('Atividades Teste'!D484&lt;&gt;"",COUNTIFS(Ocorrências!$B$6:$B484,'Atividades Teste'!$D484,Ocorrências!$R$6:$R484,"pendente")+COUNTIFS(Ocorrências!$B$6:$B484,'Atividades Teste'!$D484,Ocorrências!$R$6:$R484,"Agd Chamado"),"")</f>
        <v/>
      </c>
      <c r="Z484" s="42" t="str">
        <f t="shared" si="65"/>
        <v/>
      </c>
      <c r="AA484" s="37"/>
      <c r="AB484" s="37"/>
      <c r="AC484" s="49"/>
      <c r="AD484" s="46" t="str">
        <f t="shared" si="60"/>
        <v/>
      </c>
      <c r="AE484" s="47"/>
    </row>
    <row r="485" spans="1:31" x14ac:dyDescent="0.3">
      <c r="A485" s="92" t="str">
        <f t="shared" si="58"/>
        <v/>
      </c>
      <c r="B485" s="29" t="s">
        <v>42</v>
      </c>
      <c r="C485" s="30">
        <v>1</v>
      </c>
      <c r="D485" s="31" t="str">
        <f>IF(F485="","",B485&amp;1+SUM($C$11:C485))</f>
        <v/>
      </c>
      <c r="E485" s="32" t="str">
        <f t="shared" si="63"/>
        <v/>
      </c>
      <c r="F485" s="48"/>
      <c r="G485" s="34"/>
      <c r="H485" s="35" t="str">
        <f t="shared" si="64"/>
        <v/>
      </c>
      <c r="I485" s="36" t="str">
        <f t="shared" si="59"/>
        <v/>
      </c>
      <c r="J485" s="48"/>
      <c r="K485" s="38"/>
      <c r="L485" s="38"/>
      <c r="M485" s="39"/>
      <c r="N485" s="38"/>
      <c r="O485" s="39"/>
      <c r="P485" s="39"/>
      <c r="Q485" s="30"/>
      <c r="R485" s="40" t="str">
        <f t="shared" si="61"/>
        <v/>
      </c>
      <c r="S485" s="41" t="str">
        <f t="shared" ca="1" si="62"/>
        <v/>
      </c>
      <c r="T485" s="42" t="str">
        <f>IF(R485="","",IF(R485="Não","Liberada",IF(AND(R485&lt;&gt;"Não",R485&lt;&gt;"",VLOOKUP(R485,$D$9:$AD486,26,FALSE)&lt;&gt;"Concluído"),"Aguardando",IF(AND(R485&lt;&gt;"Não",R485&lt;&gt;"",VLOOKUP(R485,$D$9:$AD486,26,FALSE)="Concluído"),"Liberada","Aguardando"))))</f>
        <v/>
      </c>
      <c r="U485" s="43"/>
      <c r="V485" s="39"/>
      <c r="W485" s="39"/>
      <c r="X485" s="30"/>
      <c r="Y485" s="40" t="str">
        <f>IF('Atividades Teste'!D485&lt;&gt;"",COUNTIFS(Ocorrências!$B$6:$B485,'Atividades Teste'!$D485,Ocorrências!$R$6:$R485,"pendente")+COUNTIFS(Ocorrências!$B$6:$B485,'Atividades Teste'!$D485,Ocorrências!$R$6:$R485,"Agd Chamado"),"")</f>
        <v/>
      </c>
      <c r="Z485" s="42" t="str">
        <f t="shared" si="65"/>
        <v/>
      </c>
      <c r="AA485" s="37"/>
      <c r="AB485" s="37"/>
      <c r="AC485" s="49"/>
      <c r="AD485" s="46" t="str">
        <f t="shared" si="60"/>
        <v/>
      </c>
      <c r="AE485" s="47"/>
    </row>
    <row r="486" spans="1:31" x14ac:dyDescent="0.3">
      <c r="A486" s="92" t="str">
        <f t="shared" si="58"/>
        <v/>
      </c>
      <c r="B486" s="29" t="s">
        <v>42</v>
      </c>
      <c r="C486" s="30">
        <v>1</v>
      </c>
      <c r="D486" s="31" t="str">
        <f>IF(F486="","",B486&amp;1+SUM($C$11:C486))</f>
        <v/>
      </c>
      <c r="E486" s="32" t="str">
        <f t="shared" si="63"/>
        <v/>
      </c>
      <c r="F486" s="48"/>
      <c r="G486" s="34"/>
      <c r="H486" s="35" t="str">
        <f t="shared" si="64"/>
        <v/>
      </c>
      <c r="I486" s="36" t="str">
        <f t="shared" si="59"/>
        <v/>
      </c>
      <c r="J486" s="48"/>
      <c r="K486" s="38"/>
      <c r="L486" s="38"/>
      <c r="M486" s="39"/>
      <c r="N486" s="38"/>
      <c r="O486" s="39"/>
      <c r="P486" s="39"/>
      <c r="Q486" s="30"/>
      <c r="R486" s="40" t="str">
        <f t="shared" si="61"/>
        <v/>
      </c>
      <c r="S486" s="41" t="str">
        <f t="shared" ca="1" si="62"/>
        <v/>
      </c>
      <c r="T486" s="42" t="str">
        <f>IF(R486="","",IF(R486="Não","Liberada",IF(AND(R486&lt;&gt;"Não",R486&lt;&gt;"",VLOOKUP(R486,$D$9:$AD487,26,FALSE)&lt;&gt;"Concluído"),"Aguardando",IF(AND(R486&lt;&gt;"Não",R486&lt;&gt;"",VLOOKUP(R486,$D$9:$AD487,26,FALSE)="Concluído"),"Liberada","Aguardando"))))</f>
        <v/>
      </c>
      <c r="U486" s="43"/>
      <c r="V486" s="39"/>
      <c r="W486" s="39"/>
      <c r="X486" s="30"/>
      <c r="Y486" s="40" t="str">
        <f>IF('Atividades Teste'!D486&lt;&gt;"",COUNTIFS(Ocorrências!$B$6:$B486,'Atividades Teste'!$D486,Ocorrências!$R$6:$R486,"pendente")+COUNTIFS(Ocorrências!$B$6:$B486,'Atividades Teste'!$D486,Ocorrências!$R$6:$R486,"Agd Chamado"),"")</f>
        <v/>
      </c>
      <c r="Z486" s="42" t="str">
        <f t="shared" si="65"/>
        <v/>
      </c>
      <c r="AA486" s="37"/>
      <c r="AB486" s="37"/>
      <c r="AC486" s="49"/>
      <c r="AD486" s="46" t="str">
        <f t="shared" si="60"/>
        <v/>
      </c>
      <c r="AE486" s="47"/>
    </row>
    <row r="487" spans="1:31" x14ac:dyDescent="0.3">
      <c r="A487" s="92" t="str">
        <f t="shared" si="58"/>
        <v/>
      </c>
      <c r="B487" s="29" t="s">
        <v>42</v>
      </c>
      <c r="C487" s="30">
        <v>1</v>
      </c>
      <c r="D487" s="31" t="str">
        <f>IF(F487="","",B487&amp;1+SUM($C$11:C487))</f>
        <v/>
      </c>
      <c r="E487" s="32" t="str">
        <f t="shared" si="63"/>
        <v/>
      </c>
      <c r="F487" s="48"/>
      <c r="G487" s="34"/>
      <c r="H487" s="35" t="str">
        <f t="shared" si="64"/>
        <v/>
      </c>
      <c r="I487" s="36" t="str">
        <f t="shared" si="59"/>
        <v/>
      </c>
      <c r="J487" s="48"/>
      <c r="K487" s="38"/>
      <c r="L487" s="38"/>
      <c r="M487" s="39"/>
      <c r="N487" s="38"/>
      <c r="O487" s="39"/>
      <c r="P487" s="39"/>
      <c r="Q487" s="30"/>
      <c r="R487" s="40" t="str">
        <f t="shared" si="61"/>
        <v/>
      </c>
      <c r="S487" s="41" t="str">
        <f t="shared" ca="1" si="62"/>
        <v/>
      </c>
      <c r="T487" s="42" t="str">
        <f>IF(R487="","",IF(R487="Não","Liberada",IF(AND(R487&lt;&gt;"Não",R487&lt;&gt;"",VLOOKUP(R487,$D$9:$AD488,26,FALSE)&lt;&gt;"Concluído"),"Aguardando",IF(AND(R487&lt;&gt;"Não",R487&lt;&gt;"",VLOOKUP(R487,$D$9:$AD488,26,FALSE)="Concluído"),"Liberada","Aguardando"))))</f>
        <v/>
      </c>
      <c r="U487" s="43"/>
      <c r="V487" s="39"/>
      <c r="W487" s="39"/>
      <c r="X487" s="30"/>
      <c r="Y487" s="40" t="str">
        <f>IF('Atividades Teste'!D487&lt;&gt;"",COUNTIFS(Ocorrências!$B$6:$B487,'Atividades Teste'!$D487,Ocorrências!$R$6:$R487,"pendente")+COUNTIFS(Ocorrências!$B$6:$B487,'Atividades Teste'!$D487,Ocorrências!$R$6:$R487,"Agd Chamado"),"")</f>
        <v/>
      </c>
      <c r="Z487" s="42" t="str">
        <f t="shared" si="65"/>
        <v/>
      </c>
      <c r="AA487" s="37"/>
      <c r="AB487" s="37"/>
      <c r="AC487" s="49"/>
      <c r="AD487" s="46" t="str">
        <f t="shared" si="60"/>
        <v/>
      </c>
      <c r="AE487" s="47"/>
    </row>
    <row r="488" spans="1:31" x14ac:dyDescent="0.3">
      <c r="A488" s="92" t="str">
        <f t="shared" si="58"/>
        <v/>
      </c>
      <c r="B488" s="29" t="s">
        <v>42</v>
      </c>
      <c r="C488" s="30">
        <v>1</v>
      </c>
      <c r="D488" s="31" t="str">
        <f>IF(F488="","",B488&amp;1+SUM($C$11:C488))</f>
        <v/>
      </c>
      <c r="E488" s="32" t="str">
        <f t="shared" si="63"/>
        <v/>
      </c>
      <c r="F488" s="48"/>
      <c r="G488" s="34"/>
      <c r="H488" s="35" t="str">
        <f t="shared" si="64"/>
        <v/>
      </c>
      <c r="I488" s="36" t="str">
        <f t="shared" si="59"/>
        <v/>
      </c>
      <c r="J488" s="48"/>
      <c r="K488" s="38"/>
      <c r="L488" s="38"/>
      <c r="M488" s="39"/>
      <c r="N488" s="38"/>
      <c r="O488" s="39"/>
      <c r="P488" s="39"/>
      <c r="Q488" s="30"/>
      <c r="R488" s="40" t="str">
        <f t="shared" si="61"/>
        <v/>
      </c>
      <c r="S488" s="41" t="str">
        <f t="shared" ca="1" si="62"/>
        <v/>
      </c>
      <c r="T488" s="42" t="str">
        <f>IF(R488="","",IF(R488="Não","Liberada",IF(AND(R488&lt;&gt;"Não",R488&lt;&gt;"",VLOOKUP(R488,$D$9:$AD489,26,FALSE)&lt;&gt;"Concluído"),"Aguardando",IF(AND(R488&lt;&gt;"Não",R488&lt;&gt;"",VLOOKUP(R488,$D$9:$AD489,26,FALSE)="Concluído"),"Liberada","Aguardando"))))</f>
        <v/>
      </c>
      <c r="U488" s="43"/>
      <c r="V488" s="39"/>
      <c r="W488" s="39"/>
      <c r="X488" s="30"/>
      <c r="Y488" s="40" t="str">
        <f>IF('Atividades Teste'!D488&lt;&gt;"",COUNTIFS(Ocorrências!$B$6:$B488,'Atividades Teste'!$D488,Ocorrências!$R$6:$R488,"pendente")+COUNTIFS(Ocorrências!$B$6:$B488,'Atividades Teste'!$D488,Ocorrências!$R$6:$R488,"Agd Chamado"),"")</f>
        <v/>
      </c>
      <c r="Z488" s="42" t="str">
        <f t="shared" si="65"/>
        <v/>
      </c>
      <c r="AA488" s="37"/>
      <c r="AB488" s="37"/>
      <c r="AC488" s="49"/>
      <c r="AD488" s="46" t="str">
        <f t="shared" si="60"/>
        <v/>
      </c>
      <c r="AE488" s="47"/>
    </row>
    <row r="489" spans="1:31" x14ac:dyDescent="0.3">
      <c r="A489" s="92" t="str">
        <f t="shared" si="58"/>
        <v/>
      </c>
      <c r="B489" s="29" t="s">
        <v>42</v>
      </c>
      <c r="C489" s="30">
        <v>1</v>
      </c>
      <c r="D489" s="31" t="str">
        <f>IF(F489="","",B489&amp;1+SUM($C$11:C489))</f>
        <v/>
      </c>
      <c r="E489" s="32" t="str">
        <f t="shared" si="63"/>
        <v/>
      </c>
      <c r="F489" s="48"/>
      <c r="G489" s="34"/>
      <c r="H489" s="35" t="str">
        <f t="shared" si="64"/>
        <v/>
      </c>
      <c r="I489" s="36" t="str">
        <f t="shared" si="59"/>
        <v/>
      </c>
      <c r="J489" s="48"/>
      <c r="K489" s="38"/>
      <c r="L489" s="38"/>
      <c r="M489" s="39"/>
      <c r="N489" s="38"/>
      <c r="O489" s="39"/>
      <c r="P489" s="39"/>
      <c r="Q489" s="30"/>
      <c r="R489" s="40" t="str">
        <f t="shared" si="61"/>
        <v/>
      </c>
      <c r="S489" s="41" t="str">
        <f t="shared" ca="1" si="62"/>
        <v/>
      </c>
      <c r="T489" s="42" t="str">
        <f>IF(R489="","",IF(R489="Não","Liberada",IF(AND(R489&lt;&gt;"Não",R489&lt;&gt;"",VLOOKUP(R489,$D$9:$AD490,26,FALSE)&lt;&gt;"Concluído"),"Aguardando",IF(AND(R489&lt;&gt;"Não",R489&lt;&gt;"",VLOOKUP(R489,$D$9:$AD490,26,FALSE)="Concluído"),"Liberada","Aguardando"))))</f>
        <v/>
      </c>
      <c r="U489" s="43"/>
      <c r="V489" s="39"/>
      <c r="W489" s="39"/>
      <c r="X489" s="30"/>
      <c r="Y489" s="40" t="str">
        <f>IF('Atividades Teste'!D489&lt;&gt;"",COUNTIFS(Ocorrências!$B$6:$B489,'Atividades Teste'!$D489,Ocorrências!$R$6:$R489,"pendente")+COUNTIFS(Ocorrências!$B$6:$B489,'Atividades Teste'!$D489,Ocorrências!$R$6:$R489,"Agd Chamado"),"")</f>
        <v/>
      </c>
      <c r="Z489" s="42" t="str">
        <f t="shared" si="65"/>
        <v/>
      </c>
      <c r="AA489" s="37"/>
      <c r="AB489" s="37"/>
      <c r="AC489" s="49"/>
      <c r="AD489" s="46" t="str">
        <f t="shared" si="60"/>
        <v/>
      </c>
      <c r="AE489" s="47"/>
    </row>
    <row r="490" spans="1:31" x14ac:dyDescent="0.3">
      <c r="A490" s="92" t="str">
        <f t="shared" si="58"/>
        <v/>
      </c>
      <c r="B490" s="29" t="s">
        <v>42</v>
      </c>
      <c r="C490" s="30">
        <v>1</v>
      </c>
      <c r="D490" s="31" t="str">
        <f>IF(F490="","",B490&amp;1+SUM($C$11:C490))</f>
        <v/>
      </c>
      <c r="E490" s="32" t="str">
        <f t="shared" si="63"/>
        <v/>
      </c>
      <c r="F490" s="48"/>
      <c r="G490" s="34"/>
      <c r="H490" s="35" t="str">
        <f t="shared" si="64"/>
        <v/>
      </c>
      <c r="I490" s="36" t="str">
        <f t="shared" si="59"/>
        <v/>
      </c>
      <c r="J490" s="48"/>
      <c r="K490" s="38"/>
      <c r="L490" s="38"/>
      <c r="M490" s="39"/>
      <c r="N490" s="38"/>
      <c r="O490" s="39"/>
      <c r="P490" s="39"/>
      <c r="Q490" s="30"/>
      <c r="R490" s="40" t="str">
        <f t="shared" si="61"/>
        <v/>
      </c>
      <c r="S490" s="41" t="str">
        <f t="shared" ca="1" si="62"/>
        <v/>
      </c>
      <c r="T490" s="42" t="str">
        <f>IF(R490="","",IF(R490="Não","Liberada",IF(AND(R490&lt;&gt;"Não",R490&lt;&gt;"",VLOOKUP(R490,$D$9:$AD491,26,FALSE)&lt;&gt;"Concluído"),"Aguardando",IF(AND(R490&lt;&gt;"Não",R490&lt;&gt;"",VLOOKUP(R490,$D$9:$AD491,26,FALSE)="Concluído"),"Liberada","Aguardando"))))</f>
        <v/>
      </c>
      <c r="U490" s="43"/>
      <c r="V490" s="39"/>
      <c r="W490" s="39"/>
      <c r="X490" s="30"/>
      <c r="Y490" s="40" t="str">
        <f>IF('Atividades Teste'!D490&lt;&gt;"",COUNTIFS(Ocorrências!$B$6:$B490,'Atividades Teste'!$D490,Ocorrências!$R$6:$R490,"pendente")+COUNTIFS(Ocorrências!$B$6:$B490,'Atividades Teste'!$D490,Ocorrências!$R$6:$R490,"Agd Chamado"),"")</f>
        <v/>
      </c>
      <c r="Z490" s="42" t="str">
        <f t="shared" si="65"/>
        <v/>
      </c>
      <c r="AA490" s="37"/>
      <c r="AB490" s="37"/>
      <c r="AC490" s="49"/>
      <c r="AD490" s="46" t="str">
        <f t="shared" si="60"/>
        <v/>
      </c>
      <c r="AE490" s="47"/>
    </row>
    <row r="491" spans="1:31" x14ac:dyDescent="0.3">
      <c r="A491" s="92" t="str">
        <f t="shared" si="58"/>
        <v/>
      </c>
      <c r="B491" s="29" t="s">
        <v>42</v>
      </c>
      <c r="C491" s="30">
        <v>1</v>
      </c>
      <c r="D491" s="31" t="str">
        <f>IF(F491="","",B491&amp;1+SUM($C$11:C491))</f>
        <v/>
      </c>
      <c r="E491" s="32" t="str">
        <f t="shared" si="63"/>
        <v/>
      </c>
      <c r="F491" s="48"/>
      <c r="G491" s="34"/>
      <c r="H491" s="35" t="str">
        <f t="shared" si="64"/>
        <v/>
      </c>
      <c r="I491" s="36" t="str">
        <f t="shared" si="59"/>
        <v/>
      </c>
      <c r="J491" s="48"/>
      <c r="K491" s="38"/>
      <c r="L491" s="38"/>
      <c r="M491" s="39"/>
      <c r="N491" s="38"/>
      <c r="O491" s="39"/>
      <c r="P491" s="39"/>
      <c r="Q491" s="30"/>
      <c r="R491" s="40" t="str">
        <f t="shared" si="61"/>
        <v/>
      </c>
      <c r="S491" s="41" t="str">
        <f t="shared" ca="1" si="62"/>
        <v/>
      </c>
      <c r="T491" s="42" t="str">
        <f>IF(R491="","",IF(R491="Não","Liberada",IF(AND(R491&lt;&gt;"Não",R491&lt;&gt;"",VLOOKUP(R491,$D$9:$AD492,26,FALSE)&lt;&gt;"Concluído"),"Aguardando",IF(AND(R491&lt;&gt;"Não",R491&lt;&gt;"",VLOOKUP(R491,$D$9:$AD492,26,FALSE)="Concluído"),"Liberada","Aguardando"))))</f>
        <v/>
      </c>
      <c r="U491" s="43"/>
      <c r="V491" s="39"/>
      <c r="W491" s="39"/>
      <c r="X491" s="30"/>
      <c r="Y491" s="40" t="str">
        <f>IF('Atividades Teste'!D491&lt;&gt;"",COUNTIFS(Ocorrências!$B$6:$B491,'Atividades Teste'!$D491,Ocorrências!$R$6:$R491,"pendente")+COUNTIFS(Ocorrências!$B$6:$B491,'Atividades Teste'!$D491,Ocorrências!$R$6:$R491,"Agd Chamado"),"")</f>
        <v/>
      </c>
      <c r="Z491" s="42" t="str">
        <f t="shared" si="65"/>
        <v/>
      </c>
      <c r="AA491" s="37"/>
      <c r="AB491" s="37"/>
      <c r="AC491" s="49"/>
      <c r="AD491" s="46" t="str">
        <f t="shared" si="60"/>
        <v/>
      </c>
      <c r="AE491" s="47"/>
    </row>
    <row r="492" spans="1:31" x14ac:dyDescent="0.3">
      <c r="A492" s="92" t="str">
        <f t="shared" si="58"/>
        <v/>
      </c>
      <c r="B492" s="29" t="s">
        <v>42</v>
      </c>
      <c r="C492" s="30">
        <v>1</v>
      </c>
      <c r="D492" s="31" t="str">
        <f>IF(F492="","",B492&amp;1+SUM($C$11:C492))</f>
        <v/>
      </c>
      <c r="E492" s="32" t="str">
        <f t="shared" si="63"/>
        <v/>
      </c>
      <c r="F492" s="48"/>
      <c r="G492" s="34"/>
      <c r="H492" s="35" t="str">
        <f t="shared" si="64"/>
        <v/>
      </c>
      <c r="I492" s="36" t="str">
        <f t="shared" si="59"/>
        <v/>
      </c>
      <c r="J492" s="48"/>
      <c r="K492" s="38"/>
      <c r="L492" s="38"/>
      <c r="M492" s="39"/>
      <c r="N492" s="38"/>
      <c r="O492" s="39"/>
      <c r="P492" s="39"/>
      <c r="Q492" s="30"/>
      <c r="R492" s="40" t="str">
        <f t="shared" si="61"/>
        <v/>
      </c>
      <c r="S492" s="41" t="str">
        <f t="shared" ca="1" si="62"/>
        <v/>
      </c>
      <c r="T492" s="42" t="str">
        <f>IF(R492="","",IF(R492="Não","Liberada",IF(AND(R492&lt;&gt;"Não",R492&lt;&gt;"",VLOOKUP(R492,$D$9:$AD493,26,FALSE)&lt;&gt;"Concluído"),"Aguardando",IF(AND(R492&lt;&gt;"Não",R492&lt;&gt;"",VLOOKUP(R492,$D$9:$AD493,26,FALSE)="Concluído"),"Liberada","Aguardando"))))</f>
        <v/>
      </c>
      <c r="U492" s="43"/>
      <c r="V492" s="39"/>
      <c r="W492" s="39"/>
      <c r="X492" s="30"/>
      <c r="Y492" s="40" t="str">
        <f>IF('Atividades Teste'!D492&lt;&gt;"",COUNTIFS(Ocorrências!$B$6:$B492,'Atividades Teste'!$D492,Ocorrências!$R$6:$R492,"pendente")+COUNTIFS(Ocorrências!$B$6:$B492,'Atividades Teste'!$D492,Ocorrências!$R$6:$R492,"Agd Chamado"),"")</f>
        <v/>
      </c>
      <c r="Z492" s="42" t="str">
        <f t="shared" si="65"/>
        <v/>
      </c>
      <c r="AA492" s="37"/>
      <c r="AB492" s="37"/>
      <c r="AC492" s="49"/>
      <c r="AD492" s="46" t="str">
        <f t="shared" si="60"/>
        <v/>
      </c>
      <c r="AE492" s="47"/>
    </row>
    <row r="493" spans="1:31" x14ac:dyDescent="0.3">
      <c r="A493" s="92" t="str">
        <f t="shared" si="58"/>
        <v/>
      </c>
      <c r="B493" s="29" t="s">
        <v>42</v>
      </c>
      <c r="C493" s="30">
        <v>1</v>
      </c>
      <c r="D493" s="31" t="str">
        <f>IF(F493="","",B493&amp;1+SUM($C$11:C493))</f>
        <v/>
      </c>
      <c r="E493" s="32" t="str">
        <f t="shared" si="63"/>
        <v/>
      </c>
      <c r="F493" s="48"/>
      <c r="G493" s="34"/>
      <c r="H493" s="35" t="str">
        <f t="shared" si="64"/>
        <v/>
      </c>
      <c r="I493" s="36" t="str">
        <f t="shared" si="59"/>
        <v/>
      </c>
      <c r="J493" s="48"/>
      <c r="K493" s="38"/>
      <c r="L493" s="38"/>
      <c r="M493" s="39"/>
      <c r="N493" s="38"/>
      <c r="O493" s="39"/>
      <c r="P493" s="39"/>
      <c r="Q493" s="30"/>
      <c r="R493" s="40" t="str">
        <f t="shared" si="61"/>
        <v/>
      </c>
      <c r="S493" s="41" t="str">
        <f t="shared" ca="1" si="62"/>
        <v/>
      </c>
      <c r="T493" s="42" t="str">
        <f>IF(R493="","",IF(R493="Não","Liberada",IF(AND(R493&lt;&gt;"Não",R493&lt;&gt;"",VLOOKUP(R493,$D$9:$AD494,26,FALSE)&lt;&gt;"Concluído"),"Aguardando",IF(AND(R493&lt;&gt;"Não",R493&lt;&gt;"",VLOOKUP(R493,$D$9:$AD494,26,FALSE)="Concluído"),"Liberada","Aguardando"))))</f>
        <v/>
      </c>
      <c r="U493" s="43"/>
      <c r="V493" s="39"/>
      <c r="W493" s="39"/>
      <c r="X493" s="30"/>
      <c r="Y493" s="40" t="str">
        <f>IF('Atividades Teste'!D493&lt;&gt;"",COUNTIFS(Ocorrências!$B$6:$B493,'Atividades Teste'!$D493,Ocorrências!$R$6:$R493,"pendente")+COUNTIFS(Ocorrências!$B$6:$B493,'Atividades Teste'!$D493,Ocorrências!$R$6:$R493,"Agd Chamado"),"")</f>
        <v/>
      </c>
      <c r="Z493" s="42" t="str">
        <f t="shared" si="65"/>
        <v/>
      </c>
      <c r="AA493" s="37"/>
      <c r="AB493" s="37"/>
      <c r="AC493" s="49"/>
      <c r="AD493" s="46" t="str">
        <f t="shared" si="60"/>
        <v/>
      </c>
      <c r="AE493" s="47"/>
    </row>
    <row r="494" spans="1:31" x14ac:dyDescent="0.3">
      <c r="A494" s="92" t="str">
        <f t="shared" si="58"/>
        <v/>
      </c>
      <c r="B494" s="29" t="s">
        <v>42</v>
      </c>
      <c r="C494" s="30">
        <v>1</v>
      </c>
      <c r="D494" s="31" t="str">
        <f>IF(F494="","",B494&amp;1+SUM($C$11:C494))</f>
        <v/>
      </c>
      <c r="E494" s="32" t="str">
        <f t="shared" si="63"/>
        <v/>
      </c>
      <c r="F494" s="48"/>
      <c r="G494" s="34"/>
      <c r="H494" s="35" t="str">
        <f t="shared" si="64"/>
        <v/>
      </c>
      <c r="I494" s="36" t="str">
        <f t="shared" si="59"/>
        <v/>
      </c>
      <c r="J494" s="48"/>
      <c r="K494" s="38"/>
      <c r="L494" s="38"/>
      <c r="M494" s="39"/>
      <c r="N494" s="38"/>
      <c r="O494" s="39"/>
      <c r="P494" s="39"/>
      <c r="Q494" s="30"/>
      <c r="R494" s="40" t="str">
        <f t="shared" si="61"/>
        <v/>
      </c>
      <c r="S494" s="41" t="str">
        <f t="shared" ca="1" si="62"/>
        <v/>
      </c>
      <c r="T494" s="42" t="str">
        <f>IF(R494="","",IF(R494="Não","Liberada",IF(AND(R494&lt;&gt;"Não",R494&lt;&gt;"",VLOOKUP(R494,$D$9:$AD495,26,FALSE)&lt;&gt;"Concluído"),"Aguardando",IF(AND(R494&lt;&gt;"Não",R494&lt;&gt;"",VLOOKUP(R494,$D$9:$AD495,26,FALSE)="Concluído"),"Liberada","Aguardando"))))</f>
        <v/>
      </c>
      <c r="U494" s="43"/>
      <c r="V494" s="39"/>
      <c r="W494" s="39"/>
      <c r="X494" s="30"/>
      <c r="Y494" s="40" t="str">
        <f>IF('Atividades Teste'!D494&lt;&gt;"",COUNTIFS(Ocorrências!$B$6:$B494,'Atividades Teste'!$D494,Ocorrências!$R$6:$R494,"pendente")+COUNTIFS(Ocorrências!$B$6:$B494,'Atividades Teste'!$D494,Ocorrências!$R$6:$R494,"Agd Chamado"),"")</f>
        <v/>
      </c>
      <c r="Z494" s="42" t="str">
        <f t="shared" si="65"/>
        <v/>
      </c>
      <c r="AA494" s="37"/>
      <c r="AB494" s="37"/>
      <c r="AC494" s="49"/>
      <c r="AD494" s="46" t="str">
        <f t="shared" si="60"/>
        <v/>
      </c>
      <c r="AE494" s="47"/>
    </row>
    <row r="495" spans="1:31" x14ac:dyDescent="0.3">
      <c r="A495" s="92" t="str">
        <f t="shared" si="58"/>
        <v/>
      </c>
      <c r="B495" s="29" t="s">
        <v>42</v>
      </c>
      <c r="C495" s="30">
        <v>1</v>
      </c>
      <c r="D495" s="31" t="str">
        <f>IF(F495="","",B495&amp;1+SUM($C$11:C495))</f>
        <v/>
      </c>
      <c r="E495" s="32" t="str">
        <f t="shared" si="63"/>
        <v/>
      </c>
      <c r="F495" s="48"/>
      <c r="G495" s="34"/>
      <c r="H495" s="35" t="str">
        <f t="shared" si="64"/>
        <v/>
      </c>
      <c r="I495" s="36" t="str">
        <f t="shared" si="59"/>
        <v/>
      </c>
      <c r="J495" s="48"/>
      <c r="K495" s="38"/>
      <c r="L495" s="38"/>
      <c r="M495" s="39"/>
      <c r="N495" s="38"/>
      <c r="O495" s="39"/>
      <c r="P495" s="39"/>
      <c r="Q495" s="30"/>
      <c r="R495" s="40" t="str">
        <f t="shared" si="61"/>
        <v/>
      </c>
      <c r="S495" s="41" t="str">
        <f t="shared" ca="1" si="62"/>
        <v/>
      </c>
      <c r="T495" s="42" t="str">
        <f>IF(R495="","",IF(R495="Não","Liberada",IF(AND(R495&lt;&gt;"Não",R495&lt;&gt;"",VLOOKUP(R495,$D$9:$AD496,26,FALSE)&lt;&gt;"Concluído"),"Aguardando",IF(AND(R495&lt;&gt;"Não",R495&lt;&gt;"",VLOOKUP(R495,$D$9:$AD496,26,FALSE)="Concluído"),"Liberada","Aguardando"))))</f>
        <v/>
      </c>
      <c r="U495" s="43"/>
      <c r="V495" s="39"/>
      <c r="W495" s="39"/>
      <c r="X495" s="30"/>
      <c r="Y495" s="40" t="str">
        <f>IF('Atividades Teste'!D495&lt;&gt;"",COUNTIFS(Ocorrências!$B$6:$B495,'Atividades Teste'!$D495,Ocorrências!$R$6:$R495,"pendente")+COUNTIFS(Ocorrências!$B$6:$B495,'Atividades Teste'!$D495,Ocorrências!$R$6:$R495,"Agd Chamado"),"")</f>
        <v/>
      </c>
      <c r="Z495" s="42" t="str">
        <f t="shared" si="65"/>
        <v/>
      </c>
      <c r="AA495" s="37"/>
      <c r="AB495" s="37"/>
      <c r="AC495" s="49"/>
      <c r="AD495" s="46" t="str">
        <f t="shared" si="60"/>
        <v/>
      </c>
      <c r="AE495" s="47"/>
    </row>
    <row r="496" spans="1:31" x14ac:dyDescent="0.3">
      <c r="A496" s="92" t="str">
        <f t="shared" si="58"/>
        <v/>
      </c>
      <c r="B496" s="29" t="s">
        <v>42</v>
      </c>
      <c r="C496" s="30">
        <v>1</v>
      </c>
      <c r="D496" s="31" t="str">
        <f>IF(F496="","",B496&amp;1+SUM($C$11:C496))</f>
        <v/>
      </c>
      <c r="E496" s="32" t="str">
        <f t="shared" si="63"/>
        <v/>
      </c>
      <c r="F496" s="48"/>
      <c r="G496" s="34"/>
      <c r="H496" s="35" t="str">
        <f t="shared" si="64"/>
        <v/>
      </c>
      <c r="I496" s="36" t="str">
        <f t="shared" si="59"/>
        <v/>
      </c>
      <c r="J496" s="48"/>
      <c r="K496" s="38"/>
      <c r="L496" s="38"/>
      <c r="M496" s="39"/>
      <c r="N496" s="38"/>
      <c r="O496" s="39"/>
      <c r="P496" s="39"/>
      <c r="Q496" s="30"/>
      <c r="R496" s="40" t="str">
        <f t="shared" si="61"/>
        <v/>
      </c>
      <c r="S496" s="41" t="str">
        <f t="shared" ca="1" si="62"/>
        <v/>
      </c>
      <c r="T496" s="42" t="str">
        <f>IF(R496="","",IF(R496="Não","Liberada",IF(AND(R496&lt;&gt;"Não",R496&lt;&gt;"",VLOOKUP(R496,$D$9:$AD497,26,FALSE)&lt;&gt;"Concluído"),"Aguardando",IF(AND(R496&lt;&gt;"Não",R496&lt;&gt;"",VLOOKUP(R496,$D$9:$AD497,26,FALSE)="Concluído"),"Liberada","Aguardando"))))</f>
        <v/>
      </c>
      <c r="U496" s="43"/>
      <c r="V496" s="39"/>
      <c r="W496" s="39"/>
      <c r="X496" s="30"/>
      <c r="Y496" s="40" t="str">
        <f>IF('Atividades Teste'!D496&lt;&gt;"",COUNTIFS(Ocorrências!$B$6:$B496,'Atividades Teste'!$D496,Ocorrências!$R$6:$R496,"pendente")+COUNTIFS(Ocorrências!$B$6:$B496,'Atividades Teste'!$D496,Ocorrências!$R$6:$R496,"Agd Chamado"),"")</f>
        <v/>
      </c>
      <c r="Z496" s="42" t="str">
        <f t="shared" si="65"/>
        <v/>
      </c>
      <c r="AA496" s="37"/>
      <c r="AB496" s="37"/>
      <c r="AC496" s="49"/>
      <c r="AD496" s="46" t="str">
        <f t="shared" si="60"/>
        <v/>
      </c>
      <c r="AE496" s="47"/>
    </row>
    <row r="497" spans="1:31" x14ac:dyDescent="0.3">
      <c r="A497" s="92" t="str">
        <f t="shared" si="58"/>
        <v/>
      </c>
      <c r="B497" s="29" t="s">
        <v>42</v>
      </c>
      <c r="C497" s="30">
        <v>1</v>
      </c>
      <c r="D497" s="31" t="str">
        <f>IF(F497="","",B497&amp;1+SUM($C$11:C497))</f>
        <v/>
      </c>
      <c r="E497" s="32" t="str">
        <f t="shared" si="63"/>
        <v/>
      </c>
      <c r="F497" s="48"/>
      <c r="G497" s="34"/>
      <c r="H497" s="35" t="str">
        <f t="shared" si="64"/>
        <v/>
      </c>
      <c r="I497" s="36" t="str">
        <f t="shared" si="59"/>
        <v/>
      </c>
      <c r="J497" s="48"/>
      <c r="K497" s="38"/>
      <c r="L497" s="38"/>
      <c r="M497" s="39"/>
      <c r="N497" s="38"/>
      <c r="O497" s="39"/>
      <c r="P497" s="39"/>
      <c r="Q497" s="30"/>
      <c r="R497" s="40" t="str">
        <f t="shared" si="61"/>
        <v/>
      </c>
      <c r="S497" s="41" t="str">
        <f t="shared" ca="1" si="62"/>
        <v/>
      </c>
      <c r="T497" s="42" t="str">
        <f>IF(R497="","",IF(R497="Não","Liberada",IF(AND(R497&lt;&gt;"Não",R497&lt;&gt;"",VLOOKUP(R497,$D$9:$AD498,26,FALSE)&lt;&gt;"Concluído"),"Aguardando",IF(AND(R497&lt;&gt;"Não",R497&lt;&gt;"",VLOOKUP(R497,$D$9:$AD498,26,FALSE)="Concluído"),"Liberada","Aguardando"))))</f>
        <v/>
      </c>
      <c r="U497" s="43"/>
      <c r="V497" s="39"/>
      <c r="W497" s="39"/>
      <c r="X497" s="30"/>
      <c r="Y497" s="40" t="str">
        <f>IF('Atividades Teste'!D497&lt;&gt;"",COUNTIFS(Ocorrências!$B$6:$B497,'Atividades Teste'!$D497,Ocorrências!$R$6:$R497,"pendente")+COUNTIFS(Ocorrências!$B$6:$B497,'Atividades Teste'!$D497,Ocorrências!$R$6:$R497,"Agd Chamado"),"")</f>
        <v/>
      </c>
      <c r="Z497" s="42" t="str">
        <f t="shared" si="65"/>
        <v/>
      </c>
      <c r="AA497" s="37"/>
      <c r="AB497" s="37"/>
      <c r="AC497" s="49"/>
      <c r="AD497" s="46" t="str">
        <f t="shared" si="60"/>
        <v/>
      </c>
      <c r="AE497" s="47"/>
    </row>
    <row r="498" spans="1:31" x14ac:dyDescent="0.3">
      <c r="A498" s="92" t="str">
        <f t="shared" si="58"/>
        <v/>
      </c>
      <c r="B498" s="29" t="s">
        <v>42</v>
      </c>
      <c r="C498" s="30">
        <v>1</v>
      </c>
      <c r="D498" s="31" t="str">
        <f>IF(F498="","",B498&amp;1+SUM($C$11:C498))</f>
        <v/>
      </c>
      <c r="E498" s="32" t="str">
        <f t="shared" si="63"/>
        <v/>
      </c>
      <c r="F498" s="48"/>
      <c r="G498" s="34"/>
      <c r="H498" s="35" t="str">
        <f t="shared" si="64"/>
        <v/>
      </c>
      <c r="I498" s="36" t="str">
        <f t="shared" si="59"/>
        <v/>
      </c>
      <c r="J498" s="48"/>
      <c r="K498" s="38"/>
      <c r="L498" s="38"/>
      <c r="M498" s="39"/>
      <c r="N498" s="38"/>
      <c r="O498" s="39"/>
      <c r="P498" s="39"/>
      <c r="Q498" s="30"/>
      <c r="R498" s="40" t="str">
        <f t="shared" si="61"/>
        <v/>
      </c>
      <c r="S498" s="41" t="str">
        <f t="shared" ca="1" si="62"/>
        <v/>
      </c>
      <c r="T498" s="42" t="str">
        <f>IF(R498="","",IF(R498="Não","Liberada",IF(AND(R498&lt;&gt;"Não",R498&lt;&gt;"",VLOOKUP(R498,$D$9:$AD499,26,FALSE)&lt;&gt;"Concluído"),"Aguardando",IF(AND(R498&lt;&gt;"Não",R498&lt;&gt;"",VLOOKUP(R498,$D$9:$AD499,26,FALSE)="Concluído"),"Liberada","Aguardando"))))</f>
        <v/>
      </c>
      <c r="U498" s="43"/>
      <c r="V498" s="39"/>
      <c r="W498" s="39"/>
      <c r="X498" s="30"/>
      <c r="Y498" s="40" t="str">
        <f>IF('Atividades Teste'!D498&lt;&gt;"",COUNTIFS(Ocorrências!$B$6:$B498,'Atividades Teste'!$D498,Ocorrências!$R$6:$R498,"pendente")+COUNTIFS(Ocorrências!$B$6:$B498,'Atividades Teste'!$D498,Ocorrências!$R$6:$R498,"Agd Chamado"),"")</f>
        <v/>
      </c>
      <c r="Z498" s="42" t="str">
        <f t="shared" si="65"/>
        <v/>
      </c>
      <c r="AA498" s="37"/>
      <c r="AB498" s="37"/>
      <c r="AC498" s="49"/>
      <c r="AD498" s="46" t="str">
        <f t="shared" si="60"/>
        <v/>
      </c>
      <c r="AE498" s="47"/>
    </row>
    <row r="499" spans="1:31" x14ac:dyDescent="0.3">
      <c r="A499" s="92" t="str">
        <f t="shared" si="58"/>
        <v/>
      </c>
      <c r="B499" s="29" t="s">
        <v>42</v>
      </c>
      <c r="C499" s="30">
        <v>1</v>
      </c>
      <c r="D499" s="31" t="str">
        <f>IF(F499="","",B499&amp;1+SUM($C$11:C499))</f>
        <v/>
      </c>
      <c r="E499" s="32" t="str">
        <f t="shared" si="63"/>
        <v/>
      </c>
      <c r="F499" s="48"/>
      <c r="G499" s="34"/>
      <c r="H499" s="35" t="str">
        <f t="shared" si="64"/>
        <v/>
      </c>
      <c r="I499" s="36" t="str">
        <f t="shared" si="59"/>
        <v/>
      </c>
      <c r="J499" s="48"/>
      <c r="K499" s="38"/>
      <c r="L499" s="38"/>
      <c r="M499" s="39"/>
      <c r="N499" s="38"/>
      <c r="O499" s="39"/>
      <c r="P499" s="39"/>
      <c r="Q499" s="30"/>
      <c r="R499" s="40" t="str">
        <f t="shared" si="61"/>
        <v/>
      </c>
      <c r="S499" s="41" t="str">
        <f t="shared" ca="1" si="62"/>
        <v/>
      </c>
      <c r="T499" s="42" t="str">
        <f>IF(R499="","",IF(R499="Não","Liberada",IF(AND(R499&lt;&gt;"Não",R499&lt;&gt;"",VLOOKUP(R499,$D$9:$AD500,26,FALSE)&lt;&gt;"Concluído"),"Aguardando",IF(AND(R499&lt;&gt;"Não",R499&lt;&gt;"",VLOOKUP(R499,$D$9:$AD500,26,FALSE)="Concluído"),"Liberada","Aguardando"))))</f>
        <v/>
      </c>
      <c r="U499" s="43"/>
      <c r="V499" s="39"/>
      <c r="W499" s="39"/>
      <c r="X499" s="30"/>
      <c r="Y499" s="40" t="str">
        <f>IF('Atividades Teste'!D499&lt;&gt;"",COUNTIFS(Ocorrências!$B$6:$B499,'Atividades Teste'!$D499,Ocorrências!$R$6:$R499,"pendente")+COUNTIFS(Ocorrências!$B$6:$B499,'Atividades Teste'!$D499,Ocorrências!$R$6:$R499,"Agd Chamado"),"")</f>
        <v/>
      </c>
      <c r="Z499" s="42" t="str">
        <f t="shared" si="65"/>
        <v/>
      </c>
      <c r="AA499" s="37"/>
      <c r="AB499" s="37"/>
      <c r="AC499" s="49"/>
      <c r="AD499" s="46" t="str">
        <f t="shared" si="60"/>
        <v/>
      </c>
      <c r="AE499" s="47"/>
    </row>
    <row r="500" spans="1:31" x14ac:dyDescent="0.3">
      <c r="A500" s="92" t="str">
        <f t="shared" si="58"/>
        <v/>
      </c>
      <c r="B500" s="29" t="s">
        <v>42</v>
      </c>
      <c r="C500" s="30">
        <v>1</v>
      </c>
      <c r="D500" s="31" t="str">
        <f>IF(F500="","",B500&amp;1+SUM($C$11:C500))</f>
        <v/>
      </c>
      <c r="E500" s="32" t="str">
        <f t="shared" si="63"/>
        <v/>
      </c>
      <c r="F500" s="48"/>
      <c r="G500" s="34"/>
      <c r="H500" s="35" t="str">
        <f t="shared" si="64"/>
        <v/>
      </c>
      <c r="I500" s="36" t="str">
        <f t="shared" si="59"/>
        <v/>
      </c>
      <c r="J500" s="48"/>
      <c r="K500" s="38"/>
      <c r="L500" s="38"/>
      <c r="M500" s="39"/>
      <c r="N500" s="38"/>
      <c r="O500" s="39"/>
      <c r="P500" s="39"/>
      <c r="Q500" s="30"/>
      <c r="R500" s="40" t="str">
        <f t="shared" si="61"/>
        <v/>
      </c>
      <c r="S500" s="41" t="str">
        <f t="shared" ca="1" si="62"/>
        <v/>
      </c>
      <c r="T500" s="42" t="str">
        <f>IF(R500="","",IF(R500="Não","Liberada",IF(AND(R500&lt;&gt;"Não",R500&lt;&gt;"",VLOOKUP(R500,$D$9:$AD501,26,FALSE)&lt;&gt;"Concluído"),"Aguardando",IF(AND(R500&lt;&gt;"Não",R500&lt;&gt;"",VLOOKUP(R500,$D$9:$AD501,26,FALSE)="Concluído"),"Liberada","Aguardando"))))</f>
        <v/>
      </c>
      <c r="U500" s="43"/>
      <c r="V500" s="39"/>
      <c r="W500" s="39"/>
      <c r="X500" s="30"/>
      <c r="Y500" s="40" t="str">
        <f>IF('Atividades Teste'!D500&lt;&gt;"",COUNTIFS(Ocorrências!$B$6:$B500,'Atividades Teste'!$D500,Ocorrências!$R$6:$R500,"pendente")+COUNTIFS(Ocorrências!$B$6:$B500,'Atividades Teste'!$D500,Ocorrências!$R$6:$R500,"Agd Chamado"),"")</f>
        <v/>
      </c>
      <c r="Z500" s="42" t="str">
        <f t="shared" si="65"/>
        <v/>
      </c>
      <c r="AA500" s="37"/>
      <c r="AB500" s="37"/>
      <c r="AC500" s="49"/>
      <c r="AD500" s="46" t="str">
        <f t="shared" si="60"/>
        <v/>
      </c>
      <c r="AE500" s="47"/>
    </row>
    <row r="501" spans="1:31" x14ac:dyDescent="0.3">
      <c r="A501" s="92" t="str">
        <f t="shared" si="58"/>
        <v/>
      </c>
      <c r="B501" s="29" t="s">
        <v>42</v>
      </c>
      <c r="C501" s="30">
        <v>1</v>
      </c>
      <c r="D501" s="31" t="str">
        <f>IF(F501="","",B501&amp;1+SUM($C$11:C501))</f>
        <v/>
      </c>
      <c r="E501" s="32" t="str">
        <f t="shared" si="63"/>
        <v/>
      </c>
      <c r="F501" s="48"/>
      <c r="G501" s="34"/>
      <c r="H501" s="35" t="str">
        <f t="shared" si="64"/>
        <v/>
      </c>
      <c r="I501" s="36" t="str">
        <f t="shared" si="59"/>
        <v/>
      </c>
      <c r="J501" s="48"/>
      <c r="K501" s="38"/>
      <c r="L501" s="38"/>
      <c r="M501" s="39"/>
      <c r="N501" s="38"/>
      <c r="O501" s="39"/>
      <c r="P501" s="39"/>
      <c r="Q501" s="30"/>
      <c r="R501" s="40" t="str">
        <f t="shared" si="61"/>
        <v/>
      </c>
      <c r="S501" s="41" t="str">
        <f t="shared" ca="1" si="62"/>
        <v/>
      </c>
      <c r="T501" s="42" t="str">
        <f>IF(R501="","",IF(R501="Não","Liberada",IF(AND(R501&lt;&gt;"Não",R501&lt;&gt;"",VLOOKUP(R501,$D$9:$AD502,26,FALSE)&lt;&gt;"Concluído"),"Aguardando",IF(AND(R501&lt;&gt;"Não",R501&lt;&gt;"",VLOOKUP(R501,$D$9:$AD502,26,FALSE)="Concluído"),"Liberada","Aguardando"))))</f>
        <v/>
      </c>
      <c r="U501" s="43"/>
      <c r="V501" s="39"/>
      <c r="W501" s="39"/>
      <c r="X501" s="30"/>
      <c r="Y501" s="40" t="str">
        <f>IF('Atividades Teste'!D501&lt;&gt;"",COUNTIFS(Ocorrências!$B$6:$B501,'Atividades Teste'!$D501,Ocorrências!$R$6:$R501,"pendente")+COUNTIFS(Ocorrências!$B$6:$B501,'Atividades Teste'!$D501,Ocorrências!$R$6:$R501,"Agd Chamado"),"")</f>
        <v/>
      </c>
      <c r="Z501" s="42" t="str">
        <f t="shared" si="65"/>
        <v/>
      </c>
      <c r="AA501" s="37"/>
      <c r="AB501" s="37"/>
      <c r="AC501" s="49"/>
      <c r="AD501" s="46" t="str">
        <f t="shared" si="60"/>
        <v/>
      </c>
      <c r="AE501" s="47"/>
    </row>
    <row r="502" spans="1:31" x14ac:dyDescent="0.3">
      <c r="A502" s="92" t="str">
        <f t="shared" si="58"/>
        <v/>
      </c>
      <c r="B502" s="29" t="s">
        <v>42</v>
      </c>
      <c r="C502" s="30">
        <v>1</v>
      </c>
      <c r="D502" s="31" t="str">
        <f>IF(F502="","",B502&amp;1+SUM($C$11:C502))</f>
        <v/>
      </c>
      <c r="E502" s="32" t="str">
        <f t="shared" si="63"/>
        <v/>
      </c>
      <c r="F502" s="48"/>
      <c r="G502" s="34"/>
      <c r="H502" s="35" t="str">
        <f t="shared" si="64"/>
        <v/>
      </c>
      <c r="I502" s="36" t="str">
        <f t="shared" si="59"/>
        <v/>
      </c>
      <c r="J502" s="48"/>
      <c r="K502" s="38"/>
      <c r="L502" s="38"/>
      <c r="M502" s="39"/>
      <c r="N502" s="38"/>
      <c r="O502" s="39"/>
      <c r="P502" s="39"/>
      <c r="Q502" s="30"/>
      <c r="R502" s="40" t="str">
        <f t="shared" si="61"/>
        <v/>
      </c>
      <c r="S502" s="41" t="str">
        <f t="shared" ca="1" si="62"/>
        <v/>
      </c>
      <c r="T502" s="42" t="str">
        <f>IF(R502="","",IF(R502="Não","Liberada",IF(AND(R502&lt;&gt;"Não",R502&lt;&gt;"",VLOOKUP(R502,$D$9:$AD503,26,FALSE)&lt;&gt;"Concluído"),"Aguardando",IF(AND(R502&lt;&gt;"Não",R502&lt;&gt;"",VLOOKUP(R502,$D$9:$AD503,26,FALSE)="Concluído"),"Liberada","Aguardando"))))</f>
        <v/>
      </c>
      <c r="U502" s="43"/>
      <c r="V502" s="39"/>
      <c r="W502" s="39"/>
      <c r="X502" s="30"/>
      <c r="Y502" s="40" t="str">
        <f>IF('Atividades Teste'!D502&lt;&gt;"",COUNTIFS(Ocorrências!$B$6:$B502,'Atividades Teste'!$D502,Ocorrências!$R$6:$R502,"pendente")+COUNTIFS(Ocorrências!$B$6:$B502,'Atividades Teste'!$D502,Ocorrências!$R$6:$R502,"Agd Chamado"),"")</f>
        <v/>
      </c>
      <c r="Z502" s="42" t="str">
        <f t="shared" si="65"/>
        <v/>
      </c>
      <c r="AA502" s="37"/>
      <c r="AB502" s="37"/>
      <c r="AC502" s="49"/>
      <c r="AD502" s="46" t="str">
        <f t="shared" si="60"/>
        <v/>
      </c>
      <c r="AE502" s="47"/>
    </row>
    <row r="503" spans="1:31" x14ac:dyDescent="0.3">
      <c r="A503" s="92" t="str">
        <f t="shared" si="58"/>
        <v/>
      </c>
      <c r="B503" s="29" t="s">
        <v>42</v>
      </c>
      <c r="C503" s="30">
        <v>1</v>
      </c>
      <c r="D503" s="31" t="str">
        <f>IF(F503="","",B503&amp;1+SUM($C$11:C503))</f>
        <v/>
      </c>
      <c r="E503" s="32" t="str">
        <f t="shared" si="63"/>
        <v/>
      </c>
      <c r="F503" s="48"/>
      <c r="G503" s="34"/>
      <c r="H503" s="35" t="str">
        <f t="shared" si="64"/>
        <v/>
      </c>
      <c r="I503" s="36" t="str">
        <f t="shared" si="59"/>
        <v/>
      </c>
      <c r="J503" s="48"/>
      <c r="K503" s="38"/>
      <c r="L503" s="38"/>
      <c r="M503" s="39"/>
      <c r="N503" s="38"/>
      <c r="O503" s="39"/>
      <c r="P503" s="39"/>
      <c r="Q503" s="30"/>
      <c r="R503" s="40" t="str">
        <f t="shared" si="61"/>
        <v/>
      </c>
      <c r="S503" s="41" t="str">
        <f t="shared" ca="1" si="62"/>
        <v/>
      </c>
      <c r="T503" s="42" t="str">
        <f>IF(R503="","",IF(R503="Não","Liberada",IF(AND(R503&lt;&gt;"Não",R503&lt;&gt;"",VLOOKUP(R503,$D$9:$AD504,26,FALSE)&lt;&gt;"Concluído"),"Aguardando",IF(AND(R503&lt;&gt;"Não",R503&lt;&gt;"",VLOOKUP(R503,$D$9:$AD504,26,FALSE)="Concluído"),"Liberada","Aguardando"))))</f>
        <v/>
      </c>
      <c r="U503" s="43"/>
      <c r="V503" s="39"/>
      <c r="W503" s="39"/>
      <c r="X503" s="30"/>
      <c r="Y503" s="40" t="str">
        <f>IF('Atividades Teste'!D503&lt;&gt;"",COUNTIFS(Ocorrências!$B$6:$B503,'Atividades Teste'!$D503,Ocorrências!$R$6:$R503,"pendente")+COUNTIFS(Ocorrências!$B$6:$B503,'Atividades Teste'!$D503,Ocorrências!$R$6:$R503,"Agd Chamado"),"")</f>
        <v/>
      </c>
      <c r="Z503" s="42" t="str">
        <f t="shared" si="65"/>
        <v/>
      </c>
      <c r="AA503" s="37"/>
      <c r="AB503" s="37"/>
      <c r="AC503" s="49"/>
      <c r="AD503" s="46" t="str">
        <f t="shared" si="60"/>
        <v/>
      </c>
      <c r="AE503" s="47"/>
    </row>
    <row r="504" spans="1:31" x14ac:dyDescent="0.3">
      <c r="A504" s="92" t="str">
        <f t="shared" si="58"/>
        <v/>
      </c>
      <c r="B504" s="29" t="s">
        <v>42</v>
      </c>
      <c r="C504" s="30">
        <v>1</v>
      </c>
      <c r="D504" s="31" t="str">
        <f>IF(F504="","",B504&amp;1+SUM($C$11:C504))</f>
        <v/>
      </c>
      <c r="E504" s="32" t="str">
        <f t="shared" si="63"/>
        <v/>
      </c>
      <c r="F504" s="48"/>
      <c r="G504" s="34"/>
      <c r="H504" s="35" t="str">
        <f t="shared" si="64"/>
        <v/>
      </c>
      <c r="I504" s="36" t="str">
        <f t="shared" si="59"/>
        <v/>
      </c>
      <c r="J504" s="48"/>
      <c r="K504" s="38"/>
      <c r="L504" s="38"/>
      <c r="M504" s="39"/>
      <c r="N504" s="38"/>
      <c r="O504" s="39"/>
      <c r="P504" s="39"/>
      <c r="Q504" s="30"/>
      <c r="R504" s="40" t="str">
        <f t="shared" si="61"/>
        <v/>
      </c>
      <c r="S504" s="41" t="str">
        <f t="shared" ca="1" si="62"/>
        <v/>
      </c>
      <c r="T504" s="42" t="str">
        <f>IF(R504="","",IF(R504="Não","Liberada",IF(AND(R504&lt;&gt;"Não",R504&lt;&gt;"",VLOOKUP(R504,$D$9:$AD505,26,FALSE)&lt;&gt;"Concluído"),"Aguardando",IF(AND(R504&lt;&gt;"Não",R504&lt;&gt;"",VLOOKUP(R504,$D$9:$AD505,26,FALSE)="Concluído"),"Liberada","Aguardando"))))</f>
        <v/>
      </c>
      <c r="U504" s="43"/>
      <c r="V504" s="39"/>
      <c r="W504" s="39"/>
      <c r="X504" s="30"/>
      <c r="Y504" s="40" t="str">
        <f>IF('Atividades Teste'!D504&lt;&gt;"",COUNTIFS(Ocorrências!$B$6:$B504,'Atividades Teste'!$D504,Ocorrências!$R$6:$R504,"pendente")+COUNTIFS(Ocorrências!$B$6:$B504,'Atividades Teste'!$D504,Ocorrências!$R$6:$R504,"Agd Chamado"),"")</f>
        <v/>
      </c>
      <c r="Z504" s="42" t="str">
        <f t="shared" si="65"/>
        <v/>
      </c>
      <c r="AA504" s="37"/>
      <c r="AB504" s="37"/>
      <c r="AC504" s="49"/>
      <c r="AD504" s="46" t="str">
        <f t="shared" si="60"/>
        <v/>
      </c>
      <c r="AE504" s="47"/>
    </row>
    <row r="505" spans="1:31" x14ac:dyDescent="0.3">
      <c r="A505" s="92" t="str">
        <f t="shared" si="58"/>
        <v/>
      </c>
      <c r="B505" s="29" t="s">
        <v>42</v>
      </c>
      <c r="C505" s="30">
        <v>1</v>
      </c>
      <c r="D505" s="31" t="str">
        <f>IF(F505="","",B505&amp;1+SUM($C$11:C505))</f>
        <v/>
      </c>
      <c r="E505" s="32" t="str">
        <f t="shared" si="63"/>
        <v/>
      </c>
      <c r="F505" s="48"/>
      <c r="G505" s="34"/>
      <c r="H505" s="35" t="str">
        <f t="shared" si="64"/>
        <v/>
      </c>
      <c r="I505" s="36" t="str">
        <f t="shared" si="59"/>
        <v/>
      </c>
      <c r="J505" s="48"/>
      <c r="K505" s="38"/>
      <c r="L505" s="38"/>
      <c r="M505" s="39"/>
      <c r="N505" s="38"/>
      <c r="O505" s="39"/>
      <c r="P505" s="39"/>
      <c r="Q505" s="30"/>
      <c r="R505" s="40" t="str">
        <f t="shared" si="61"/>
        <v/>
      </c>
      <c r="S505" s="41" t="str">
        <f t="shared" ca="1" si="62"/>
        <v/>
      </c>
      <c r="T505" s="42" t="str">
        <f>IF(R505="","",IF(R505="Não","Liberada",IF(AND(R505&lt;&gt;"Não",R505&lt;&gt;"",VLOOKUP(R505,$D$9:$AD506,26,FALSE)&lt;&gt;"Concluído"),"Aguardando",IF(AND(R505&lt;&gt;"Não",R505&lt;&gt;"",VLOOKUP(R505,$D$9:$AD506,26,FALSE)="Concluído"),"Liberada","Aguardando"))))</f>
        <v/>
      </c>
      <c r="U505" s="43"/>
      <c r="V505" s="39"/>
      <c r="W505" s="39"/>
      <c r="X505" s="30"/>
      <c r="Y505" s="40" t="str">
        <f>IF('Atividades Teste'!D505&lt;&gt;"",COUNTIFS(Ocorrências!$B$6:$B505,'Atividades Teste'!$D505,Ocorrências!$R$6:$R505,"pendente")+COUNTIFS(Ocorrências!$B$6:$B505,'Atividades Teste'!$D505,Ocorrências!$R$6:$R505,"Agd Chamado"),"")</f>
        <v/>
      </c>
      <c r="Z505" s="42" t="str">
        <f t="shared" si="65"/>
        <v/>
      </c>
      <c r="AA505" s="37"/>
      <c r="AB505" s="37"/>
      <c r="AC505" s="49"/>
      <c r="AD505" s="46" t="str">
        <f t="shared" si="60"/>
        <v/>
      </c>
      <c r="AE505" s="47"/>
    </row>
    <row r="506" spans="1:31" x14ac:dyDescent="0.3">
      <c r="A506" s="92" t="str">
        <f t="shared" si="58"/>
        <v/>
      </c>
      <c r="B506" s="29" t="s">
        <v>42</v>
      </c>
      <c r="C506" s="30">
        <v>1</v>
      </c>
      <c r="D506" s="31" t="str">
        <f>IF(F506="","",B506&amp;1+SUM($C$11:C506))</f>
        <v/>
      </c>
      <c r="E506" s="32" t="str">
        <f t="shared" si="63"/>
        <v/>
      </c>
      <c r="F506" s="48"/>
      <c r="G506" s="34"/>
      <c r="H506" s="35" t="str">
        <f t="shared" si="64"/>
        <v/>
      </c>
      <c r="I506" s="36" t="str">
        <f t="shared" si="59"/>
        <v/>
      </c>
      <c r="J506" s="48"/>
      <c r="K506" s="38"/>
      <c r="L506" s="38"/>
      <c r="M506" s="39"/>
      <c r="N506" s="38"/>
      <c r="O506" s="39"/>
      <c r="P506" s="39"/>
      <c r="Q506" s="30"/>
      <c r="R506" s="40" t="str">
        <f t="shared" si="61"/>
        <v/>
      </c>
      <c r="S506" s="41" t="str">
        <f t="shared" ca="1" si="62"/>
        <v/>
      </c>
      <c r="T506" s="42" t="str">
        <f>IF(R506="","",IF(R506="Não","Liberada",IF(AND(R506&lt;&gt;"Não",R506&lt;&gt;"",VLOOKUP(R506,$D$9:$AD507,26,FALSE)&lt;&gt;"Concluído"),"Aguardando",IF(AND(R506&lt;&gt;"Não",R506&lt;&gt;"",VLOOKUP(R506,$D$9:$AD507,26,FALSE)="Concluído"),"Liberada","Aguardando"))))</f>
        <v/>
      </c>
      <c r="U506" s="43"/>
      <c r="V506" s="39"/>
      <c r="W506" s="39"/>
      <c r="X506" s="30"/>
      <c r="Y506" s="40" t="str">
        <f>IF('Atividades Teste'!D506&lt;&gt;"",COUNTIFS(Ocorrências!$B$6:$B506,'Atividades Teste'!$D506,Ocorrências!$R$6:$R506,"pendente")+COUNTIFS(Ocorrências!$B$6:$B506,'Atividades Teste'!$D506,Ocorrências!$R$6:$R506,"Agd Chamado"),"")</f>
        <v/>
      </c>
      <c r="Z506" s="42" t="str">
        <f t="shared" si="65"/>
        <v/>
      </c>
      <c r="AA506" s="37"/>
      <c r="AB506" s="37"/>
      <c r="AC506" s="49"/>
      <c r="AD506" s="46" t="str">
        <f t="shared" si="60"/>
        <v/>
      </c>
      <c r="AE506" s="47"/>
    </row>
    <row r="507" spans="1:31" x14ac:dyDescent="0.3">
      <c r="A507" s="92" t="str">
        <f t="shared" si="58"/>
        <v/>
      </c>
      <c r="B507" s="29" t="s">
        <v>42</v>
      </c>
      <c r="C507" s="30">
        <v>1</v>
      </c>
      <c r="D507" s="31" t="str">
        <f>IF(F507="","",B507&amp;1+SUM($C$11:C507))</f>
        <v/>
      </c>
      <c r="E507" s="32" t="str">
        <f t="shared" si="63"/>
        <v/>
      </c>
      <c r="F507" s="48"/>
      <c r="G507" s="34"/>
      <c r="H507" s="35" t="str">
        <f t="shared" si="64"/>
        <v/>
      </c>
      <c r="I507" s="36" t="str">
        <f t="shared" si="59"/>
        <v/>
      </c>
      <c r="J507" s="48"/>
      <c r="K507" s="38"/>
      <c r="L507" s="38"/>
      <c r="M507" s="39"/>
      <c r="N507" s="38"/>
      <c r="O507" s="39"/>
      <c r="P507" s="39"/>
      <c r="Q507" s="30"/>
      <c r="R507" s="40" t="str">
        <f t="shared" si="61"/>
        <v/>
      </c>
      <c r="S507" s="41" t="str">
        <f t="shared" ca="1" si="62"/>
        <v/>
      </c>
      <c r="T507" s="42" t="str">
        <f>IF(R507="","",IF(R507="Não","Liberada",IF(AND(R507&lt;&gt;"Não",R507&lt;&gt;"",VLOOKUP(R507,$D$9:$AD508,26,FALSE)&lt;&gt;"Concluído"),"Aguardando",IF(AND(R507&lt;&gt;"Não",R507&lt;&gt;"",VLOOKUP(R507,$D$9:$AD508,26,FALSE)="Concluído"),"Liberada","Aguardando"))))</f>
        <v/>
      </c>
      <c r="U507" s="43"/>
      <c r="V507" s="39"/>
      <c r="W507" s="39"/>
      <c r="X507" s="30"/>
      <c r="Y507" s="40" t="str">
        <f>IF('Atividades Teste'!D507&lt;&gt;"",COUNTIFS(Ocorrências!$B$6:$B507,'Atividades Teste'!$D507,Ocorrências!$R$6:$R507,"pendente")+COUNTIFS(Ocorrências!$B$6:$B507,'Atividades Teste'!$D507,Ocorrências!$R$6:$R507,"Agd Chamado"),"")</f>
        <v/>
      </c>
      <c r="Z507" s="42" t="str">
        <f t="shared" si="65"/>
        <v/>
      </c>
      <c r="AA507" s="37"/>
      <c r="AB507" s="37"/>
      <c r="AC507" s="49"/>
      <c r="AD507" s="46" t="str">
        <f t="shared" si="60"/>
        <v/>
      </c>
      <c r="AE507" s="47"/>
    </row>
    <row r="508" spans="1:31" x14ac:dyDescent="0.3">
      <c r="A508" s="92" t="str">
        <f t="shared" si="58"/>
        <v/>
      </c>
      <c r="B508" s="29" t="s">
        <v>42</v>
      </c>
      <c r="C508" s="30">
        <v>1</v>
      </c>
      <c r="D508" s="31" t="str">
        <f>IF(F508="","",B508&amp;1+SUM($C$11:C508))</f>
        <v/>
      </c>
      <c r="E508" s="32" t="str">
        <f t="shared" si="63"/>
        <v/>
      </c>
      <c r="F508" s="48"/>
      <c r="G508" s="34"/>
      <c r="H508" s="35" t="str">
        <f t="shared" si="64"/>
        <v/>
      </c>
      <c r="I508" s="36" t="str">
        <f t="shared" si="59"/>
        <v/>
      </c>
      <c r="J508" s="48"/>
      <c r="K508" s="38"/>
      <c r="L508" s="38"/>
      <c r="M508" s="39"/>
      <c r="N508" s="38"/>
      <c r="O508" s="39"/>
      <c r="P508" s="39"/>
      <c r="Q508" s="30"/>
      <c r="R508" s="40" t="str">
        <f t="shared" ref="R508:R531" si="66">IF(D508="","",IF(AND(F508=F507,H507+1=H508),D507,"Não"))</f>
        <v/>
      </c>
      <c r="S508" s="41" t="str">
        <f t="shared" ca="1" si="62"/>
        <v/>
      </c>
      <c r="T508" s="42" t="str">
        <f>IF(R508="","",IF(R508="Não","Liberada",IF(AND(R508&lt;&gt;"Não",R508&lt;&gt;"",VLOOKUP(R508,$D$9:$AD509,26,FALSE)&lt;&gt;"Concluído"),"Aguardando",IF(AND(R508&lt;&gt;"Não",R508&lt;&gt;"",VLOOKUP(R508,$D$9:$AD509,26,FALSE)="Concluído"),"Liberada","Aguardando"))))</f>
        <v/>
      </c>
      <c r="U508" s="43"/>
      <c r="V508" s="39"/>
      <c r="W508" s="39"/>
      <c r="X508" s="30"/>
      <c r="Y508" s="40" t="str">
        <f>IF('Atividades Teste'!D508&lt;&gt;"",COUNTIFS(Ocorrências!$B$6:$B508,'Atividades Teste'!$D508,Ocorrências!$R$6:$R508,"pendente")+COUNTIFS(Ocorrências!$B$6:$B508,'Atividades Teste'!$D508,Ocorrências!$R$6:$R508,"Agd Chamado"),"")</f>
        <v/>
      </c>
      <c r="Z508" s="42" t="str">
        <f t="shared" si="65"/>
        <v/>
      </c>
      <c r="AA508" s="37"/>
      <c r="AB508" s="37"/>
      <c r="AC508" s="49"/>
      <c r="AD508" s="46" t="str">
        <f t="shared" si="60"/>
        <v/>
      </c>
      <c r="AE508" s="47"/>
    </row>
    <row r="509" spans="1:31" x14ac:dyDescent="0.3">
      <c r="A509" s="92" t="str">
        <f t="shared" si="58"/>
        <v/>
      </c>
      <c r="B509" s="29" t="s">
        <v>42</v>
      </c>
      <c r="C509" s="30">
        <v>1</v>
      </c>
      <c r="D509" s="31" t="str">
        <f>IF(F509="","",B509&amp;1+SUM($C$11:C509))</f>
        <v/>
      </c>
      <c r="E509" s="32" t="str">
        <f t="shared" si="63"/>
        <v/>
      </c>
      <c r="F509" s="48"/>
      <c r="G509" s="34"/>
      <c r="H509" s="35" t="str">
        <f t="shared" si="64"/>
        <v/>
      </c>
      <c r="I509" s="36" t="str">
        <f t="shared" si="59"/>
        <v/>
      </c>
      <c r="J509" s="48"/>
      <c r="K509" s="38"/>
      <c r="L509" s="38"/>
      <c r="M509" s="39"/>
      <c r="N509" s="38"/>
      <c r="O509" s="39"/>
      <c r="P509" s="39"/>
      <c r="Q509" s="30"/>
      <c r="R509" s="40" t="str">
        <f t="shared" si="66"/>
        <v/>
      </c>
      <c r="S509" s="41" t="str">
        <f t="shared" ca="1" si="62"/>
        <v/>
      </c>
      <c r="T509" s="42" t="str">
        <f>IF(R509="","",IF(R509="Não","Liberada",IF(AND(R509&lt;&gt;"Não",R509&lt;&gt;"",VLOOKUP(R509,$D$9:$AD510,26,FALSE)&lt;&gt;"Concluído"),"Aguardando",IF(AND(R509&lt;&gt;"Não",R509&lt;&gt;"",VLOOKUP(R509,$D$9:$AD510,26,FALSE)="Concluído"),"Liberada","Aguardando"))))</f>
        <v/>
      </c>
      <c r="U509" s="43"/>
      <c r="V509" s="39"/>
      <c r="W509" s="39"/>
      <c r="X509" s="30"/>
      <c r="Y509" s="40" t="str">
        <f>IF('Atividades Teste'!D509&lt;&gt;"",COUNTIFS(Ocorrências!$B$6:$B509,'Atividades Teste'!$D509,Ocorrências!$R$6:$R509,"pendente")+COUNTIFS(Ocorrências!$B$6:$B509,'Atividades Teste'!$D509,Ocorrências!$R$6:$R509,"Agd Chamado"),"")</f>
        <v/>
      </c>
      <c r="Z509" s="42" t="str">
        <f t="shared" si="65"/>
        <v/>
      </c>
      <c r="AA509" s="37"/>
      <c r="AB509" s="37"/>
      <c r="AC509" s="49"/>
      <c r="AD509" s="46" t="str">
        <f t="shared" si="60"/>
        <v/>
      </c>
      <c r="AE509" s="47"/>
    </row>
    <row r="510" spans="1:31" x14ac:dyDescent="0.3">
      <c r="A510" s="92" t="str">
        <f t="shared" si="58"/>
        <v/>
      </c>
      <c r="B510" s="29" t="s">
        <v>42</v>
      </c>
      <c r="C510" s="30">
        <v>1</v>
      </c>
      <c r="D510" s="31" t="str">
        <f>IF(F510="","",B510&amp;1+SUM($C$11:C510))</f>
        <v/>
      </c>
      <c r="E510" s="32" t="str">
        <f t="shared" si="63"/>
        <v/>
      </c>
      <c r="F510" s="48"/>
      <c r="G510" s="34"/>
      <c r="H510" s="35" t="str">
        <f t="shared" si="64"/>
        <v/>
      </c>
      <c r="I510" s="36" t="str">
        <f t="shared" si="59"/>
        <v/>
      </c>
      <c r="J510" s="48"/>
      <c r="K510" s="38"/>
      <c r="L510" s="38"/>
      <c r="M510" s="39"/>
      <c r="N510" s="38"/>
      <c r="O510" s="39"/>
      <c r="P510" s="39"/>
      <c r="Q510" s="30"/>
      <c r="R510" s="40" t="str">
        <f t="shared" si="66"/>
        <v/>
      </c>
      <c r="S510" s="41" t="str">
        <f t="shared" ca="1" si="62"/>
        <v/>
      </c>
      <c r="T510" s="42" t="str">
        <f>IF(R510="","",IF(R510="Não","Liberada",IF(AND(R510&lt;&gt;"Não",R510&lt;&gt;"",VLOOKUP(R510,$D$9:$AD511,26,FALSE)&lt;&gt;"Concluído"),"Aguardando",IF(AND(R510&lt;&gt;"Não",R510&lt;&gt;"",VLOOKUP(R510,$D$9:$AD511,26,FALSE)="Concluído"),"Liberada","Aguardando"))))</f>
        <v/>
      </c>
      <c r="U510" s="43"/>
      <c r="V510" s="39"/>
      <c r="W510" s="39"/>
      <c r="X510" s="30"/>
      <c r="Y510" s="40" t="str">
        <f>IF('Atividades Teste'!D510&lt;&gt;"",COUNTIFS(Ocorrências!$B$6:$B510,'Atividades Teste'!$D510,Ocorrências!$R$6:$R510,"pendente")+COUNTIFS(Ocorrências!$B$6:$B510,'Atividades Teste'!$D510,Ocorrências!$R$6:$R510,"Agd Chamado"),"")</f>
        <v/>
      </c>
      <c r="Z510" s="42" t="str">
        <f t="shared" si="65"/>
        <v/>
      </c>
      <c r="AA510" s="37"/>
      <c r="AB510" s="37"/>
      <c r="AC510" s="49"/>
      <c r="AD510" s="46" t="str">
        <f t="shared" si="60"/>
        <v/>
      </c>
      <c r="AE510" s="47"/>
    </row>
    <row r="511" spans="1:31" x14ac:dyDescent="0.3">
      <c r="A511" s="92" t="str">
        <f t="shared" si="58"/>
        <v/>
      </c>
      <c r="B511" s="29" t="s">
        <v>42</v>
      </c>
      <c r="C511" s="30">
        <v>1</v>
      </c>
      <c r="D511" s="31" t="str">
        <f>IF(F511="","",B511&amp;1+SUM($C$11:C511))</f>
        <v/>
      </c>
      <c r="E511" s="32" t="str">
        <f t="shared" si="63"/>
        <v/>
      </c>
      <c r="F511" s="48"/>
      <c r="G511" s="34"/>
      <c r="H511" s="35" t="str">
        <f t="shared" si="64"/>
        <v/>
      </c>
      <c r="I511" s="36" t="str">
        <f t="shared" si="59"/>
        <v/>
      </c>
      <c r="J511" s="48"/>
      <c r="K511" s="38"/>
      <c r="L511" s="38"/>
      <c r="M511" s="39"/>
      <c r="N511" s="38"/>
      <c r="O511" s="39"/>
      <c r="P511" s="39"/>
      <c r="Q511" s="30"/>
      <c r="R511" s="40" t="str">
        <f t="shared" si="66"/>
        <v/>
      </c>
      <c r="S511" s="41" t="str">
        <f t="shared" ca="1" si="62"/>
        <v/>
      </c>
      <c r="T511" s="42" t="str">
        <f>IF(R511="","",IF(R511="Não","Liberada",IF(AND(R511&lt;&gt;"Não",R511&lt;&gt;"",VLOOKUP(R511,$D$9:$AD512,26,FALSE)&lt;&gt;"Concluído"),"Aguardando",IF(AND(R511&lt;&gt;"Não",R511&lt;&gt;"",VLOOKUP(R511,$D$9:$AD512,26,FALSE)="Concluído"),"Liberada","Aguardando"))))</f>
        <v/>
      </c>
      <c r="U511" s="43"/>
      <c r="V511" s="39"/>
      <c r="W511" s="39"/>
      <c r="X511" s="30"/>
      <c r="Y511" s="40" t="str">
        <f>IF('Atividades Teste'!D511&lt;&gt;"",COUNTIFS(Ocorrências!$B$6:$B511,'Atividades Teste'!$D511,Ocorrências!$R$6:$R511,"pendente")+COUNTIFS(Ocorrências!$B$6:$B511,'Atividades Teste'!$D511,Ocorrências!$R$6:$R511,"Agd Chamado"),"")</f>
        <v/>
      </c>
      <c r="Z511" s="42" t="str">
        <f t="shared" si="65"/>
        <v/>
      </c>
      <c r="AA511" s="37"/>
      <c r="AB511" s="37"/>
      <c r="AC511" s="49"/>
      <c r="AD511" s="46" t="str">
        <f t="shared" si="60"/>
        <v/>
      </c>
      <c r="AE511" s="47"/>
    </row>
    <row r="512" spans="1:31" x14ac:dyDescent="0.3">
      <c r="A512" s="92" t="str">
        <f t="shared" si="58"/>
        <v/>
      </c>
      <c r="B512" s="29" t="s">
        <v>42</v>
      </c>
      <c r="C512" s="30">
        <v>1</v>
      </c>
      <c r="D512" s="31" t="str">
        <f>IF(F512="","",B512&amp;1+SUM($C$11:C512))</f>
        <v/>
      </c>
      <c r="E512" s="32" t="str">
        <f t="shared" si="63"/>
        <v/>
      </c>
      <c r="F512" s="48"/>
      <c r="G512" s="34"/>
      <c r="H512" s="35" t="str">
        <f t="shared" si="64"/>
        <v/>
      </c>
      <c r="I512" s="36" t="str">
        <f t="shared" si="59"/>
        <v/>
      </c>
      <c r="J512" s="48"/>
      <c r="K512" s="38"/>
      <c r="L512" s="38"/>
      <c r="M512" s="39"/>
      <c r="N512" s="38"/>
      <c r="O512" s="39"/>
      <c r="P512" s="39"/>
      <c r="Q512" s="30"/>
      <c r="R512" s="40" t="str">
        <f t="shared" si="66"/>
        <v/>
      </c>
      <c r="S512" s="41" t="str">
        <f t="shared" ca="1" si="62"/>
        <v/>
      </c>
      <c r="T512" s="42" t="str">
        <f>IF(R512="","",IF(R512="Não","Liberada",IF(AND(R512&lt;&gt;"Não",R512&lt;&gt;"",VLOOKUP(R512,$D$9:$AD513,26,FALSE)&lt;&gt;"Concluído"),"Aguardando",IF(AND(R512&lt;&gt;"Não",R512&lt;&gt;"",VLOOKUP(R512,$D$9:$AD513,26,FALSE)="Concluído"),"Liberada","Aguardando"))))</f>
        <v/>
      </c>
      <c r="U512" s="43"/>
      <c r="V512" s="39"/>
      <c r="W512" s="39"/>
      <c r="X512" s="30"/>
      <c r="Y512" s="40" t="str">
        <f>IF('Atividades Teste'!D512&lt;&gt;"",COUNTIFS(Ocorrências!$B$6:$B512,'Atividades Teste'!$D512,Ocorrências!$R$6:$R512,"pendente")+COUNTIFS(Ocorrências!$B$6:$B512,'Atividades Teste'!$D512,Ocorrências!$R$6:$R512,"Agd Chamado"),"")</f>
        <v/>
      </c>
      <c r="Z512" s="42" t="str">
        <f t="shared" si="65"/>
        <v/>
      </c>
      <c r="AA512" s="37"/>
      <c r="AB512" s="37"/>
      <c r="AC512" s="49"/>
      <c r="AD512" s="46" t="str">
        <f t="shared" si="60"/>
        <v/>
      </c>
      <c r="AE512" s="47"/>
    </row>
    <row r="513" spans="1:31" x14ac:dyDescent="0.3">
      <c r="A513" s="92" t="str">
        <f t="shared" si="58"/>
        <v/>
      </c>
      <c r="B513" s="29" t="s">
        <v>42</v>
      </c>
      <c r="C513" s="30">
        <v>1</v>
      </c>
      <c r="D513" s="31" t="str">
        <f>IF(F513="","",B513&amp;1+SUM($C$11:C513))</f>
        <v/>
      </c>
      <c r="E513" s="32" t="str">
        <f t="shared" si="63"/>
        <v/>
      </c>
      <c r="F513" s="48"/>
      <c r="G513" s="34"/>
      <c r="H513" s="35" t="str">
        <f t="shared" si="64"/>
        <v/>
      </c>
      <c r="I513" s="36" t="str">
        <f t="shared" si="59"/>
        <v/>
      </c>
      <c r="J513" s="48"/>
      <c r="K513" s="38"/>
      <c r="L513" s="38"/>
      <c r="M513" s="39"/>
      <c r="N513" s="38"/>
      <c r="O513" s="39"/>
      <c r="P513" s="39"/>
      <c r="Q513" s="30"/>
      <c r="R513" s="40" t="str">
        <f t="shared" si="66"/>
        <v/>
      </c>
      <c r="S513" s="41" t="str">
        <f t="shared" ca="1" si="62"/>
        <v/>
      </c>
      <c r="T513" s="42" t="str">
        <f>IF(R513="","",IF(R513="Não","Liberada",IF(AND(R513&lt;&gt;"Não",R513&lt;&gt;"",VLOOKUP(R513,$D$9:$AD514,26,FALSE)&lt;&gt;"Concluído"),"Aguardando",IF(AND(R513&lt;&gt;"Não",R513&lt;&gt;"",VLOOKUP(R513,$D$9:$AD514,26,FALSE)="Concluído"),"Liberada","Aguardando"))))</f>
        <v/>
      </c>
      <c r="U513" s="43"/>
      <c r="V513" s="39"/>
      <c r="W513" s="39"/>
      <c r="X513" s="30"/>
      <c r="Y513" s="40" t="str">
        <f>IF('Atividades Teste'!D513&lt;&gt;"",COUNTIFS(Ocorrências!$B$6:$B513,'Atividades Teste'!$D513,Ocorrências!$R$6:$R513,"pendente")+COUNTIFS(Ocorrências!$B$6:$B513,'Atividades Teste'!$D513,Ocorrências!$R$6:$R513,"Agd Chamado"),"")</f>
        <v/>
      </c>
      <c r="Z513" s="42" t="str">
        <f t="shared" si="65"/>
        <v/>
      </c>
      <c r="AA513" s="37"/>
      <c r="AB513" s="37"/>
      <c r="AC513" s="49"/>
      <c r="AD513" s="46" t="str">
        <f t="shared" si="60"/>
        <v/>
      </c>
      <c r="AE513" s="47"/>
    </row>
    <row r="514" spans="1:31" x14ac:dyDescent="0.3">
      <c r="A514" s="92" t="str">
        <f t="shared" si="58"/>
        <v/>
      </c>
      <c r="B514" s="29" t="s">
        <v>42</v>
      </c>
      <c r="C514" s="30">
        <v>1</v>
      </c>
      <c r="D514" s="31" t="str">
        <f>IF(F514="","",B514&amp;1+SUM($C$11:C514))</f>
        <v/>
      </c>
      <c r="E514" s="32" t="str">
        <f t="shared" si="63"/>
        <v/>
      </c>
      <c r="F514" s="48"/>
      <c r="G514" s="34"/>
      <c r="H514" s="35" t="str">
        <f t="shared" si="64"/>
        <v/>
      </c>
      <c r="I514" s="36" t="str">
        <f t="shared" si="59"/>
        <v/>
      </c>
      <c r="J514" s="48"/>
      <c r="K514" s="38"/>
      <c r="L514" s="38"/>
      <c r="M514" s="39"/>
      <c r="N514" s="38"/>
      <c r="O514" s="39"/>
      <c r="P514" s="39"/>
      <c r="Q514" s="30"/>
      <c r="R514" s="40" t="str">
        <f t="shared" si="66"/>
        <v/>
      </c>
      <c r="S514" s="41" t="str">
        <f t="shared" ca="1" si="62"/>
        <v/>
      </c>
      <c r="T514" s="42" t="str">
        <f>IF(R514="","",IF(R514="Não","Liberada",IF(AND(R514&lt;&gt;"Não",R514&lt;&gt;"",VLOOKUP(R514,$D$9:$AD515,26,FALSE)&lt;&gt;"Concluído"),"Aguardando",IF(AND(R514&lt;&gt;"Não",R514&lt;&gt;"",VLOOKUP(R514,$D$9:$AD515,26,FALSE)="Concluído"),"Liberada","Aguardando"))))</f>
        <v/>
      </c>
      <c r="U514" s="43"/>
      <c r="V514" s="39"/>
      <c r="W514" s="39"/>
      <c r="X514" s="30"/>
      <c r="Y514" s="40" t="str">
        <f>IF('Atividades Teste'!D514&lt;&gt;"",COUNTIFS(Ocorrências!$B$6:$B514,'Atividades Teste'!$D514,Ocorrências!$R$6:$R514,"pendente")+COUNTIFS(Ocorrências!$B$6:$B514,'Atividades Teste'!$D514,Ocorrências!$R$6:$R514,"Agd Chamado"),"")</f>
        <v/>
      </c>
      <c r="Z514" s="42" t="str">
        <f t="shared" si="65"/>
        <v/>
      </c>
      <c r="AA514" s="37"/>
      <c r="AB514" s="37"/>
      <c r="AC514" s="49"/>
      <c r="AD514" s="46" t="str">
        <f t="shared" si="60"/>
        <v/>
      </c>
      <c r="AE514" s="47"/>
    </row>
    <row r="515" spans="1:31" x14ac:dyDescent="0.3">
      <c r="A515" s="92" t="str">
        <f t="shared" si="58"/>
        <v/>
      </c>
      <c r="B515" s="29" t="s">
        <v>42</v>
      </c>
      <c r="C515" s="30">
        <v>1</v>
      </c>
      <c r="D515" s="31" t="str">
        <f>IF(F515="","",B515&amp;1+SUM($C$11:C515))</f>
        <v/>
      </c>
      <c r="E515" s="32" t="str">
        <f t="shared" si="63"/>
        <v/>
      </c>
      <c r="F515" s="48"/>
      <c r="G515" s="34"/>
      <c r="H515" s="35" t="str">
        <f t="shared" si="64"/>
        <v/>
      </c>
      <c r="I515" s="36" t="str">
        <f t="shared" si="59"/>
        <v/>
      </c>
      <c r="J515" s="48"/>
      <c r="K515" s="38"/>
      <c r="L515" s="38"/>
      <c r="M515" s="39"/>
      <c r="N515" s="38"/>
      <c r="O515" s="39"/>
      <c r="P515" s="39"/>
      <c r="Q515" s="30"/>
      <c r="R515" s="40" t="str">
        <f t="shared" si="66"/>
        <v/>
      </c>
      <c r="S515" s="41" t="str">
        <f t="shared" ca="1" si="62"/>
        <v/>
      </c>
      <c r="T515" s="42" t="str">
        <f>IF(R515="","",IF(R515="Não","Liberada",IF(AND(R515&lt;&gt;"Não",R515&lt;&gt;"",VLOOKUP(R515,$D$9:$AD516,26,FALSE)&lt;&gt;"Concluído"),"Aguardando",IF(AND(R515&lt;&gt;"Não",R515&lt;&gt;"",VLOOKUP(R515,$D$9:$AD516,26,FALSE)="Concluído"),"Liberada","Aguardando"))))</f>
        <v/>
      </c>
      <c r="U515" s="43"/>
      <c r="V515" s="39"/>
      <c r="W515" s="39"/>
      <c r="X515" s="30"/>
      <c r="Y515" s="40" t="str">
        <f>IF('Atividades Teste'!D515&lt;&gt;"",COUNTIFS(Ocorrências!$B$6:$B515,'Atividades Teste'!$D515,Ocorrências!$R$6:$R515,"pendente")+COUNTIFS(Ocorrências!$B$6:$B515,'Atividades Teste'!$D515,Ocorrências!$R$6:$R515,"Agd Chamado"),"")</f>
        <v/>
      </c>
      <c r="Z515" s="42" t="str">
        <f t="shared" si="65"/>
        <v/>
      </c>
      <c r="AA515" s="37"/>
      <c r="AB515" s="37"/>
      <c r="AC515" s="49"/>
      <c r="AD515" s="46" t="str">
        <f t="shared" si="60"/>
        <v/>
      </c>
      <c r="AE515" s="47"/>
    </row>
    <row r="516" spans="1:31" x14ac:dyDescent="0.3">
      <c r="A516" s="92" t="str">
        <f t="shared" si="58"/>
        <v/>
      </c>
      <c r="B516" s="29" t="s">
        <v>42</v>
      </c>
      <c r="C516" s="30">
        <v>1</v>
      </c>
      <c r="D516" s="31" t="str">
        <f>IF(F516="","",B516&amp;1+SUM($C$11:C516))</f>
        <v/>
      </c>
      <c r="E516" s="32" t="str">
        <f t="shared" si="63"/>
        <v/>
      </c>
      <c r="F516" s="48"/>
      <c r="G516" s="34"/>
      <c r="H516" s="35" t="str">
        <f t="shared" si="64"/>
        <v/>
      </c>
      <c r="I516" s="36" t="str">
        <f t="shared" si="59"/>
        <v/>
      </c>
      <c r="J516" s="48"/>
      <c r="K516" s="38"/>
      <c r="L516" s="38"/>
      <c r="M516" s="39"/>
      <c r="N516" s="38"/>
      <c r="O516" s="39"/>
      <c r="P516" s="39"/>
      <c r="Q516" s="30"/>
      <c r="R516" s="40" t="str">
        <f t="shared" si="66"/>
        <v/>
      </c>
      <c r="S516" s="41" t="str">
        <f t="shared" ca="1" si="62"/>
        <v/>
      </c>
      <c r="T516" s="42" t="str">
        <f>IF(R516="","",IF(R516="Não","Liberada",IF(AND(R516&lt;&gt;"Não",R516&lt;&gt;"",VLOOKUP(R516,$D$9:$AD517,26,FALSE)&lt;&gt;"Concluído"),"Aguardando",IF(AND(R516&lt;&gt;"Não",R516&lt;&gt;"",VLOOKUP(R516,$D$9:$AD517,26,FALSE)="Concluído"),"Liberada","Aguardando"))))</f>
        <v/>
      </c>
      <c r="U516" s="43"/>
      <c r="V516" s="39"/>
      <c r="W516" s="39"/>
      <c r="X516" s="30"/>
      <c r="Y516" s="40" t="str">
        <f>IF('Atividades Teste'!D516&lt;&gt;"",COUNTIFS(Ocorrências!$B$6:$B516,'Atividades Teste'!$D516,Ocorrências!$R$6:$R516,"pendente")+COUNTIFS(Ocorrências!$B$6:$B516,'Atividades Teste'!$D516,Ocorrências!$R$6:$R516,"Agd Chamado"),"")</f>
        <v/>
      </c>
      <c r="Z516" s="42" t="str">
        <f t="shared" si="65"/>
        <v/>
      </c>
      <c r="AA516" s="37"/>
      <c r="AB516" s="37"/>
      <c r="AC516" s="49"/>
      <c r="AD516" s="46" t="str">
        <f t="shared" si="60"/>
        <v/>
      </c>
      <c r="AE516" s="47"/>
    </row>
    <row r="517" spans="1:31" x14ac:dyDescent="0.3">
      <c r="A517" s="92" t="str">
        <f t="shared" si="58"/>
        <v/>
      </c>
      <c r="B517" s="29" t="s">
        <v>42</v>
      </c>
      <c r="C517" s="30">
        <v>1</v>
      </c>
      <c r="D517" s="31" t="str">
        <f>IF(F517="","",B517&amp;1+SUM($C$11:C517))</f>
        <v/>
      </c>
      <c r="E517" s="32" t="str">
        <f t="shared" si="63"/>
        <v/>
      </c>
      <c r="F517" s="48"/>
      <c r="G517" s="34"/>
      <c r="H517" s="35" t="str">
        <f t="shared" si="64"/>
        <v/>
      </c>
      <c r="I517" s="36" t="str">
        <f t="shared" si="59"/>
        <v/>
      </c>
      <c r="J517" s="48"/>
      <c r="K517" s="38"/>
      <c r="L517" s="38"/>
      <c r="M517" s="39"/>
      <c r="N517" s="38"/>
      <c r="O517" s="39"/>
      <c r="P517" s="39"/>
      <c r="Q517" s="30"/>
      <c r="R517" s="40" t="str">
        <f t="shared" si="66"/>
        <v/>
      </c>
      <c r="S517" s="41" t="str">
        <f t="shared" ca="1" si="62"/>
        <v/>
      </c>
      <c r="T517" s="42" t="str">
        <f>IF(R517="","",IF(R517="Não","Liberada",IF(AND(R517&lt;&gt;"Não",R517&lt;&gt;"",VLOOKUP(R517,$D$9:$AD518,26,FALSE)&lt;&gt;"Concluído"),"Aguardando",IF(AND(R517&lt;&gt;"Não",R517&lt;&gt;"",VLOOKUP(R517,$D$9:$AD518,26,FALSE)="Concluído"),"Liberada","Aguardando"))))</f>
        <v/>
      </c>
      <c r="U517" s="43"/>
      <c r="V517" s="39"/>
      <c r="W517" s="39"/>
      <c r="X517" s="30"/>
      <c r="Y517" s="40" t="str">
        <f>IF('Atividades Teste'!D517&lt;&gt;"",COUNTIFS(Ocorrências!$B$6:$B517,'Atividades Teste'!$D517,Ocorrências!$R$6:$R517,"pendente")+COUNTIFS(Ocorrências!$B$6:$B517,'Atividades Teste'!$D517,Ocorrências!$R$6:$R517,"Agd Chamado"),"")</f>
        <v/>
      </c>
      <c r="Z517" s="42" t="str">
        <f t="shared" si="65"/>
        <v/>
      </c>
      <c r="AA517" s="37"/>
      <c r="AB517" s="37"/>
      <c r="AC517" s="49"/>
      <c r="AD517" s="46" t="str">
        <f t="shared" si="60"/>
        <v/>
      </c>
      <c r="AE517" s="47"/>
    </row>
    <row r="518" spans="1:31" x14ac:dyDescent="0.3">
      <c r="A518" s="92" t="str">
        <f t="shared" si="58"/>
        <v/>
      </c>
      <c r="B518" s="29" t="s">
        <v>42</v>
      </c>
      <c r="C518" s="30">
        <v>1</v>
      </c>
      <c r="D518" s="31" t="str">
        <f>IF(F518="","",B518&amp;1+SUM($C$11:C518))</f>
        <v/>
      </c>
      <c r="E518" s="32" t="str">
        <f t="shared" si="63"/>
        <v/>
      </c>
      <c r="F518" s="48"/>
      <c r="G518" s="34"/>
      <c r="H518" s="35" t="str">
        <f t="shared" si="64"/>
        <v/>
      </c>
      <c r="I518" s="36" t="str">
        <f t="shared" si="59"/>
        <v/>
      </c>
      <c r="J518" s="48"/>
      <c r="K518" s="38"/>
      <c r="L518" s="38"/>
      <c r="M518" s="39"/>
      <c r="N518" s="38"/>
      <c r="O518" s="39"/>
      <c r="P518" s="39"/>
      <c r="Q518" s="30"/>
      <c r="R518" s="40" t="str">
        <f t="shared" si="66"/>
        <v/>
      </c>
      <c r="S518" s="41" t="str">
        <f t="shared" ca="1" si="62"/>
        <v/>
      </c>
      <c r="T518" s="42" t="str">
        <f>IF(R518="","",IF(R518="Não","Liberada",IF(AND(R518&lt;&gt;"Não",R518&lt;&gt;"",VLOOKUP(R518,$D$9:$AD519,26,FALSE)&lt;&gt;"Concluído"),"Aguardando",IF(AND(R518&lt;&gt;"Não",R518&lt;&gt;"",VLOOKUP(R518,$D$9:$AD519,26,FALSE)="Concluído"),"Liberada","Aguardando"))))</f>
        <v/>
      </c>
      <c r="U518" s="43"/>
      <c r="V518" s="39"/>
      <c r="W518" s="39"/>
      <c r="X518" s="30"/>
      <c r="Y518" s="40" t="str">
        <f>IF('Atividades Teste'!D518&lt;&gt;"",COUNTIFS(Ocorrências!$B$6:$B518,'Atividades Teste'!$D518,Ocorrências!$R$6:$R518,"pendente")+COUNTIFS(Ocorrências!$B$6:$B518,'Atividades Teste'!$D518,Ocorrências!$R$6:$R518,"Agd Chamado"),"")</f>
        <v/>
      </c>
      <c r="Z518" s="42" t="str">
        <f t="shared" si="65"/>
        <v/>
      </c>
      <c r="AA518" s="37"/>
      <c r="AB518" s="37"/>
      <c r="AC518" s="49"/>
      <c r="AD518" s="46" t="str">
        <f t="shared" si="60"/>
        <v/>
      </c>
      <c r="AE518" s="47"/>
    </row>
    <row r="519" spans="1:31" x14ac:dyDescent="0.3">
      <c r="A519" s="92" t="str">
        <f t="shared" si="58"/>
        <v/>
      </c>
      <c r="B519" s="29" t="s">
        <v>42</v>
      </c>
      <c r="C519" s="30">
        <v>1</v>
      </c>
      <c r="D519" s="31" t="str">
        <f>IF(F519="","",B519&amp;1+SUM($C$11:C519))</f>
        <v/>
      </c>
      <c r="E519" s="32" t="str">
        <f t="shared" si="63"/>
        <v/>
      </c>
      <c r="F519" s="48"/>
      <c r="G519" s="34"/>
      <c r="H519" s="35" t="str">
        <f t="shared" si="64"/>
        <v/>
      </c>
      <c r="I519" s="36" t="str">
        <f t="shared" si="59"/>
        <v/>
      </c>
      <c r="J519" s="48"/>
      <c r="K519" s="38"/>
      <c r="L519" s="38"/>
      <c r="M519" s="39"/>
      <c r="N519" s="38"/>
      <c r="O519" s="39"/>
      <c r="P519" s="39"/>
      <c r="Q519" s="30"/>
      <c r="R519" s="40" t="str">
        <f t="shared" si="66"/>
        <v/>
      </c>
      <c r="S519" s="41" t="str">
        <f t="shared" ca="1" si="62"/>
        <v/>
      </c>
      <c r="T519" s="42" t="str">
        <f>IF(R519="","",IF(R519="Não","Liberada",IF(AND(R519&lt;&gt;"Não",R519&lt;&gt;"",VLOOKUP(R519,$D$9:$AD520,26,FALSE)&lt;&gt;"Concluído"),"Aguardando",IF(AND(R519&lt;&gt;"Não",R519&lt;&gt;"",VLOOKUP(R519,$D$9:$AD520,26,FALSE)="Concluído"),"Liberada","Aguardando"))))</f>
        <v/>
      </c>
      <c r="U519" s="43"/>
      <c r="V519" s="39"/>
      <c r="W519" s="39"/>
      <c r="X519" s="30"/>
      <c r="Y519" s="40" t="str">
        <f>IF('Atividades Teste'!D519&lt;&gt;"",COUNTIFS(Ocorrências!$B$6:$B519,'Atividades Teste'!$D519,Ocorrências!$R$6:$R519,"pendente")+COUNTIFS(Ocorrências!$B$6:$B519,'Atividades Teste'!$D519,Ocorrências!$R$6:$R519,"Agd Chamado"),"")</f>
        <v/>
      </c>
      <c r="Z519" s="42" t="str">
        <f t="shared" si="65"/>
        <v/>
      </c>
      <c r="AA519" s="37"/>
      <c r="AB519" s="37"/>
      <c r="AC519" s="49"/>
      <c r="AD519" s="46" t="str">
        <f t="shared" si="60"/>
        <v/>
      </c>
      <c r="AE519" s="47"/>
    </row>
    <row r="520" spans="1:31" x14ac:dyDescent="0.3">
      <c r="A520" s="92" t="str">
        <f t="shared" si="58"/>
        <v/>
      </c>
      <c r="B520" s="29" t="s">
        <v>42</v>
      </c>
      <c r="C520" s="30">
        <v>1</v>
      </c>
      <c r="D520" s="31" t="str">
        <f>IF(F520="","",B520&amp;1+SUM($C$11:C520))</f>
        <v/>
      </c>
      <c r="E520" s="32" t="str">
        <f t="shared" si="63"/>
        <v/>
      </c>
      <c r="F520" s="48"/>
      <c r="G520" s="34"/>
      <c r="H520" s="35" t="str">
        <f t="shared" si="64"/>
        <v/>
      </c>
      <c r="I520" s="36" t="str">
        <f t="shared" si="59"/>
        <v/>
      </c>
      <c r="J520" s="48"/>
      <c r="K520" s="38"/>
      <c r="L520" s="38"/>
      <c r="M520" s="39"/>
      <c r="N520" s="38"/>
      <c r="O520" s="39"/>
      <c r="P520" s="39"/>
      <c r="Q520" s="30"/>
      <c r="R520" s="40" t="str">
        <f t="shared" si="66"/>
        <v/>
      </c>
      <c r="S520" s="41" t="str">
        <f t="shared" ca="1" si="62"/>
        <v/>
      </c>
      <c r="T520" s="42" t="str">
        <f>IF(R520="","",IF(R520="Não","Liberada",IF(AND(R520&lt;&gt;"Não",R520&lt;&gt;"",VLOOKUP(R520,$D$9:$AD521,26,FALSE)&lt;&gt;"Concluído"),"Aguardando",IF(AND(R520&lt;&gt;"Não",R520&lt;&gt;"",VLOOKUP(R520,$D$9:$AD521,26,FALSE)="Concluído"),"Liberada","Aguardando"))))</f>
        <v/>
      </c>
      <c r="U520" s="43"/>
      <c r="V520" s="39"/>
      <c r="W520" s="39"/>
      <c r="X520" s="30"/>
      <c r="Y520" s="40" t="str">
        <f>IF('Atividades Teste'!D520&lt;&gt;"",COUNTIFS(Ocorrências!$B$6:$B520,'Atividades Teste'!$D520,Ocorrências!$R$6:$R520,"pendente")+COUNTIFS(Ocorrências!$B$6:$B520,'Atividades Teste'!$D520,Ocorrências!$R$6:$R520,"Agd Chamado"),"")</f>
        <v/>
      </c>
      <c r="Z520" s="42" t="str">
        <f t="shared" si="65"/>
        <v/>
      </c>
      <c r="AA520" s="37"/>
      <c r="AB520" s="37"/>
      <c r="AC520" s="49"/>
      <c r="AD520" s="46" t="str">
        <f t="shared" si="60"/>
        <v/>
      </c>
      <c r="AE520" s="47"/>
    </row>
    <row r="521" spans="1:31" x14ac:dyDescent="0.3">
      <c r="A521" s="92" t="str">
        <f t="shared" si="58"/>
        <v/>
      </c>
      <c r="B521" s="29" t="s">
        <v>42</v>
      </c>
      <c r="C521" s="30">
        <v>1</v>
      </c>
      <c r="D521" s="31" t="str">
        <f>IF(F521="","",B521&amp;1+SUM($C$11:C521))</f>
        <v/>
      </c>
      <c r="E521" s="32" t="str">
        <f t="shared" si="63"/>
        <v/>
      </c>
      <c r="F521" s="48"/>
      <c r="G521" s="34"/>
      <c r="H521" s="35" t="str">
        <f t="shared" si="64"/>
        <v/>
      </c>
      <c r="I521" s="36" t="str">
        <f t="shared" si="59"/>
        <v/>
      </c>
      <c r="J521" s="48"/>
      <c r="K521" s="38"/>
      <c r="L521" s="38"/>
      <c r="M521" s="39"/>
      <c r="N521" s="38"/>
      <c r="O521" s="39"/>
      <c r="P521" s="39"/>
      <c r="Q521" s="30"/>
      <c r="R521" s="40" t="str">
        <f t="shared" si="66"/>
        <v/>
      </c>
      <c r="S521" s="41" t="str">
        <f t="shared" ca="1" si="62"/>
        <v/>
      </c>
      <c r="T521" s="42" t="str">
        <f>IF(R521="","",IF(R521="Não","Liberada",IF(AND(R521&lt;&gt;"Não",R521&lt;&gt;"",VLOOKUP(R521,$D$9:$AD522,26,FALSE)&lt;&gt;"Concluído"),"Aguardando",IF(AND(R521&lt;&gt;"Não",R521&lt;&gt;"",VLOOKUP(R521,$D$9:$AD522,26,FALSE)="Concluído"),"Liberada","Aguardando"))))</f>
        <v/>
      </c>
      <c r="U521" s="43"/>
      <c r="V521" s="39"/>
      <c r="W521" s="39"/>
      <c r="X521" s="30"/>
      <c r="Y521" s="40" t="str">
        <f>IF('Atividades Teste'!D521&lt;&gt;"",COUNTIFS(Ocorrências!$B$6:$B521,'Atividades Teste'!$D521,Ocorrências!$R$6:$R521,"pendente")+COUNTIFS(Ocorrências!$B$6:$B521,'Atividades Teste'!$D521,Ocorrências!$R$6:$R521,"Agd Chamado"),"")</f>
        <v/>
      </c>
      <c r="Z521" s="42" t="str">
        <f t="shared" si="65"/>
        <v/>
      </c>
      <c r="AA521" s="37"/>
      <c r="AB521" s="37"/>
      <c r="AC521" s="49"/>
      <c r="AD521" s="46" t="str">
        <f t="shared" si="60"/>
        <v/>
      </c>
      <c r="AE521" s="47"/>
    </row>
    <row r="522" spans="1:31" x14ac:dyDescent="0.3">
      <c r="A522" s="92" t="str">
        <f t="shared" si="58"/>
        <v/>
      </c>
      <c r="B522" s="29" t="s">
        <v>42</v>
      </c>
      <c r="C522" s="30">
        <v>1</v>
      </c>
      <c r="D522" s="31" t="str">
        <f>IF(F522="","",B522&amp;1+SUM($C$11:C522))</f>
        <v/>
      </c>
      <c r="E522" s="32" t="str">
        <f t="shared" si="63"/>
        <v/>
      </c>
      <c r="F522" s="48"/>
      <c r="G522" s="34"/>
      <c r="H522" s="35" t="str">
        <f t="shared" si="64"/>
        <v/>
      </c>
      <c r="I522" s="36" t="str">
        <f t="shared" si="59"/>
        <v/>
      </c>
      <c r="J522" s="48"/>
      <c r="K522" s="38"/>
      <c r="L522" s="38"/>
      <c r="M522" s="39"/>
      <c r="N522" s="38"/>
      <c r="O522" s="39"/>
      <c r="P522" s="39"/>
      <c r="Q522" s="30"/>
      <c r="R522" s="40" t="str">
        <f t="shared" si="66"/>
        <v/>
      </c>
      <c r="S522" s="41" t="str">
        <f t="shared" ca="1" si="62"/>
        <v/>
      </c>
      <c r="T522" s="42" t="str">
        <f>IF(R522="","",IF(R522="Não","Liberada",IF(AND(R522&lt;&gt;"Não",R522&lt;&gt;"",VLOOKUP(R522,$D$9:$AD523,26,FALSE)&lt;&gt;"Concluído"),"Aguardando",IF(AND(R522&lt;&gt;"Não",R522&lt;&gt;"",VLOOKUP(R522,$D$9:$AD523,26,FALSE)="Concluído"),"Liberada","Aguardando"))))</f>
        <v/>
      </c>
      <c r="U522" s="43"/>
      <c r="V522" s="39"/>
      <c r="W522" s="39"/>
      <c r="X522" s="30"/>
      <c r="Y522" s="40" t="str">
        <f>IF('Atividades Teste'!D522&lt;&gt;"",COUNTIFS(Ocorrências!$B$6:$B522,'Atividades Teste'!$D522,Ocorrências!$R$6:$R522,"pendente")+COUNTIFS(Ocorrências!$B$6:$B522,'Atividades Teste'!$D522,Ocorrências!$R$6:$R522,"Agd Chamado"),"")</f>
        <v/>
      </c>
      <c r="Z522" s="42" t="str">
        <f t="shared" si="65"/>
        <v/>
      </c>
      <c r="AA522" s="37"/>
      <c r="AB522" s="37"/>
      <c r="AC522" s="49"/>
      <c r="AD522" s="46" t="str">
        <f t="shared" si="60"/>
        <v/>
      </c>
      <c r="AE522" s="47"/>
    </row>
    <row r="523" spans="1:31" x14ac:dyDescent="0.3">
      <c r="A523" s="92" t="str">
        <f t="shared" ref="A523:A532" si="67">IF(D523="","",IF(AD523=$O$5,"!",IF(AD523=$O$6,4,IF(AD523=$O$3,3,IF(AD523=$O$4,2,IF(AD523=$O$2,1,""))))))</f>
        <v/>
      </c>
      <c r="B523" s="29" t="s">
        <v>42</v>
      </c>
      <c r="C523" s="30">
        <v>1</v>
      </c>
      <c r="D523" s="31" t="str">
        <f>IF(F523="","",B523&amp;1+SUM($C$11:C523))</f>
        <v/>
      </c>
      <c r="E523" s="32" t="str">
        <f t="shared" si="63"/>
        <v/>
      </c>
      <c r="F523" s="48"/>
      <c r="G523" s="34"/>
      <c r="H523" s="35" t="str">
        <f t="shared" si="64"/>
        <v/>
      </c>
      <c r="I523" s="36" t="str">
        <f t="shared" si="59"/>
        <v/>
      </c>
      <c r="J523" s="48"/>
      <c r="K523" s="38"/>
      <c r="L523" s="38"/>
      <c r="M523" s="39"/>
      <c r="N523" s="38"/>
      <c r="O523" s="39"/>
      <c r="P523" s="39"/>
      <c r="Q523" s="30"/>
      <c r="R523" s="40" t="str">
        <f t="shared" si="66"/>
        <v/>
      </c>
      <c r="S523" s="41" t="str">
        <f t="shared" ca="1" si="62"/>
        <v/>
      </c>
      <c r="T523" s="42" t="str">
        <f>IF(R523="","",IF(R523="Não","Liberada",IF(AND(R523&lt;&gt;"Não",R523&lt;&gt;"",VLOOKUP(R523,$D$9:$AD524,26,FALSE)&lt;&gt;"Concluído"),"Aguardando",IF(AND(R523&lt;&gt;"Não",R523&lt;&gt;"",VLOOKUP(R523,$D$9:$AD524,26,FALSE)="Concluído"),"Liberada","Aguardando"))))</f>
        <v/>
      </c>
      <c r="U523" s="43"/>
      <c r="V523" s="39"/>
      <c r="W523" s="39"/>
      <c r="X523" s="30"/>
      <c r="Y523" s="40" t="str">
        <f>IF('Atividades Teste'!D523&lt;&gt;"",COUNTIFS(Ocorrências!$B$6:$B523,'Atividades Teste'!$D523,Ocorrências!$R$6:$R523,"pendente")+COUNTIFS(Ocorrências!$B$6:$B523,'Atividades Teste'!$D523,Ocorrências!$R$6:$R523,"Agd Chamado"),"")</f>
        <v/>
      </c>
      <c r="Z523" s="42" t="str">
        <f t="shared" si="65"/>
        <v/>
      </c>
      <c r="AA523" s="37"/>
      <c r="AB523" s="37"/>
      <c r="AC523" s="49"/>
      <c r="AD523" s="46" t="str">
        <f t="shared" si="60"/>
        <v/>
      </c>
      <c r="AE523" s="47"/>
    </row>
    <row r="524" spans="1:31" x14ac:dyDescent="0.3">
      <c r="A524" s="92" t="str">
        <f t="shared" si="67"/>
        <v/>
      </c>
      <c r="B524" s="29" t="s">
        <v>42</v>
      </c>
      <c r="C524" s="30">
        <v>1</v>
      </c>
      <c r="D524" s="31" t="str">
        <f>IF(F524="","",B524&amp;1+SUM($C$11:C524))</f>
        <v/>
      </c>
      <c r="E524" s="32" t="str">
        <f t="shared" si="63"/>
        <v/>
      </c>
      <c r="F524" s="48"/>
      <c r="G524" s="34"/>
      <c r="H524" s="35" t="str">
        <f t="shared" si="64"/>
        <v/>
      </c>
      <c r="I524" s="36" t="str">
        <f t="shared" ref="I524:I531" si="68">IF(F524="","",CONCATENATE($F524,".",$H524))</f>
        <v/>
      </c>
      <c r="J524" s="48"/>
      <c r="K524" s="38"/>
      <c r="L524" s="38"/>
      <c r="M524" s="39"/>
      <c r="N524" s="38"/>
      <c r="O524" s="39"/>
      <c r="P524" s="39"/>
      <c r="Q524" s="30"/>
      <c r="R524" s="40" t="str">
        <f t="shared" si="66"/>
        <v/>
      </c>
      <c r="S524" s="41" t="str">
        <f t="shared" ca="1" si="62"/>
        <v/>
      </c>
      <c r="T524" s="42" t="str">
        <f>IF(R524="","",IF(R524="Não","Liberada",IF(AND(R524&lt;&gt;"Não",R524&lt;&gt;"",VLOOKUP(R524,$D$9:$AD525,26,FALSE)&lt;&gt;"Concluído"),"Aguardando",IF(AND(R524&lt;&gt;"Não",R524&lt;&gt;"",VLOOKUP(R524,$D$9:$AD525,26,FALSE)="Concluído"),"Liberada","Aguardando"))))</f>
        <v/>
      </c>
      <c r="U524" s="43"/>
      <c r="V524" s="39"/>
      <c r="W524" s="39"/>
      <c r="X524" s="30"/>
      <c r="Y524" s="40" t="str">
        <f>IF('Atividades Teste'!D524&lt;&gt;"",COUNTIFS(Ocorrências!$B$6:$B524,'Atividades Teste'!$D524,Ocorrências!$R$6:$R524,"pendente")+COUNTIFS(Ocorrências!$B$6:$B524,'Atividades Teste'!$D524,Ocorrências!$R$6:$R524,"Agd Chamado"),"")</f>
        <v/>
      </c>
      <c r="Z524" s="42" t="str">
        <f t="shared" si="65"/>
        <v/>
      </c>
      <c r="AA524" s="37"/>
      <c r="AB524" s="37"/>
      <c r="AC524" s="49"/>
      <c r="AD524" s="46" t="str">
        <f t="shared" ref="AD524:AD531" si="69">IF(D524="","",IF(AND(AB524&lt;&gt;"",AC524&lt;&gt;""),"Concluído",IF(AB524="","Não Iniciada",IF(AND(R524="Não",Z524="ok",AC524&lt;&gt;"",AB524&lt;&gt;""),"Concluído",IF(AND(R524="Não",Z524="Pendente",AC524&lt;&gt;"",AB524&lt;&gt;""),"Aguard. Ocorr.",IF(AND(R524&lt;&gt;"",R524&lt;&gt;"Não",T524&lt;&gt;"Liberada",Z524="ok",AB524&lt;&gt;""),"Aguard. Pred.",IF(AND(R524&lt;&gt;"",R524&lt;&gt;"Não",T524="Liberada",Z524="ok",AB524&lt;&gt;""),"Em Execução",IF(AND(R524&lt;&gt;"",R524&lt;&gt;"Liberada",Z524="ok",AB524&lt;&gt;"",AC524=""),"Em Execução",IF(AND(R524&lt;&gt;"",R524&lt;&gt;"Liberada",Z524="Pendente",AB524&lt;&gt;"",AC524=""),"Aguard. Ocorr.",IF(AND(R524&lt;&gt;"",R524&lt;&gt;"Não",Z524="Pendente",AB524&lt;&gt;""),"Aguard. Ocorr.","Pendente"))))))))))</f>
        <v/>
      </c>
      <c r="AE524" s="47"/>
    </row>
    <row r="525" spans="1:31" x14ac:dyDescent="0.3">
      <c r="A525" s="92" t="str">
        <f t="shared" si="67"/>
        <v/>
      </c>
      <c r="B525" s="29" t="s">
        <v>42</v>
      </c>
      <c r="C525" s="30">
        <v>1</v>
      </c>
      <c r="D525" s="31" t="str">
        <f>IF(F525="","",B525&amp;1+SUM($C$11:C525))</f>
        <v/>
      </c>
      <c r="E525" s="32" t="str">
        <f t="shared" si="63"/>
        <v/>
      </c>
      <c r="F525" s="48"/>
      <c r="G525" s="34"/>
      <c r="H525" s="35" t="str">
        <f t="shared" si="64"/>
        <v/>
      </c>
      <c r="I525" s="36" t="str">
        <f t="shared" si="68"/>
        <v/>
      </c>
      <c r="J525" s="48"/>
      <c r="K525" s="38"/>
      <c r="L525" s="38"/>
      <c r="M525" s="39"/>
      <c r="N525" s="38"/>
      <c r="O525" s="39"/>
      <c r="P525" s="39"/>
      <c r="Q525" s="30"/>
      <c r="R525" s="40" t="str">
        <f t="shared" si="66"/>
        <v/>
      </c>
      <c r="S525" s="41" t="str">
        <f t="shared" ref="S525:S531" ca="1" si="70">IF(R525="","",IF(_xlfn.DAYS(TODAY(),AB525)&lt;=0,0,IF(AND(R525="Não",AB525&lt;&gt;"",T525="Liberada"),_xlfn.DAYS(TODAY(),AB525),IF(AND(R525&lt;&gt;"Não",R525&lt;&gt;"",T525="Aguardando",AB525&lt;&gt;""),"-",IF(AND(R525&lt;&gt;"Não",R525&lt;&gt;"",T525="Liberada",AB525&lt;&gt;""),_xlfn.DAYS(TODAY(),AB525))))))</f>
        <v/>
      </c>
      <c r="T525" s="42" t="str">
        <f>IF(R525="","",IF(R525="Não","Liberada",IF(AND(R525&lt;&gt;"Não",R525&lt;&gt;"",VLOOKUP(R525,$D$9:$AD526,26,FALSE)&lt;&gt;"Concluído"),"Aguardando",IF(AND(R525&lt;&gt;"Não",R525&lt;&gt;"",VLOOKUP(R525,$D$9:$AD526,26,FALSE)="Concluído"),"Liberada","Aguardando"))))</f>
        <v/>
      </c>
      <c r="U525" s="43"/>
      <c r="V525" s="39"/>
      <c r="W525" s="39"/>
      <c r="X525" s="30"/>
      <c r="Y525" s="40" t="str">
        <f>IF('Atividades Teste'!D525&lt;&gt;"",COUNTIFS(Ocorrências!$B$6:$B525,'Atividades Teste'!$D525,Ocorrências!$R$6:$R525,"pendente")+COUNTIFS(Ocorrências!$B$6:$B525,'Atividades Teste'!$D525,Ocorrências!$R$6:$R525,"Agd Chamado"),"")</f>
        <v/>
      </c>
      <c r="Z525" s="42" t="str">
        <f t="shared" si="65"/>
        <v/>
      </c>
      <c r="AA525" s="37"/>
      <c r="AB525" s="37"/>
      <c r="AC525" s="49"/>
      <c r="AD525" s="46" t="str">
        <f t="shared" si="69"/>
        <v/>
      </c>
      <c r="AE525" s="47"/>
    </row>
    <row r="526" spans="1:31" x14ac:dyDescent="0.3">
      <c r="A526" s="92" t="str">
        <f t="shared" si="67"/>
        <v/>
      </c>
      <c r="B526" s="29" t="s">
        <v>42</v>
      </c>
      <c r="C526" s="30">
        <v>1</v>
      </c>
      <c r="D526" s="31" t="str">
        <f>IF(F526="","",B526&amp;1+SUM($C$11:C526))</f>
        <v/>
      </c>
      <c r="E526" s="32" t="str">
        <f t="shared" ref="E526:E531" si="71">IF(D526="","",IF(AND(F526=F527,H526+1=H527),"Sim","Não"))</f>
        <v/>
      </c>
      <c r="F526" s="48"/>
      <c r="G526" s="34"/>
      <c r="H526" s="35" t="str">
        <f t="shared" ref="H526:H531" si="72">IF(F526="","",IF(F526=F525,H525+1,1))</f>
        <v/>
      </c>
      <c r="I526" s="36" t="str">
        <f t="shared" si="68"/>
        <v/>
      </c>
      <c r="J526" s="48"/>
      <c r="K526" s="38"/>
      <c r="L526" s="38"/>
      <c r="M526" s="39"/>
      <c r="N526" s="38"/>
      <c r="O526" s="39"/>
      <c r="P526" s="39"/>
      <c r="Q526" s="30"/>
      <c r="R526" s="40" t="str">
        <f t="shared" si="66"/>
        <v/>
      </c>
      <c r="S526" s="41" t="str">
        <f t="shared" ca="1" si="70"/>
        <v/>
      </c>
      <c r="T526" s="42" t="str">
        <f>IF(R526="","",IF(R526="Não","Liberada",IF(AND(R526&lt;&gt;"Não",R526&lt;&gt;"",VLOOKUP(R526,$D$9:$AD527,26,FALSE)&lt;&gt;"Concluído"),"Aguardando",IF(AND(R526&lt;&gt;"Não",R526&lt;&gt;"",VLOOKUP(R526,$D$9:$AD527,26,FALSE)="Concluído"),"Liberada","Aguardando"))))</f>
        <v/>
      </c>
      <c r="U526" s="43"/>
      <c r="V526" s="39"/>
      <c r="W526" s="39"/>
      <c r="X526" s="30"/>
      <c r="Y526" s="40" t="str">
        <f>IF('Atividades Teste'!D526&lt;&gt;"",COUNTIFS(Ocorrências!$B$6:$B526,'Atividades Teste'!$D526,Ocorrências!$R$6:$R526,"pendente")+COUNTIFS(Ocorrências!$B$6:$B526,'Atividades Teste'!$D526,Ocorrências!$R$6:$R526,"Agd Chamado"),"")</f>
        <v/>
      </c>
      <c r="Z526" s="42" t="str">
        <f t="shared" ref="Z526:Z531" si="73">IF(D526="","",IF(Y526&gt;0,"Pendente","ok"))</f>
        <v/>
      </c>
      <c r="AA526" s="37"/>
      <c r="AB526" s="37"/>
      <c r="AC526" s="49"/>
      <c r="AD526" s="46" t="str">
        <f t="shared" si="69"/>
        <v/>
      </c>
      <c r="AE526" s="47"/>
    </row>
    <row r="527" spans="1:31" x14ac:dyDescent="0.3">
      <c r="A527" s="92" t="str">
        <f t="shared" si="67"/>
        <v/>
      </c>
      <c r="B527" s="29" t="s">
        <v>42</v>
      </c>
      <c r="C527" s="30">
        <v>1</v>
      </c>
      <c r="D527" s="31" t="str">
        <f>IF(F527="","",B527&amp;1+SUM($C$11:C527))</f>
        <v/>
      </c>
      <c r="E527" s="32" t="str">
        <f t="shared" si="71"/>
        <v/>
      </c>
      <c r="F527" s="48"/>
      <c r="G527" s="34"/>
      <c r="H527" s="35" t="str">
        <f t="shared" si="72"/>
        <v/>
      </c>
      <c r="I527" s="36" t="str">
        <f t="shared" si="68"/>
        <v/>
      </c>
      <c r="J527" s="48"/>
      <c r="K527" s="38"/>
      <c r="L527" s="38"/>
      <c r="M527" s="39"/>
      <c r="N527" s="38"/>
      <c r="O527" s="39"/>
      <c r="P527" s="39"/>
      <c r="Q527" s="30"/>
      <c r="R527" s="40" t="str">
        <f t="shared" si="66"/>
        <v/>
      </c>
      <c r="S527" s="41" t="str">
        <f t="shared" ca="1" si="70"/>
        <v/>
      </c>
      <c r="T527" s="42" t="str">
        <f>IF(R527="","",IF(R527="Não","Liberada",IF(AND(R527&lt;&gt;"Não",R527&lt;&gt;"",VLOOKUP(R527,$D$9:$AD528,26,FALSE)&lt;&gt;"Concluído"),"Aguardando",IF(AND(R527&lt;&gt;"Não",R527&lt;&gt;"",VLOOKUP(R527,$D$9:$AD528,26,FALSE)="Concluído"),"Liberada","Aguardando"))))</f>
        <v/>
      </c>
      <c r="U527" s="43"/>
      <c r="V527" s="39"/>
      <c r="W527" s="39"/>
      <c r="X527" s="30"/>
      <c r="Y527" s="40" t="str">
        <f>IF('Atividades Teste'!D527&lt;&gt;"",COUNTIFS(Ocorrências!$B$6:$B527,'Atividades Teste'!$D527,Ocorrências!$R$6:$R527,"pendente")+COUNTIFS(Ocorrências!$B$6:$B527,'Atividades Teste'!$D527,Ocorrências!$R$6:$R527,"Agd Chamado"),"")</f>
        <v/>
      </c>
      <c r="Z527" s="42" t="str">
        <f t="shared" si="73"/>
        <v/>
      </c>
      <c r="AA527" s="37"/>
      <c r="AB527" s="37"/>
      <c r="AC527" s="49"/>
      <c r="AD527" s="46" t="str">
        <f t="shared" si="69"/>
        <v/>
      </c>
      <c r="AE527" s="47"/>
    </row>
    <row r="528" spans="1:31" x14ac:dyDescent="0.3">
      <c r="A528" s="92" t="str">
        <f t="shared" si="67"/>
        <v/>
      </c>
      <c r="B528" s="29" t="s">
        <v>42</v>
      </c>
      <c r="C528" s="30">
        <v>1</v>
      </c>
      <c r="D528" s="31" t="str">
        <f>IF(F528="","",B528&amp;1+SUM($C$11:C528))</f>
        <v/>
      </c>
      <c r="E528" s="32" t="str">
        <f t="shared" si="71"/>
        <v/>
      </c>
      <c r="F528" s="48"/>
      <c r="G528" s="34"/>
      <c r="H528" s="35" t="str">
        <f t="shared" si="72"/>
        <v/>
      </c>
      <c r="I528" s="36" t="str">
        <f t="shared" si="68"/>
        <v/>
      </c>
      <c r="J528" s="48"/>
      <c r="K528" s="38"/>
      <c r="L528" s="38"/>
      <c r="M528" s="39"/>
      <c r="N528" s="38"/>
      <c r="O528" s="39"/>
      <c r="P528" s="39"/>
      <c r="Q528" s="30"/>
      <c r="R528" s="40" t="str">
        <f t="shared" si="66"/>
        <v/>
      </c>
      <c r="S528" s="41" t="str">
        <f t="shared" ca="1" si="70"/>
        <v/>
      </c>
      <c r="T528" s="42" t="str">
        <f>IF(R528="","",IF(R528="Não","Liberada",IF(AND(R528&lt;&gt;"Não",R528&lt;&gt;"",VLOOKUP(R528,$D$9:$AD529,26,FALSE)&lt;&gt;"Concluído"),"Aguardando",IF(AND(R528&lt;&gt;"Não",R528&lt;&gt;"",VLOOKUP(R528,$D$9:$AD529,26,FALSE)="Concluído"),"Liberada","Aguardando"))))</f>
        <v/>
      </c>
      <c r="U528" s="43"/>
      <c r="V528" s="39"/>
      <c r="W528" s="39"/>
      <c r="X528" s="30"/>
      <c r="Y528" s="40" t="str">
        <f>IF('Atividades Teste'!D528&lt;&gt;"",COUNTIFS(Ocorrências!$B$6:$B528,'Atividades Teste'!$D528,Ocorrências!$R$6:$R528,"pendente")+COUNTIFS(Ocorrências!$B$6:$B528,'Atividades Teste'!$D528,Ocorrências!$R$6:$R528,"Agd Chamado"),"")</f>
        <v/>
      </c>
      <c r="Z528" s="42" t="str">
        <f t="shared" si="73"/>
        <v/>
      </c>
      <c r="AA528" s="37"/>
      <c r="AB528" s="37"/>
      <c r="AC528" s="49"/>
      <c r="AD528" s="46" t="str">
        <f t="shared" si="69"/>
        <v/>
      </c>
      <c r="AE528" s="47"/>
    </row>
    <row r="529" spans="1:31" x14ac:dyDescent="0.3">
      <c r="A529" s="92" t="str">
        <f t="shared" si="67"/>
        <v/>
      </c>
      <c r="B529" s="29" t="s">
        <v>42</v>
      </c>
      <c r="C529" s="30">
        <v>1</v>
      </c>
      <c r="D529" s="31" t="str">
        <f>IF(F529="","",B529&amp;1+SUM($C$11:C529))</f>
        <v/>
      </c>
      <c r="E529" s="32" t="str">
        <f t="shared" si="71"/>
        <v/>
      </c>
      <c r="F529" s="48"/>
      <c r="G529" s="34"/>
      <c r="H529" s="35" t="str">
        <f t="shared" si="72"/>
        <v/>
      </c>
      <c r="I529" s="36" t="str">
        <f t="shared" si="68"/>
        <v/>
      </c>
      <c r="J529" s="48"/>
      <c r="K529" s="38"/>
      <c r="L529" s="38"/>
      <c r="M529" s="39"/>
      <c r="N529" s="38"/>
      <c r="O529" s="39"/>
      <c r="P529" s="39"/>
      <c r="Q529" s="30"/>
      <c r="R529" s="40" t="str">
        <f t="shared" si="66"/>
        <v/>
      </c>
      <c r="S529" s="41" t="str">
        <f t="shared" ca="1" si="70"/>
        <v/>
      </c>
      <c r="T529" s="42" t="str">
        <f>IF(R529="","",IF(R529="Não","Liberada",IF(AND(R529&lt;&gt;"Não",R529&lt;&gt;"",VLOOKUP(R529,$D$9:$AD530,26,FALSE)&lt;&gt;"Concluído"),"Aguardando",IF(AND(R529&lt;&gt;"Não",R529&lt;&gt;"",VLOOKUP(R529,$D$9:$AD530,26,FALSE)="Concluído"),"Liberada","Aguardando"))))</f>
        <v/>
      </c>
      <c r="U529" s="43"/>
      <c r="V529" s="39"/>
      <c r="W529" s="39"/>
      <c r="X529" s="30"/>
      <c r="Y529" s="40" t="str">
        <f>IF('Atividades Teste'!D529&lt;&gt;"",COUNTIFS(Ocorrências!$B$6:$B529,'Atividades Teste'!$D529,Ocorrências!$R$6:$R529,"pendente")+COUNTIFS(Ocorrências!$B$6:$B529,'Atividades Teste'!$D529,Ocorrências!$R$6:$R529,"Agd Chamado"),"")</f>
        <v/>
      </c>
      <c r="Z529" s="42" t="str">
        <f t="shared" si="73"/>
        <v/>
      </c>
      <c r="AA529" s="37"/>
      <c r="AB529" s="37"/>
      <c r="AC529" s="49"/>
      <c r="AD529" s="46" t="str">
        <f t="shared" si="69"/>
        <v/>
      </c>
      <c r="AE529" s="47"/>
    </row>
    <row r="530" spans="1:31" x14ac:dyDescent="0.3">
      <c r="A530" s="92" t="str">
        <f t="shared" si="67"/>
        <v/>
      </c>
      <c r="B530" s="29" t="s">
        <v>42</v>
      </c>
      <c r="C530" s="30">
        <v>1</v>
      </c>
      <c r="D530" s="31" t="str">
        <f>IF(F530="","",B530&amp;1+SUM($C$11:C530))</f>
        <v/>
      </c>
      <c r="E530" s="32" t="str">
        <f t="shared" si="71"/>
        <v/>
      </c>
      <c r="F530" s="48"/>
      <c r="G530" s="34"/>
      <c r="H530" s="35" t="str">
        <f t="shared" si="72"/>
        <v/>
      </c>
      <c r="I530" s="36" t="str">
        <f t="shared" si="68"/>
        <v/>
      </c>
      <c r="J530" s="48"/>
      <c r="K530" s="38"/>
      <c r="L530" s="38"/>
      <c r="M530" s="39"/>
      <c r="N530" s="38"/>
      <c r="O530" s="39"/>
      <c r="P530" s="39"/>
      <c r="Q530" s="30"/>
      <c r="R530" s="40" t="str">
        <f t="shared" si="66"/>
        <v/>
      </c>
      <c r="S530" s="41" t="str">
        <f t="shared" ca="1" si="70"/>
        <v/>
      </c>
      <c r="T530" s="42" t="str">
        <f>IF(R530="","",IF(R530="Não","Liberada",IF(AND(R530&lt;&gt;"Não",R530&lt;&gt;"",VLOOKUP(R530,$D$9:$AD531,26,FALSE)&lt;&gt;"Concluído"),"Aguardando",IF(AND(R530&lt;&gt;"Não",R530&lt;&gt;"",VLOOKUP(R530,$D$9:$AD531,26,FALSE)="Concluído"),"Liberada","Aguardando"))))</f>
        <v/>
      </c>
      <c r="U530" s="43"/>
      <c r="V530" s="39"/>
      <c r="W530" s="39"/>
      <c r="X530" s="30"/>
      <c r="Y530" s="40" t="str">
        <f>IF('Atividades Teste'!D530&lt;&gt;"",COUNTIFS(Ocorrências!$B$6:$B530,'Atividades Teste'!$D530,Ocorrências!$R$6:$R530,"pendente")+COUNTIFS(Ocorrências!$B$6:$B530,'Atividades Teste'!$D530,Ocorrências!$R$6:$R530,"Agd Chamado"),"")</f>
        <v/>
      </c>
      <c r="Z530" s="42" t="str">
        <f t="shared" si="73"/>
        <v/>
      </c>
      <c r="AA530" s="37"/>
      <c r="AB530" s="37"/>
      <c r="AC530" s="49"/>
      <c r="AD530" s="46" t="str">
        <f t="shared" si="69"/>
        <v/>
      </c>
      <c r="AE530" s="47"/>
    </row>
    <row r="531" spans="1:31" x14ac:dyDescent="0.3">
      <c r="A531" s="92" t="str">
        <f t="shared" si="67"/>
        <v/>
      </c>
      <c r="B531" s="50" t="s">
        <v>42</v>
      </c>
      <c r="C531" s="51">
        <v>1</v>
      </c>
      <c r="D531" s="52" t="str">
        <f>IF(F531="","",B531&amp;1+SUM($C$11:C531))</f>
        <v/>
      </c>
      <c r="E531" s="53" t="str">
        <f t="shared" si="71"/>
        <v/>
      </c>
      <c r="F531" s="54"/>
      <c r="G531" s="55"/>
      <c r="H531" s="56" t="str">
        <f t="shared" si="72"/>
        <v/>
      </c>
      <c r="I531" s="57" t="str">
        <f t="shared" si="68"/>
        <v/>
      </c>
      <c r="J531" s="54"/>
      <c r="K531" s="58"/>
      <c r="L531" s="58"/>
      <c r="M531" s="59"/>
      <c r="N531" s="58"/>
      <c r="O531" s="59"/>
      <c r="P531" s="59"/>
      <c r="Q531" s="51"/>
      <c r="R531" s="60" t="str">
        <f t="shared" si="66"/>
        <v/>
      </c>
      <c r="S531" s="61" t="str">
        <f t="shared" ca="1" si="70"/>
        <v/>
      </c>
      <c r="T531" s="62" t="str">
        <f>IF(R531="","",IF(R531="Não","Liberada",IF(AND(R531&lt;&gt;"Não",R531&lt;&gt;"",VLOOKUP(R531,$D$9:$AD532,26,FALSE)&lt;&gt;"Concluído"),"Aguardando",IF(AND(R531&lt;&gt;"Não",R531&lt;&gt;"",VLOOKUP(R531,$D$9:$AD532,26,FALSE)="Concluído"),"Liberada","Aguardando"))))</f>
        <v/>
      </c>
      <c r="U531" s="63"/>
      <c r="V531" s="59"/>
      <c r="W531" s="59"/>
      <c r="X531" s="51"/>
      <c r="Y531" s="60" t="str">
        <f>IF('Atividades Teste'!D531&lt;&gt;"",COUNTIFS(Ocorrências!$B$6:$B531,'Atividades Teste'!$D531,Ocorrências!$R$6:$R531,"pendente")+COUNTIFS(Ocorrências!$B$6:$B531,'Atividades Teste'!$D531,Ocorrências!$R$6:$R531,"Agd Chamado"),"")</f>
        <v/>
      </c>
      <c r="Z531" s="62" t="str">
        <f t="shared" si="73"/>
        <v/>
      </c>
      <c r="AA531" s="64"/>
      <c r="AB531" s="64"/>
      <c r="AC531" s="65"/>
      <c r="AD531" s="66" t="str">
        <f t="shared" si="69"/>
        <v/>
      </c>
      <c r="AE531" s="67"/>
    </row>
    <row r="532" spans="1:31" x14ac:dyDescent="0.3">
      <c r="A532" s="92" t="str">
        <f t="shared" si="67"/>
        <v/>
      </c>
      <c r="B532" s="1" t="s">
        <v>50</v>
      </c>
      <c r="C532" s="1" t="s">
        <v>50</v>
      </c>
      <c r="D532" s="1" t="s">
        <v>50</v>
      </c>
      <c r="E532" s="1" t="s">
        <v>50</v>
      </c>
      <c r="F532" s="1" t="s">
        <v>50</v>
      </c>
      <c r="G532" s="1" t="s">
        <v>50</v>
      </c>
      <c r="H532" s="1" t="s">
        <v>50</v>
      </c>
      <c r="I532" s="1" t="s">
        <v>50</v>
      </c>
      <c r="J532" s="1" t="s">
        <v>50</v>
      </c>
      <c r="K532" s="1" t="s">
        <v>50</v>
      </c>
      <c r="L532" s="1" t="s">
        <v>50</v>
      </c>
      <c r="M532" s="1" t="s">
        <v>50</v>
      </c>
      <c r="N532" s="1" t="s">
        <v>50</v>
      </c>
      <c r="O532" s="68" t="s">
        <v>50</v>
      </c>
      <c r="P532" s="68" t="s">
        <v>50</v>
      </c>
      <c r="Q532" s="68" t="s">
        <v>50</v>
      </c>
      <c r="R532" s="1" t="s">
        <v>50</v>
      </c>
      <c r="S532" s="1" t="s">
        <v>50</v>
      </c>
      <c r="T532" s="1" t="s">
        <v>50</v>
      </c>
      <c r="U532" s="1" t="s">
        <v>50</v>
      </c>
      <c r="V532" s="1" t="s">
        <v>50</v>
      </c>
      <c r="W532" s="1" t="s">
        <v>50</v>
      </c>
      <c r="X532" s="1" t="s">
        <v>50</v>
      </c>
      <c r="Y532" s="1" t="s">
        <v>50</v>
      </c>
      <c r="Z532" s="1" t="s">
        <v>50</v>
      </c>
      <c r="AB532" s="1" t="s">
        <v>50</v>
      </c>
      <c r="AC532" s="1" t="s">
        <v>50</v>
      </c>
      <c r="AD532" s="1" t="s">
        <v>50</v>
      </c>
      <c r="AE532" s="1" t="s">
        <v>50</v>
      </c>
    </row>
  </sheetData>
  <mergeCells count="12">
    <mergeCell ref="D7:F7"/>
    <mergeCell ref="G7:I7"/>
    <mergeCell ref="J7:L7"/>
    <mergeCell ref="D4:F4"/>
    <mergeCell ref="G4:I4"/>
    <mergeCell ref="J4:L4"/>
    <mergeCell ref="J5:L5"/>
    <mergeCell ref="J6:L6"/>
    <mergeCell ref="D5:F5"/>
    <mergeCell ref="G5:I5"/>
    <mergeCell ref="G6:I6"/>
    <mergeCell ref="D6:F6"/>
  </mergeCells>
  <conditionalFormatting sqref="AD10:AD531">
    <cfRule type="expression" dxfId="5" priority="4">
      <formula>$AD10="Não Iniciada"</formula>
    </cfRule>
    <cfRule type="expression" dxfId="4" priority="5">
      <formula>$AD10="Aguard. Ocorr."</formula>
    </cfRule>
    <cfRule type="expression" dxfId="3" priority="6">
      <formula>$AD10="Aguard. Pred."</formula>
    </cfRule>
    <cfRule type="expression" dxfId="2" priority="7">
      <formula>$AD10="Em execução"</formula>
    </cfRule>
    <cfRule type="expression" dxfId="1" priority="8">
      <formula>$AD10="Concluído"</formula>
    </cfRule>
  </conditionalFormatting>
  <conditionalFormatting sqref="A10:A531">
    <cfRule type="expression" dxfId="0" priority="1">
      <formula>$A10="!"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B3ABA7A6-E65A-4BDE-9E5C-65ADF34F96C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0"/>
              <x14:cfIcon iconSet="3Symbols" iconId="0"/>
              <x14:cfIcon iconSet="3ArrowsGray" iconId="1"/>
              <x14:cfIcon iconSet="3Symbols2" iconId="2"/>
            </x14:iconSet>
          </x14:cfRule>
          <xm:sqref>A10:A532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11"/>
  <sheetViews>
    <sheetView showGridLines="0" zoomScale="86" zoomScaleNormal="86" workbookViewId="0">
      <selection activeCell="B6" sqref="B6"/>
    </sheetView>
  </sheetViews>
  <sheetFormatPr defaultColWidth="9.140625" defaultRowHeight="16.5" x14ac:dyDescent="0.3"/>
  <cols>
    <col min="1" max="1" width="3.85546875" style="1" customWidth="1"/>
    <col min="2" max="2" width="11.42578125" style="1" bestFit="1" customWidth="1"/>
    <col min="3" max="3" width="11.85546875" style="1" customWidth="1"/>
    <col min="4" max="7" width="9.140625" style="1"/>
    <col min="8" max="8" width="36.42578125" style="1" customWidth="1"/>
    <col min="9" max="11" width="15.85546875" style="1" customWidth="1"/>
    <col min="12" max="12" width="14.85546875" style="1" customWidth="1"/>
    <col min="13" max="13" width="16.28515625" style="1" customWidth="1"/>
    <col min="14" max="14" width="18.140625" style="1" customWidth="1"/>
    <col min="15" max="15" width="14.85546875" style="1" customWidth="1"/>
    <col min="16" max="16" width="14.28515625" style="1" customWidth="1"/>
    <col min="17" max="17" width="41.7109375" style="1" customWidth="1"/>
    <col min="18" max="18" width="13.28515625" style="1" bestFit="1" customWidth="1"/>
    <col min="19" max="16384" width="9.140625" style="1"/>
  </cols>
  <sheetData>
    <row r="2" spans="2:19" x14ac:dyDescent="0.3">
      <c r="D2" s="2" t="s">
        <v>51</v>
      </c>
    </row>
    <row r="3" spans="2:19" x14ac:dyDescent="0.3">
      <c r="S3" s="71"/>
    </row>
    <row r="4" spans="2:19" x14ac:dyDescent="0.3">
      <c r="B4" s="7" t="s">
        <v>53</v>
      </c>
      <c r="D4" s="4"/>
      <c r="E4" s="4"/>
      <c r="F4" s="4"/>
      <c r="G4" s="4"/>
      <c r="L4" s="4"/>
    </row>
    <row r="5" spans="2:19" ht="30" customHeight="1" x14ac:dyDescent="0.3">
      <c r="B5" s="168" t="s">
        <v>43</v>
      </c>
      <c r="C5" s="174" t="s">
        <v>33</v>
      </c>
      <c r="D5" s="175" t="s">
        <v>1</v>
      </c>
      <c r="E5" s="166" t="s">
        <v>0</v>
      </c>
      <c r="F5" s="166" t="s">
        <v>9</v>
      </c>
      <c r="G5" s="167" t="s">
        <v>10</v>
      </c>
      <c r="H5" s="176" t="s">
        <v>34</v>
      </c>
      <c r="I5" s="164" t="s">
        <v>35</v>
      </c>
      <c r="J5" s="164" t="s">
        <v>39</v>
      </c>
      <c r="K5" s="174" t="s">
        <v>48</v>
      </c>
      <c r="L5" s="172" t="s">
        <v>36</v>
      </c>
      <c r="M5" s="191" t="s">
        <v>38</v>
      </c>
      <c r="N5" s="164" t="s">
        <v>37</v>
      </c>
      <c r="O5" s="164" t="s">
        <v>40</v>
      </c>
      <c r="P5" s="164" t="s">
        <v>41</v>
      </c>
      <c r="Q5" s="177" t="s">
        <v>17</v>
      </c>
      <c r="R5" s="172" t="s">
        <v>7</v>
      </c>
    </row>
    <row r="6" spans="2:19" x14ac:dyDescent="0.3">
      <c r="B6" s="72"/>
      <c r="C6" s="73"/>
      <c r="D6" s="74" t="str">
        <f>IF(B6="","",VLOOKUP($B6,'Atividades Teste'!$D$9:$L$100007,3,FALSE))</f>
        <v/>
      </c>
      <c r="E6" s="75" t="str">
        <f>IF(B6="","",VLOOKUP($B6,'Atividades Teste'!$D$9:$L$100007,6,FALSE))</f>
        <v/>
      </c>
      <c r="F6" s="76" t="str">
        <f>IF(B6="","",VLOOKUP($B6,'Atividades Teste'!$D$9:$L$100007,7,FALSE))</f>
        <v/>
      </c>
      <c r="G6" s="23" t="str">
        <f>IF(B6="","",VLOOKUP($B6,'Atividades Teste'!$D$9:$L$100007,8,FALSE))</f>
        <v/>
      </c>
      <c r="H6" s="24"/>
      <c r="I6" s="21"/>
      <c r="J6" s="21"/>
      <c r="K6" s="77"/>
      <c r="L6" s="27" t="str">
        <f>IF(B6="","",IF(P6&lt;&gt;"","Liberado",IF(AND(P6="",VLOOKUP(B6,'Atividades Teste'!$D$9:$AE100002,2,FALSE)="Sim"),"Impeditivo","Não")))</f>
        <v/>
      </c>
      <c r="M6" s="19"/>
      <c r="N6" s="21"/>
      <c r="O6" s="78"/>
      <c r="P6" s="78"/>
      <c r="Q6" s="79"/>
      <c r="R6" s="13" t="str">
        <f>IF(B6="","",IF(AND(P6="",J6=""),"pendente",IF(AND(P6&lt;&gt;"",J6=""),"concluído",IF(AND(P6="",J6&lt;&gt;"",OR(K6="",K6="Não")),"Agd Chamado",IF(AND(P6="",J6&lt;&gt;"",K6="Sim"),"pendente",IF(AND(P6&lt;&gt;"",J6&lt;&gt;"",K6="Sim"),"concluído",""))))))</f>
        <v/>
      </c>
    </row>
    <row r="7" spans="2:19" x14ac:dyDescent="0.3">
      <c r="B7" s="80"/>
      <c r="C7" s="81"/>
      <c r="D7" s="82" t="str">
        <f>IF(B7="","",VLOOKUP($B7,'Atividades Teste'!$D$9:$L$100007,3,FALSE))</f>
        <v/>
      </c>
      <c r="E7" s="83" t="str">
        <f>IF(B7="","",VLOOKUP($B7,'Atividades Teste'!$D$9:$L$100007,6,FALSE))</f>
        <v/>
      </c>
      <c r="F7" s="41" t="str">
        <f>IF(B7="","",VLOOKUP($B7,'Atividades Teste'!$D$9:$L$100007,7,FALSE))</f>
        <v/>
      </c>
      <c r="G7" s="42" t="str">
        <f>IF(B7="","",VLOOKUP($B7,'Atividades Teste'!$D$9:$L$100007,8,FALSE))</f>
        <v/>
      </c>
      <c r="H7" s="43"/>
      <c r="I7" s="39"/>
      <c r="J7" s="39"/>
      <c r="K7" s="49"/>
      <c r="L7" s="46" t="str">
        <f>IF(B7="","",IF(P7&lt;&gt;"","Liberado",IF(AND(P7="",VLOOKUP(B7,'Atividades Teste'!$D$9:$AE100003,2,FALSE)="Sim"),"Impeditivo","Não")))</f>
        <v/>
      </c>
      <c r="M7" s="37"/>
      <c r="N7" s="39"/>
      <c r="O7" s="84"/>
      <c r="P7" s="84"/>
      <c r="Q7" s="85"/>
      <c r="R7" s="31" t="str">
        <f>IF(B7="","",IF(AND(P7="",J7=""),"pendente",IF(AND(P7&lt;&gt;"",J7=""),"concluído",IF(AND(P7="",J7&lt;&gt;"",OR(K7="",K7="Não")),"Agd Chamado",IF(AND(P7="",J7&lt;&gt;"",K7="Sim"),"pendente",IF(AND(P7&lt;&gt;"",J7&lt;&gt;"",K7="Sim"),"concluído",""))))))</f>
        <v/>
      </c>
    </row>
    <row r="8" spans="2:19" x14ac:dyDescent="0.3">
      <c r="B8" s="80"/>
      <c r="C8" s="81"/>
      <c r="D8" s="82" t="str">
        <f>IF(B8="","",VLOOKUP($B8,'Atividades Teste'!$D$9:$L$100007,3,FALSE))</f>
        <v/>
      </c>
      <c r="E8" s="83" t="str">
        <f>IF(B8="","",VLOOKUP($B8,'Atividades Teste'!$D$9:$L$100007,6,FALSE))</f>
        <v/>
      </c>
      <c r="F8" s="41" t="str">
        <f>IF(B8="","",VLOOKUP($B8,'Atividades Teste'!$D$9:$L$100007,7,FALSE))</f>
        <v/>
      </c>
      <c r="G8" s="42" t="str">
        <f>IF(B8="","",VLOOKUP($B8,'Atividades Teste'!$D$9:$L$100007,8,FALSE))</f>
        <v/>
      </c>
      <c r="H8" s="43"/>
      <c r="I8" s="39"/>
      <c r="J8" s="39"/>
      <c r="K8" s="49"/>
      <c r="L8" s="46" t="str">
        <f>IF(B8="","",IF(P8&lt;&gt;"","Liberado",IF(AND(P8="",VLOOKUP(B8,'Atividades Teste'!$D$9:$AE100004,2,FALSE)="Sim"),"Impeditivo","Não")))</f>
        <v/>
      </c>
      <c r="M8" s="37"/>
      <c r="N8" s="39"/>
      <c r="O8" s="38"/>
      <c r="P8" s="38"/>
      <c r="Q8" s="85"/>
      <c r="R8" s="31" t="str">
        <f t="shared" ref="R8:R71" si="0">IF(B8="","",IF(AND(P8="",J8=""),"pendente",IF(AND(P8&lt;&gt;"",J8=""),"concluído",IF(AND(P8="",J8&lt;&gt;"",OR(K8="",K8="Não")),"Agd Chamado",IF(AND(P8="",J8&lt;&gt;"",K8="Sim"),"pendente",IF(AND(P8&lt;&gt;"",J8&lt;&gt;"",K8="Sim"),"concluído",""))))))</f>
        <v/>
      </c>
    </row>
    <row r="9" spans="2:19" x14ac:dyDescent="0.3">
      <c r="B9" s="80"/>
      <c r="C9" s="81"/>
      <c r="D9" s="82" t="str">
        <f>IF(B9="","",VLOOKUP($B9,'Atividades Teste'!$D$9:$L$100007,3,FALSE))</f>
        <v/>
      </c>
      <c r="E9" s="83" t="str">
        <f>IF(B9="","",VLOOKUP($B9,'Atividades Teste'!$D$9:$L$100007,6,FALSE))</f>
        <v/>
      </c>
      <c r="F9" s="41" t="str">
        <f>IF(B9="","",VLOOKUP($B9,'Atividades Teste'!$D$9:$L$100007,7,FALSE))</f>
        <v/>
      </c>
      <c r="G9" s="42" t="str">
        <f>IF(B9="","",VLOOKUP($B9,'Atividades Teste'!$D$9:$L$100007,8,FALSE))</f>
        <v/>
      </c>
      <c r="H9" s="43"/>
      <c r="I9" s="39"/>
      <c r="J9" s="39"/>
      <c r="K9" s="49"/>
      <c r="L9" s="46" t="str">
        <f>IF(B9="","",IF(P9&lt;&gt;"","Liberado",IF(AND(P9="",VLOOKUP(B9,'Atividades Teste'!$D$9:$AE100005,2,FALSE)="Sim"),"Impeditivo","Não")))</f>
        <v/>
      </c>
      <c r="M9" s="37"/>
      <c r="N9" s="39"/>
      <c r="O9" s="38"/>
      <c r="P9" s="38"/>
      <c r="Q9" s="85"/>
      <c r="R9" s="31" t="str">
        <f t="shared" si="0"/>
        <v/>
      </c>
    </row>
    <row r="10" spans="2:19" x14ac:dyDescent="0.3">
      <c r="B10" s="80"/>
      <c r="C10" s="81"/>
      <c r="D10" s="82" t="str">
        <f>IF(B10="","",VLOOKUP($B10,'Atividades Teste'!$D$9:$L$100007,3,FALSE))</f>
        <v/>
      </c>
      <c r="E10" s="83" t="str">
        <f>IF(B10="","",VLOOKUP($B10,'Atividades Teste'!$D$9:$L$100007,6,FALSE))</f>
        <v/>
      </c>
      <c r="F10" s="41" t="str">
        <f>IF(B10="","",VLOOKUP($B10,'Atividades Teste'!$D$9:$L$100007,7,FALSE))</f>
        <v/>
      </c>
      <c r="G10" s="42" t="str">
        <f>IF(B10="","",VLOOKUP($B10,'Atividades Teste'!$D$9:$L$100007,8,FALSE))</f>
        <v/>
      </c>
      <c r="H10" s="43"/>
      <c r="I10" s="39"/>
      <c r="J10" s="39"/>
      <c r="K10" s="49"/>
      <c r="L10" s="46" t="str">
        <f>IF(B10="","",IF(P10&lt;&gt;"","Liberado",IF(AND(P10="",VLOOKUP(B10,'Atividades Teste'!$D$9:$AE100006,2,FALSE)="Sim"),"Impeditivo","Não")))</f>
        <v/>
      </c>
      <c r="M10" s="37"/>
      <c r="N10" s="39"/>
      <c r="O10" s="38"/>
      <c r="P10" s="38"/>
      <c r="Q10" s="85"/>
      <c r="R10" s="31" t="str">
        <f t="shared" si="0"/>
        <v/>
      </c>
    </row>
    <row r="11" spans="2:19" x14ac:dyDescent="0.3">
      <c r="B11" s="80"/>
      <c r="C11" s="81"/>
      <c r="D11" s="82" t="str">
        <f>IF(B11="","",VLOOKUP($B11,'Atividades Teste'!$D$9:$L$100007,3,FALSE))</f>
        <v/>
      </c>
      <c r="E11" s="83" t="str">
        <f>IF(B11="","",VLOOKUP($B11,'Atividades Teste'!$D$9:$L$100007,6,FALSE))</f>
        <v/>
      </c>
      <c r="F11" s="41" t="str">
        <f>IF(B11="","",VLOOKUP($B11,'Atividades Teste'!$D$9:$L$100007,7,FALSE))</f>
        <v/>
      </c>
      <c r="G11" s="42" t="str">
        <f>IF(B11="","",VLOOKUP($B11,'Atividades Teste'!$D$9:$L$100007,8,FALSE))</f>
        <v/>
      </c>
      <c r="H11" s="43"/>
      <c r="I11" s="39"/>
      <c r="J11" s="39"/>
      <c r="K11" s="49"/>
      <c r="L11" s="46" t="str">
        <f>IF(B11="","",IF(P11&lt;&gt;"","Liberado",IF(AND(P11="",VLOOKUP(B11,'Atividades Teste'!$D$9:$AE100007,2,FALSE)="Sim"),"Impeditivo","Não")))</f>
        <v/>
      </c>
      <c r="M11" s="37"/>
      <c r="N11" s="39"/>
      <c r="O11" s="38"/>
      <c r="P11" s="38"/>
      <c r="Q11" s="85"/>
      <c r="R11" s="31" t="str">
        <f t="shared" si="0"/>
        <v/>
      </c>
    </row>
    <row r="12" spans="2:19" x14ac:dyDescent="0.3">
      <c r="B12" s="80"/>
      <c r="C12" s="81"/>
      <c r="D12" s="82" t="str">
        <f>IF(B12="","",VLOOKUP($B12,'Atividades Teste'!$D$9:$L$100007,3,FALSE))</f>
        <v/>
      </c>
      <c r="E12" s="83" t="str">
        <f>IF(B12="","",VLOOKUP($B12,'Atividades Teste'!$D$9:$L$100007,6,FALSE))</f>
        <v/>
      </c>
      <c r="F12" s="41" t="str">
        <f>IF(B12="","",VLOOKUP($B12,'Atividades Teste'!$D$9:$L$100007,7,FALSE))</f>
        <v/>
      </c>
      <c r="G12" s="42" t="str">
        <f>IF(B12="","",VLOOKUP($B12,'Atividades Teste'!$D$9:$L$100007,8,FALSE))</f>
        <v/>
      </c>
      <c r="H12" s="43"/>
      <c r="I12" s="39"/>
      <c r="J12" s="39"/>
      <c r="K12" s="49"/>
      <c r="L12" s="46" t="str">
        <f>IF(B12="","",IF(P12&lt;&gt;"","Liberado",IF(AND(P12="",VLOOKUP(B12,'Atividades Teste'!$D$9:$AE100008,2,FALSE)="Sim"),"Impeditivo","Não")))</f>
        <v/>
      </c>
      <c r="M12" s="37"/>
      <c r="N12" s="39"/>
      <c r="O12" s="38"/>
      <c r="P12" s="38"/>
      <c r="Q12" s="85"/>
      <c r="R12" s="31" t="str">
        <f t="shared" si="0"/>
        <v/>
      </c>
    </row>
    <row r="13" spans="2:19" x14ac:dyDescent="0.3">
      <c r="B13" s="80"/>
      <c r="C13" s="81"/>
      <c r="D13" s="82" t="str">
        <f>IF(B13="","",VLOOKUP($B13,'Atividades Teste'!$D$9:$L$100007,3,FALSE))</f>
        <v/>
      </c>
      <c r="E13" s="83" t="str">
        <f>IF(B13="","",VLOOKUP($B13,'Atividades Teste'!$D$9:$L$100007,6,FALSE))</f>
        <v/>
      </c>
      <c r="F13" s="41" t="str">
        <f>IF(B13="","",VLOOKUP($B13,'Atividades Teste'!$D$9:$L$100007,7,FALSE))</f>
        <v/>
      </c>
      <c r="G13" s="42" t="str">
        <f>IF(B13="","",VLOOKUP($B13,'Atividades Teste'!$D$9:$L$100007,8,FALSE))</f>
        <v/>
      </c>
      <c r="H13" s="43"/>
      <c r="I13" s="39"/>
      <c r="J13" s="39"/>
      <c r="K13" s="49"/>
      <c r="L13" s="46" t="str">
        <f>IF(B13="","",IF(P13&lt;&gt;"","Liberado",IF(AND(P13="",VLOOKUP(B13,'Atividades Teste'!$D$9:$AE100009,2,FALSE)="Sim"),"Impeditivo","Não")))</f>
        <v/>
      </c>
      <c r="M13" s="37"/>
      <c r="N13" s="39"/>
      <c r="O13" s="38"/>
      <c r="P13" s="38"/>
      <c r="Q13" s="85"/>
      <c r="R13" s="31" t="str">
        <f t="shared" si="0"/>
        <v/>
      </c>
    </row>
    <row r="14" spans="2:19" x14ac:dyDescent="0.3">
      <c r="B14" s="80"/>
      <c r="C14" s="81"/>
      <c r="D14" s="82" t="str">
        <f>IF(B14="","",VLOOKUP($B14,'Atividades Teste'!$D$9:$L$100007,3,FALSE))</f>
        <v/>
      </c>
      <c r="E14" s="83" t="str">
        <f>IF(B14="","",VLOOKUP($B14,'Atividades Teste'!$D$9:$L$100007,6,FALSE))</f>
        <v/>
      </c>
      <c r="F14" s="41" t="str">
        <f>IF(B14="","",VLOOKUP($B14,'Atividades Teste'!$D$9:$L$100007,7,FALSE))</f>
        <v/>
      </c>
      <c r="G14" s="42" t="str">
        <f>IF(B14="","",VLOOKUP($B14,'Atividades Teste'!$D$9:$L$100007,8,FALSE))</f>
        <v/>
      </c>
      <c r="H14" s="43"/>
      <c r="I14" s="39"/>
      <c r="J14" s="39"/>
      <c r="K14" s="49"/>
      <c r="L14" s="46" t="str">
        <f>IF(B14="","",IF(P14&lt;&gt;"","Liberado",IF(AND(P14="",VLOOKUP(B14,'Atividades Teste'!$D$9:$AE100010,2,FALSE)="Sim"),"Impeditivo","Não")))</f>
        <v/>
      </c>
      <c r="M14" s="37"/>
      <c r="N14" s="39"/>
      <c r="O14" s="38"/>
      <c r="P14" s="38"/>
      <c r="Q14" s="85"/>
      <c r="R14" s="31" t="str">
        <f t="shared" si="0"/>
        <v/>
      </c>
    </row>
    <row r="15" spans="2:19" x14ac:dyDescent="0.3">
      <c r="B15" s="80"/>
      <c r="C15" s="81"/>
      <c r="D15" s="82" t="str">
        <f>IF(B15="","",VLOOKUP($B15,'Atividades Teste'!$D$9:$L$100007,3,FALSE))</f>
        <v/>
      </c>
      <c r="E15" s="83" t="str">
        <f>IF(B15="","",VLOOKUP($B15,'Atividades Teste'!$D$9:$L$100007,6,FALSE))</f>
        <v/>
      </c>
      <c r="F15" s="41" t="str">
        <f>IF(B15="","",VLOOKUP($B15,'Atividades Teste'!$D$9:$L$100007,7,FALSE))</f>
        <v/>
      </c>
      <c r="G15" s="42" t="str">
        <f>IF(B15="","",VLOOKUP($B15,'Atividades Teste'!$D$9:$L$100007,8,FALSE))</f>
        <v/>
      </c>
      <c r="H15" s="43"/>
      <c r="I15" s="39"/>
      <c r="J15" s="39"/>
      <c r="K15" s="49"/>
      <c r="L15" s="46" t="str">
        <f>IF(B15="","",IF(P15&lt;&gt;"","Liberado",IF(AND(P15="",VLOOKUP(B15,'Atividades Teste'!$D$9:$AE100011,2,FALSE)="Sim"),"Impeditivo","Não")))</f>
        <v/>
      </c>
      <c r="M15" s="37"/>
      <c r="N15" s="39"/>
      <c r="O15" s="38"/>
      <c r="P15" s="38"/>
      <c r="Q15" s="85"/>
      <c r="R15" s="31" t="str">
        <f t="shared" si="0"/>
        <v/>
      </c>
    </row>
    <row r="16" spans="2:19" x14ac:dyDescent="0.3">
      <c r="B16" s="80"/>
      <c r="C16" s="81"/>
      <c r="D16" s="82" t="str">
        <f>IF(B16="","",VLOOKUP($B16,'Atividades Teste'!$D$9:$L$100007,3,FALSE))</f>
        <v/>
      </c>
      <c r="E16" s="83" t="str">
        <f>IF(B16="","",VLOOKUP($B16,'Atividades Teste'!$D$9:$L$100007,6,FALSE))</f>
        <v/>
      </c>
      <c r="F16" s="41" t="str">
        <f>IF(B16="","",VLOOKUP($B16,'Atividades Teste'!$D$9:$L$100007,7,FALSE))</f>
        <v/>
      </c>
      <c r="G16" s="42" t="str">
        <f>IF(B16="","",VLOOKUP($B16,'Atividades Teste'!$D$9:$L$100007,8,FALSE))</f>
        <v/>
      </c>
      <c r="H16" s="43"/>
      <c r="I16" s="39"/>
      <c r="J16" s="39"/>
      <c r="K16" s="49"/>
      <c r="L16" s="46" t="str">
        <f>IF(B16="","",IF(P16&lt;&gt;"","Liberado",IF(AND(P16="",VLOOKUP(B16,'Atividades Teste'!$D$9:$AE100012,2,FALSE)="Sim"),"Impeditivo","Não")))</f>
        <v/>
      </c>
      <c r="M16" s="37"/>
      <c r="N16" s="39"/>
      <c r="O16" s="38"/>
      <c r="P16" s="38"/>
      <c r="Q16" s="85"/>
      <c r="R16" s="31" t="str">
        <f t="shared" si="0"/>
        <v/>
      </c>
    </row>
    <row r="17" spans="2:18" x14ac:dyDescent="0.3">
      <c r="B17" s="80"/>
      <c r="C17" s="81"/>
      <c r="D17" s="82" t="str">
        <f>IF(B17="","",VLOOKUP($B17,'Atividades Teste'!$D$9:$L$100007,3,FALSE))</f>
        <v/>
      </c>
      <c r="E17" s="83" t="str">
        <f>IF(B17="","",VLOOKUP($B17,'Atividades Teste'!$D$9:$L$100007,6,FALSE))</f>
        <v/>
      </c>
      <c r="F17" s="41" t="str">
        <f>IF(B17="","",VLOOKUP($B17,'Atividades Teste'!$D$9:$L$100007,7,FALSE))</f>
        <v/>
      </c>
      <c r="G17" s="42" t="str">
        <f>IF(B17="","",VLOOKUP($B17,'Atividades Teste'!$D$9:$L$100007,8,FALSE))</f>
        <v/>
      </c>
      <c r="H17" s="43"/>
      <c r="I17" s="39"/>
      <c r="J17" s="39"/>
      <c r="K17" s="49"/>
      <c r="L17" s="46" t="str">
        <f>IF(B17="","",IF(P17&lt;&gt;"","Liberado",IF(AND(P17="",VLOOKUP(B17,'Atividades Teste'!$D$9:$AE100013,2,FALSE)="Sim"),"Impeditivo","Não")))</f>
        <v/>
      </c>
      <c r="M17" s="37"/>
      <c r="N17" s="39"/>
      <c r="O17" s="38"/>
      <c r="P17" s="38"/>
      <c r="Q17" s="85"/>
      <c r="R17" s="31" t="str">
        <f t="shared" si="0"/>
        <v/>
      </c>
    </row>
    <row r="18" spans="2:18" x14ac:dyDescent="0.3">
      <c r="B18" s="80"/>
      <c r="C18" s="81"/>
      <c r="D18" s="82" t="str">
        <f>IF(B18="","",VLOOKUP($B18,'Atividades Teste'!$D$9:$L$100007,3,FALSE))</f>
        <v/>
      </c>
      <c r="E18" s="83" t="str">
        <f>IF(B18="","",VLOOKUP($B18,'Atividades Teste'!$D$9:$L$100007,6,FALSE))</f>
        <v/>
      </c>
      <c r="F18" s="41" t="str">
        <f>IF(B18="","",VLOOKUP($B18,'Atividades Teste'!$D$9:$L$100007,7,FALSE))</f>
        <v/>
      </c>
      <c r="G18" s="42" t="str">
        <f>IF(B18="","",VLOOKUP($B18,'Atividades Teste'!$D$9:$L$100007,8,FALSE))</f>
        <v/>
      </c>
      <c r="H18" s="43"/>
      <c r="I18" s="39"/>
      <c r="J18" s="39"/>
      <c r="K18" s="49"/>
      <c r="L18" s="46" t="str">
        <f>IF(B18="","",IF(P18&lt;&gt;"","Liberado",IF(AND(P18="",VLOOKUP(B18,'Atividades Teste'!$D$9:$AE100014,2,FALSE)="Sim"),"Impeditivo","Não")))</f>
        <v/>
      </c>
      <c r="M18" s="37"/>
      <c r="N18" s="39"/>
      <c r="O18" s="38"/>
      <c r="P18" s="38"/>
      <c r="Q18" s="85"/>
      <c r="R18" s="31" t="str">
        <f t="shared" si="0"/>
        <v/>
      </c>
    </row>
    <row r="19" spans="2:18" x14ac:dyDescent="0.3">
      <c r="B19" s="80"/>
      <c r="C19" s="81"/>
      <c r="D19" s="82" t="str">
        <f>IF(B19="","",VLOOKUP($B19,'Atividades Teste'!$D$9:$L$100007,3,FALSE))</f>
        <v/>
      </c>
      <c r="E19" s="83" t="str">
        <f>IF(B19="","",VLOOKUP($B19,'Atividades Teste'!$D$9:$L$100007,6,FALSE))</f>
        <v/>
      </c>
      <c r="F19" s="41" t="str">
        <f>IF(B19="","",VLOOKUP($B19,'Atividades Teste'!$D$9:$L$100007,7,FALSE))</f>
        <v/>
      </c>
      <c r="G19" s="42" t="str">
        <f>IF(B19="","",VLOOKUP($B19,'Atividades Teste'!$D$9:$L$100007,8,FALSE))</f>
        <v/>
      </c>
      <c r="H19" s="43"/>
      <c r="I19" s="39"/>
      <c r="J19" s="39"/>
      <c r="K19" s="49"/>
      <c r="L19" s="46" t="str">
        <f>IF(B19="","",IF(P19&lt;&gt;"","Liberado",IF(AND(P19="",VLOOKUP(B19,'Atividades Teste'!$D$9:$AE100015,2,FALSE)="Sim"),"Impeditivo","Não")))</f>
        <v/>
      </c>
      <c r="M19" s="37"/>
      <c r="N19" s="39"/>
      <c r="O19" s="38"/>
      <c r="P19" s="38"/>
      <c r="Q19" s="85"/>
      <c r="R19" s="31" t="str">
        <f t="shared" si="0"/>
        <v/>
      </c>
    </row>
    <row r="20" spans="2:18" x14ac:dyDescent="0.3">
      <c r="B20" s="80"/>
      <c r="C20" s="81"/>
      <c r="D20" s="82" t="str">
        <f>IF(B20="","",VLOOKUP($B20,'Atividades Teste'!$D$9:$L$100007,3,FALSE))</f>
        <v/>
      </c>
      <c r="E20" s="83" t="str">
        <f>IF(B20="","",VLOOKUP($B20,'Atividades Teste'!$D$9:$L$100007,6,FALSE))</f>
        <v/>
      </c>
      <c r="F20" s="41" t="str">
        <f>IF(B20="","",VLOOKUP($B20,'Atividades Teste'!$D$9:$L$100007,7,FALSE))</f>
        <v/>
      </c>
      <c r="G20" s="42" t="str">
        <f>IF(B20="","",VLOOKUP($B20,'Atividades Teste'!$D$9:$L$100007,8,FALSE))</f>
        <v/>
      </c>
      <c r="H20" s="43"/>
      <c r="I20" s="39"/>
      <c r="J20" s="39"/>
      <c r="K20" s="49"/>
      <c r="L20" s="46" t="str">
        <f>IF(B20="","",IF(P20&lt;&gt;"","Liberado",IF(AND(P20="",VLOOKUP(B20,'Atividades Teste'!$D$9:$AE100016,2,FALSE)="Sim"),"Impeditivo","Não")))</f>
        <v/>
      </c>
      <c r="M20" s="37"/>
      <c r="N20" s="39"/>
      <c r="O20" s="38"/>
      <c r="P20" s="38"/>
      <c r="Q20" s="85"/>
      <c r="R20" s="31" t="str">
        <f t="shared" si="0"/>
        <v/>
      </c>
    </row>
    <row r="21" spans="2:18" x14ac:dyDescent="0.3">
      <c r="B21" s="80"/>
      <c r="C21" s="81"/>
      <c r="D21" s="82" t="str">
        <f>IF(B21="","",VLOOKUP($B21,'Atividades Teste'!$D$9:$L$100007,3,FALSE))</f>
        <v/>
      </c>
      <c r="E21" s="83" t="str">
        <f>IF(B21="","",VLOOKUP($B21,'Atividades Teste'!$D$9:$L$100007,6,FALSE))</f>
        <v/>
      </c>
      <c r="F21" s="41" t="str">
        <f>IF(B21="","",VLOOKUP($B21,'Atividades Teste'!$D$9:$L$100007,7,FALSE))</f>
        <v/>
      </c>
      <c r="G21" s="42" t="str">
        <f>IF(B21="","",VLOOKUP($B21,'Atividades Teste'!$D$9:$L$100007,8,FALSE))</f>
        <v/>
      </c>
      <c r="H21" s="43"/>
      <c r="I21" s="39"/>
      <c r="J21" s="39"/>
      <c r="K21" s="49"/>
      <c r="L21" s="46" t="str">
        <f>IF(B21="","",IF(P21&lt;&gt;"","Liberado",IF(AND(P21="",VLOOKUP(B21,'Atividades Teste'!$D$9:$AE100017,2,FALSE)="Sim"),"Impeditivo","Não")))</f>
        <v/>
      </c>
      <c r="M21" s="37"/>
      <c r="N21" s="39"/>
      <c r="O21" s="38"/>
      <c r="P21" s="38"/>
      <c r="Q21" s="85"/>
      <c r="R21" s="31" t="str">
        <f t="shared" si="0"/>
        <v/>
      </c>
    </row>
    <row r="22" spans="2:18" x14ac:dyDescent="0.3">
      <c r="B22" s="80"/>
      <c r="C22" s="81"/>
      <c r="D22" s="82" t="str">
        <f>IF(B22="","",VLOOKUP($B22,'Atividades Teste'!$D$9:$L$100007,3,FALSE))</f>
        <v/>
      </c>
      <c r="E22" s="83" t="str">
        <f>IF(B22="","",VLOOKUP($B22,'Atividades Teste'!$D$9:$L$100007,6,FALSE))</f>
        <v/>
      </c>
      <c r="F22" s="41" t="str">
        <f>IF(B22="","",VLOOKUP($B22,'Atividades Teste'!$D$9:$L$100007,7,FALSE))</f>
        <v/>
      </c>
      <c r="G22" s="42" t="str">
        <f>IF(B22="","",VLOOKUP($B22,'Atividades Teste'!$D$9:$L$100007,8,FALSE))</f>
        <v/>
      </c>
      <c r="H22" s="43"/>
      <c r="I22" s="39"/>
      <c r="J22" s="39"/>
      <c r="K22" s="49"/>
      <c r="L22" s="46" t="str">
        <f>IF(B22="","",IF(P22&lt;&gt;"","Liberado",IF(AND(P22="",VLOOKUP(B22,'Atividades Teste'!$D$9:$AE100018,2,FALSE)="Sim"),"Impeditivo","Não")))</f>
        <v/>
      </c>
      <c r="M22" s="37"/>
      <c r="N22" s="39"/>
      <c r="O22" s="38"/>
      <c r="P22" s="38"/>
      <c r="Q22" s="85"/>
      <c r="R22" s="31" t="str">
        <f t="shared" si="0"/>
        <v/>
      </c>
    </row>
    <row r="23" spans="2:18" x14ac:dyDescent="0.3">
      <c r="B23" s="80"/>
      <c r="C23" s="81"/>
      <c r="D23" s="82" t="str">
        <f>IF(B23="","",VLOOKUP($B23,'Atividades Teste'!$D$9:$L$100007,3,FALSE))</f>
        <v/>
      </c>
      <c r="E23" s="83" t="str">
        <f>IF(B23="","",VLOOKUP($B23,'Atividades Teste'!$D$9:$L$100007,6,FALSE))</f>
        <v/>
      </c>
      <c r="F23" s="41" t="str">
        <f>IF(B23="","",VLOOKUP($B23,'Atividades Teste'!$D$9:$L$100007,7,FALSE))</f>
        <v/>
      </c>
      <c r="G23" s="42" t="str">
        <f>IF(B23="","",VLOOKUP($B23,'Atividades Teste'!$D$9:$L$100007,8,FALSE))</f>
        <v/>
      </c>
      <c r="H23" s="43"/>
      <c r="I23" s="39"/>
      <c r="J23" s="39"/>
      <c r="K23" s="49"/>
      <c r="L23" s="46" t="str">
        <f>IF(B23="","",IF(P23&lt;&gt;"","Liberado",IF(AND(P23="",VLOOKUP(B23,'Atividades Teste'!$D$9:$AE100019,2,FALSE)="Sim"),"Impeditivo","Não")))</f>
        <v/>
      </c>
      <c r="M23" s="37"/>
      <c r="N23" s="39"/>
      <c r="O23" s="38"/>
      <c r="P23" s="38"/>
      <c r="Q23" s="85"/>
      <c r="R23" s="31" t="str">
        <f t="shared" si="0"/>
        <v/>
      </c>
    </row>
    <row r="24" spans="2:18" x14ac:dyDescent="0.3">
      <c r="B24" s="80"/>
      <c r="C24" s="81"/>
      <c r="D24" s="82" t="str">
        <f>IF(B24="","",VLOOKUP($B24,'Atividades Teste'!$D$9:$L$100007,3,FALSE))</f>
        <v/>
      </c>
      <c r="E24" s="83" t="str">
        <f>IF(B24="","",VLOOKUP($B24,'Atividades Teste'!$D$9:$L$100007,6,FALSE))</f>
        <v/>
      </c>
      <c r="F24" s="41" t="str">
        <f>IF(B24="","",VLOOKUP($B24,'Atividades Teste'!$D$9:$L$100007,7,FALSE))</f>
        <v/>
      </c>
      <c r="G24" s="42" t="str">
        <f>IF(B24="","",VLOOKUP($B24,'Atividades Teste'!$D$9:$L$100007,8,FALSE))</f>
        <v/>
      </c>
      <c r="H24" s="43"/>
      <c r="I24" s="39"/>
      <c r="J24" s="39"/>
      <c r="K24" s="49"/>
      <c r="L24" s="46" t="str">
        <f>IF(B24="","",IF(P24&lt;&gt;"","Liberado",IF(AND(P24="",VLOOKUP(B24,'Atividades Teste'!$D$9:$AE100020,2,FALSE)="Sim"),"Impeditivo","Não")))</f>
        <v/>
      </c>
      <c r="M24" s="37"/>
      <c r="N24" s="39"/>
      <c r="O24" s="38"/>
      <c r="P24" s="38"/>
      <c r="Q24" s="85"/>
      <c r="R24" s="31" t="str">
        <f t="shared" si="0"/>
        <v/>
      </c>
    </row>
    <row r="25" spans="2:18" x14ac:dyDescent="0.3">
      <c r="B25" s="80"/>
      <c r="C25" s="81"/>
      <c r="D25" s="82" t="str">
        <f>IF(B25="","",VLOOKUP($B25,'Atividades Teste'!$D$9:$L$100007,3,FALSE))</f>
        <v/>
      </c>
      <c r="E25" s="83" t="str">
        <f>IF(B25="","",VLOOKUP($B25,'Atividades Teste'!$D$9:$L$100007,6,FALSE))</f>
        <v/>
      </c>
      <c r="F25" s="41" t="str">
        <f>IF(B25="","",VLOOKUP($B25,'Atividades Teste'!$D$9:$L$100007,7,FALSE))</f>
        <v/>
      </c>
      <c r="G25" s="42" t="str">
        <f>IF(B25="","",VLOOKUP($B25,'Atividades Teste'!$D$9:$L$100007,8,FALSE))</f>
        <v/>
      </c>
      <c r="H25" s="43"/>
      <c r="I25" s="39"/>
      <c r="J25" s="39"/>
      <c r="K25" s="49"/>
      <c r="L25" s="46" t="str">
        <f>IF(B25="","",IF(P25&lt;&gt;"","Liberado",IF(AND(P25="",VLOOKUP(B25,'Atividades Teste'!$D$9:$AE100021,2,FALSE)="Sim"),"Impeditivo","Não")))</f>
        <v/>
      </c>
      <c r="M25" s="37"/>
      <c r="N25" s="39"/>
      <c r="O25" s="38"/>
      <c r="P25" s="38"/>
      <c r="Q25" s="85"/>
      <c r="R25" s="31" t="str">
        <f t="shared" si="0"/>
        <v/>
      </c>
    </row>
    <row r="26" spans="2:18" x14ac:dyDescent="0.3">
      <c r="B26" s="80"/>
      <c r="C26" s="81"/>
      <c r="D26" s="82" t="str">
        <f>IF(B26="","",VLOOKUP($B26,'Atividades Teste'!$D$9:$L$100007,3,FALSE))</f>
        <v/>
      </c>
      <c r="E26" s="83" t="str">
        <f>IF(B26="","",VLOOKUP($B26,'Atividades Teste'!$D$9:$L$100007,6,FALSE))</f>
        <v/>
      </c>
      <c r="F26" s="41" t="str">
        <f>IF(B26="","",VLOOKUP($B26,'Atividades Teste'!$D$9:$L$100007,7,FALSE))</f>
        <v/>
      </c>
      <c r="G26" s="42" t="str">
        <f>IF(B26="","",VLOOKUP($B26,'Atividades Teste'!$D$9:$L$100007,8,FALSE))</f>
        <v/>
      </c>
      <c r="H26" s="43"/>
      <c r="I26" s="39"/>
      <c r="J26" s="39"/>
      <c r="K26" s="49"/>
      <c r="L26" s="46" t="str">
        <f>IF(B26="","",IF(P26&lt;&gt;"","Liberado",IF(AND(P26="",VLOOKUP(B26,'Atividades Teste'!$D$9:$AE100022,2,FALSE)="Sim"),"Impeditivo","Não")))</f>
        <v/>
      </c>
      <c r="M26" s="37"/>
      <c r="N26" s="39"/>
      <c r="O26" s="38"/>
      <c r="P26" s="38"/>
      <c r="Q26" s="85"/>
      <c r="R26" s="31" t="str">
        <f t="shared" si="0"/>
        <v/>
      </c>
    </row>
    <row r="27" spans="2:18" x14ac:dyDescent="0.3">
      <c r="B27" s="80"/>
      <c r="C27" s="81"/>
      <c r="D27" s="82" t="str">
        <f>IF(B27="","",VLOOKUP($B27,'Atividades Teste'!$D$9:$L$100007,3,FALSE))</f>
        <v/>
      </c>
      <c r="E27" s="83" t="str">
        <f>IF(B27="","",VLOOKUP($B27,'Atividades Teste'!$D$9:$L$100007,6,FALSE))</f>
        <v/>
      </c>
      <c r="F27" s="41" t="str">
        <f>IF(B27="","",VLOOKUP($B27,'Atividades Teste'!$D$9:$L$100007,7,FALSE))</f>
        <v/>
      </c>
      <c r="G27" s="42" t="str">
        <f>IF(B27="","",VLOOKUP($B27,'Atividades Teste'!$D$9:$L$100007,8,FALSE))</f>
        <v/>
      </c>
      <c r="H27" s="43"/>
      <c r="I27" s="39"/>
      <c r="J27" s="39"/>
      <c r="K27" s="49"/>
      <c r="L27" s="46" t="str">
        <f>IF(B27="","",IF(P27&lt;&gt;"","Liberado",IF(AND(P27="",VLOOKUP(B27,'Atividades Teste'!$D$9:$AE100023,2,FALSE)="Sim"),"Impeditivo","Não")))</f>
        <v/>
      </c>
      <c r="M27" s="37"/>
      <c r="N27" s="39"/>
      <c r="O27" s="38"/>
      <c r="P27" s="38"/>
      <c r="Q27" s="85"/>
      <c r="R27" s="31" t="str">
        <f t="shared" si="0"/>
        <v/>
      </c>
    </row>
    <row r="28" spans="2:18" x14ac:dyDescent="0.3">
      <c r="B28" s="80"/>
      <c r="C28" s="81"/>
      <c r="D28" s="82" t="str">
        <f>IF(B28="","",VLOOKUP($B28,'Atividades Teste'!$D$9:$L$100007,3,FALSE))</f>
        <v/>
      </c>
      <c r="E28" s="83" t="str">
        <f>IF(B28="","",VLOOKUP($B28,'Atividades Teste'!$D$9:$L$100007,6,FALSE))</f>
        <v/>
      </c>
      <c r="F28" s="41" t="str">
        <f>IF(B28="","",VLOOKUP($B28,'Atividades Teste'!$D$9:$L$100007,7,FALSE))</f>
        <v/>
      </c>
      <c r="G28" s="42" t="str">
        <f>IF(B28="","",VLOOKUP($B28,'Atividades Teste'!$D$9:$L$100007,8,FALSE))</f>
        <v/>
      </c>
      <c r="H28" s="43"/>
      <c r="I28" s="39"/>
      <c r="J28" s="39"/>
      <c r="K28" s="49"/>
      <c r="L28" s="46" t="str">
        <f>IF(B28="","",IF(P28&lt;&gt;"","Liberado",IF(AND(P28="",VLOOKUP(B28,'Atividades Teste'!$D$9:$AE100024,2,FALSE)="Sim"),"Impeditivo","Não")))</f>
        <v/>
      </c>
      <c r="M28" s="37"/>
      <c r="N28" s="39"/>
      <c r="O28" s="38"/>
      <c r="P28" s="38"/>
      <c r="Q28" s="85"/>
      <c r="R28" s="31" t="str">
        <f t="shared" si="0"/>
        <v/>
      </c>
    </row>
    <row r="29" spans="2:18" x14ac:dyDescent="0.3">
      <c r="B29" s="80"/>
      <c r="C29" s="81"/>
      <c r="D29" s="82" t="str">
        <f>IF(B29="","",VLOOKUP($B29,'Atividades Teste'!$D$9:$L$100007,3,FALSE))</f>
        <v/>
      </c>
      <c r="E29" s="83" t="str">
        <f>IF(B29="","",VLOOKUP($B29,'Atividades Teste'!$D$9:$L$100007,6,FALSE))</f>
        <v/>
      </c>
      <c r="F29" s="41" t="str">
        <f>IF(B29="","",VLOOKUP($B29,'Atividades Teste'!$D$9:$L$100007,7,FALSE))</f>
        <v/>
      </c>
      <c r="G29" s="42" t="str">
        <f>IF(B29="","",VLOOKUP($B29,'Atividades Teste'!$D$9:$L$100007,8,FALSE))</f>
        <v/>
      </c>
      <c r="H29" s="43"/>
      <c r="I29" s="39"/>
      <c r="J29" s="39"/>
      <c r="K29" s="49"/>
      <c r="L29" s="46" t="str">
        <f>IF(B29="","",IF(P29&lt;&gt;"","Liberado",IF(AND(P29="",VLOOKUP(B29,'Atividades Teste'!$D$9:$AE100025,2,FALSE)="Sim"),"Impeditivo","Não")))</f>
        <v/>
      </c>
      <c r="M29" s="37"/>
      <c r="N29" s="39"/>
      <c r="O29" s="38"/>
      <c r="P29" s="38"/>
      <c r="Q29" s="85"/>
      <c r="R29" s="31" t="str">
        <f t="shared" si="0"/>
        <v/>
      </c>
    </row>
    <row r="30" spans="2:18" x14ac:dyDescent="0.3">
      <c r="B30" s="80"/>
      <c r="C30" s="81"/>
      <c r="D30" s="82" t="str">
        <f>IF(B30="","",VLOOKUP($B30,'Atividades Teste'!$D$9:$L$100007,3,FALSE))</f>
        <v/>
      </c>
      <c r="E30" s="83" t="str">
        <f>IF(B30="","",VLOOKUP($B30,'Atividades Teste'!$D$9:$L$100007,6,FALSE))</f>
        <v/>
      </c>
      <c r="F30" s="41" t="str">
        <f>IF(B30="","",VLOOKUP($B30,'Atividades Teste'!$D$9:$L$100007,7,FALSE))</f>
        <v/>
      </c>
      <c r="G30" s="42" t="str">
        <f>IF(B30="","",VLOOKUP($B30,'Atividades Teste'!$D$9:$L$100007,8,FALSE))</f>
        <v/>
      </c>
      <c r="H30" s="43"/>
      <c r="I30" s="39"/>
      <c r="J30" s="39"/>
      <c r="K30" s="49"/>
      <c r="L30" s="46" t="str">
        <f>IF(B30="","",IF(P30&lt;&gt;"","Liberado",IF(AND(P30="",VLOOKUP(B30,'Atividades Teste'!$D$9:$AE100026,2,FALSE)="Sim"),"Impeditivo","Não")))</f>
        <v/>
      </c>
      <c r="M30" s="37"/>
      <c r="N30" s="39"/>
      <c r="O30" s="38"/>
      <c r="P30" s="38"/>
      <c r="Q30" s="85"/>
      <c r="R30" s="31" t="str">
        <f t="shared" si="0"/>
        <v/>
      </c>
    </row>
    <row r="31" spans="2:18" x14ac:dyDescent="0.3">
      <c r="B31" s="80"/>
      <c r="C31" s="81"/>
      <c r="D31" s="82" t="str">
        <f>IF(B31="","",VLOOKUP($B31,'Atividades Teste'!$D$9:$L$100007,3,FALSE))</f>
        <v/>
      </c>
      <c r="E31" s="83" t="str">
        <f>IF(B31="","",VLOOKUP($B31,'Atividades Teste'!$D$9:$L$100007,6,FALSE))</f>
        <v/>
      </c>
      <c r="F31" s="41" t="str">
        <f>IF(B31="","",VLOOKUP($B31,'Atividades Teste'!$D$9:$L$100007,7,FALSE))</f>
        <v/>
      </c>
      <c r="G31" s="42" t="str">
        <f>IF(B31="","",VLOOKUP($B31,'Atividades Teste'!$D$9:$L$100007,8,FALSE))</f>
        <v/>
      </c>
      <c r="H31" s="43"/>
      <c r="I31" s="39"/>
      <c r="J31" s="39"/>
      <c r="K31" s="49"/>
      <c r="L31" s="46" t="str">
        <f>IF(B31="","",IF(P31&lt;&gt;"","Liberado",IF(AND(P31="",VLOOKUP(B31,'Atividades Teste'!$D$9:$AE100027,2,FALSE)="Sim"),"Impeditivo","Não")))</f>
        <v/>
      </c>
      <c r="M31" s="37"/>
      <c r="N31" s="39"/>
      <c r="O31" s="38"/>
      <c r="P31" s="38"/>
      <c r="Q31" s="85"/>
      <c r="R31" s="31" t="str">
        <f t="shared" si="0"/>
        <v/>
      </c>
    </row>
    <row r="32" spans="2:18" x14ac:dyDescent="0.3">
      <c r="B32" s="80"/>
      <c r="C32" s="81"/>
      <c r="D32" s="82" t="str">
        <f>IF(B32="","",VLOOKUP($B32,'Atividades Teste'!$D$9:$L$100007,3,FALSE))</f>
        <v/>
      </c>
      <c r="E32" s="83" t="str">
        <f>IF(B32="","",VLOOKUP($B32,'Atividades Teste'!$D$9:$L$100007,6,FALSE))</f>
        <v/>
      </c>
      <c r="F32" s="41" t="str">
        <f>IF(B32="","",VLOOKUP($B32,'Atividades Teste'!$D$9:$L$100007,7,FALSE))</f>
        <v/>
      </c>
      <c r="G32" s="42" t="str">
        <f>IF(B32="","",VLOOKUP($B32,'Atividades Teste'!$D$9:$L$100007,8,FALSE))</f>
        <v/>
      </c>
      <c r="H32" s="43"/>
      <c r="I32" s="39"/>
      <c r="J32" s="39"/>
      <c r="K32" s="49"/>
      <c r="L32" s="46" t="str">
        <f>IF(B32="","",IF(P32&lt;&gt;"","Liberado",IF(AND(P32="",VLOOKUP(B32,'Atividades Teste'!$D$9:$AE100028,2,FALSE)="Sim"),"Impeditivo","Não")))</f>
        <v/>
      </c>
      <c r="M32" s="37"/>
      <c r="N32" s="39"/>
      <c r="O32" s="38"/>
      <c r="P32" s="38"/>
      <c r="Q32" s="85"/>
      <c r="R32" s="31" t="str">
        <f t="shared" si="0"/>
        <v/>
      </c>
    </row>
    <row r="33" spans="2:18" x14ac:dyDescent="0.3">
      <c r="B33" s="80"/>
      <c r="C33" s="81"/>
      <c r="D33" s="82" t="str">
        <f>IF(B33="","",VLOOKUP($B33,'Atividades Teste'!$D$9:$L$100007,3,FALSE))</f>
        <v/>
      </c>
      <c r="E33" s="83" t="str">
        <f>IF(B33="","",VLOOKUP($B33,'Atividades Teste'!$D$9:$L$100007,6,FALSE))</f>
        <v/>
      </c>
      <c r="F33" s="41" t="str">
        <f>IF(B33="","",VLOOKUP($B33,'Atividades Teste'!$D$9:$L$100007,7,FALSE))</f>
        <v/>
      </c>
      <c r="G33" s="42" t="str">
        <f>IF(B33="","",VLOOKUP($B33,'Atividades Teste'!$D$9:$L$100007,8,FALSE))</f>
        <v/>
      </c>
      <c r="H33" s="43"/>
      <c r="I33" s="39"/>
      <c r="J33" s="39"/>
      <c r="K33" s="49"/>
      <c r="L33" s="46" t="str">
        <f>IF(B33="","",IF(P33&lt;&gt;"","Liberado",IF(AND(P33="",VLOOKUP(B33,'Atividades Teste'!$D$9:$AE100029,2,FALSE)="Sim"),"Impeditivo","Não")))</f>
        <v/>
      </c>
      <c r="M33" s="37"/>
      <c r="N33" s="39"/>
      <c r="O33" s="38"/>
      <c r="P33" s="38"/>
      <c r="Q33" s="85"/>
      <c r="R33" s="31" t="str">
        <f t="shared" si="0"/>
        <v/>
      </c>
    </row>
    <row r="34" spans="2:18" x14ac:dyDescent="0.3">
      <c r="B34" s="80"/>
      <c r="C34" s="81"/>
      <c r="D34" s="82" t="str">
        <f>IF(B34="","",VLOOKUP($B34,'Atividades Teste'!$D$9:$L$100007,3,FALSE))</f>
        <v/>
      </c>
      <c r="E34" s="83" t="str">
        <f>IF(B34="","",VLOOKUP($B34,'Atividades Teste'!$D$9:$L$100007,6,FALSE))</f>
        <v/>
      </c>
      <c r="F34" s="41" t="str">
        <f>IF(B34="","",VLOOKUP($B34,'Atividades Teste'!$D$9:$L$100007,7,FALSE))</f>
        <v/>
      </c>
      <c r="G34" s="42" t="str">
        <f>IF(B34="","",VLOOKUP($B34,'Atividades Teste'!$D$9:$L$100007,8,FALSE))</f>
        <v/>
      </c>
      <c r="H34" s="43"/>
      <c r="I34" s="39"/>
      <c r="J34" s="39"/>
      <c r="K34" s="49"/>
      <c r="L34" s="46" t="str">
        <f>IF(B34="","",IF(P34&lt;&gt;"","Liberado",IF(AND(P34="",VLOOKUP(B34,'Atividades Teste'!$D$9:$AE100030,2,FALSE)="Sim"),"Impeditivo","Não")))</f>
        <v/>
      </c>
      <c r="M34" s="37"/>
      <c r="N34" s="39"/>
      <c r="O34" s="38"/>
      <c r="P34" s="38"/>
      <c r="Q34" s="85"/>
      <c r="R34" s="31" t="str">
        <f t="shared" si="0"/>
        <v/>
      </c>
    </row>
    <row r="35" spans="2:18" x14ac:dyDescent="0.3">
      <c r="B35" s="80"/>
      <c r="C35" s="81"/>
      <c r="D35" s="82" t="str">
        <f>IF(B35="","",VLOOKUP($B35,'Atividades Teste'!$D$9:$L$100007,3,FALSE))</f>
        <v/>
      </c>
      <c r="E35" s="83" t="str">
        <f>IF(B35="","",VLOOKUP($B35,'Atividades Teste'!$D$9:$L$100007,6,FALSE))</f>
        <v/>
      </c>
      <c r="F35" s="41" t="str">
        <f>IF(B35="","",VLOOKUP($B35,'Atividades Teste'!$D$9:$L$100007,7,FALSE))</f>
        <v/>
      </c>
      <c r="G35" s="42" t="str">
        <f>IF(B35="","",VLOOKUP($B35,'Atividades Teste'!$D$9:$L$100007,8,FALSE))</f>
        <v/>
      </c>
      <c r="H35" s="43"/>
      <c r="I35" s="39"/>
      <c r="J35" s="39"/>
      <c r="K35" s="49"/>
      <c r="L35" s="46" t="str">
        <f>IF(B35="","",IF(P35&lt;&gt;"","Liberado",IF(AND(P35="",VLOOKUP(B35,'Atividades Teste'!$D$9:$AE100031,2,FALSE)="Sim"),"Impeditivo","Não")))</f>
        <v/>
      </c>
      <c r="M35" s="37"/>
      <c r="N35" s="39"/>
      <c r="O35" s="38"/>
      <c r="P35" s="38"/>
      <c r="Q35" s="85"/>
      <c r="R35" s="31" t="str">
        <f t="shared" si="0"/>
        <v/>
      </c>
    </row>
    <row r="36" spans="2:18" x14ac:dyDescent="0.3">
      <c r="B36" s="80"/>
      <c r="C36" s="81"/>
      <c r="D36" s="82" t="str">
        <f>IF(B36="","",VLOOKUP($B36,'Atividades Teste'!$D$9:$L$100007,3,FALSE))</f>
        <v/>
      </c>
      <c r="E36" s="83" t="str">
        <f>IF(B36="","",VLOOKUP($B36,'Atividades Teste'!$D$9:$L$100007,6,FALSE))</f>
        <v/>
      </c>
      <c r="F36" s="41" t="str">
        <f>IF(B36="","",VLOOKUP($B36,'Atividades Teste'!$D$9:$L$100007,7,FALSE))</f>
        <v/>
      </c>
      <c r="G36" s="42" t="str">
        <f>IF(B36="","",VLOOKUP($B36,'Atividades Teste'!$D$9:$L$100007,8,FALSE))</f>
        <v/>
      </c>
      <c r="H36" s="43"/>
      <c r="I36" s="39"/>
      <c r="J36" s="39"/>
      <c r="K36" s="49"/>
      <c r="L36" s="46" t="str">
        <f>IF(B36="","",IF(P36&lt;&gt;"","Liberado",IF(AND(P36="",VLOOKUP(B36,'Atividades Teste'!$D$9:$AE100032,2,FALSE)="Sim"),"Impeditivo","Não")))</f>
        <v/>
      </c>
      <c r="M36" s="37"/>
      <c r="N36" s="39"/>
      <c r="O36" s="38"/>
      <c r="P36" s="38"/>
      <c r="Q36" s="85"/>
      <c r="R36" s="31" t="str">
        <f t="shared" si="0"/>
        <v/>
      </c>
    </row>
    <row r="37" spans="2:18" x14ac:dyDescent="0.3">
      <c r="B37" s="80"/>
      <c r="C37" s="81"/>
      <c r="D37" s="82" t="str">
        <f>IF(B37="","",VLOOKUP($B37,'Atividades Teste'!$D$9:$L$100007,3,FALSE))</f>
        <v/>
      </c>
      <c r="E37" s="83" t="str">
        <f>IF(B37="","",VLOOKUP($B37,'Atividades Teste'!$D$9:$L$100007,6,FALSE))</f>
        <v/>
      </c>
      <c r="F37" s="41" t="str">
        <f>IF(B37="","",VLOOKUP($B37,'Atividades Teste'!$D$9:$L$100007,7,FALSE))</f>
        <v/>
      </c>
      <c r="G37" s="42" t="str">
        <f>IF(B37="","",VLOOKUP($B37,'Atividades Teste'!$D$9:$L$100007,8,FALSE))</f>
        <v/>
      </c>
      <c r="H37" s="43"/>
      <c r="I37" s="39"/>
      <c r="J37" s="39"/>
      <c r="K37" s="49"/>
      <c r="L37" s="46" t="str">
        <f>IF(B37="","",IF(P37&lt;&gt;"","Liberado",IF(AND(P37="",VLOOKUP(B37,'Atividades Teste'!$D$9:$AE100033,2,FALSE)="Sim"),"Impeditivo","Não")))</f>
        <v/>
      </c>
      <c r="M37" s="37"/>
      <c r="N37" s="39"/>
      <c r="O37" s="38"/>
      <c r="P37" s="38"/>
      <c r="Q37" s="85"/>
      <c r="R37" s="31" t="str">
        <f t="shared" si="0"/>
        <v/>
      </c>
    </row>
    <row r="38" spans="2:18" x14ac:dyDescent="0.3">
      <c r="B38" s="80"/>
      <c r="C38" s="81"/>
      <c r="D38" s="82" t="str">
        <f>IF(B38="","",VLOOKUP($B38,'Atividades Teste'!$D$9:$L$100007,3,FALSE))</f>
        <v/>
      </c>
      <c r="E38" s="83" t="str">
        <f>IF(B38="","",VLOOKUP($B38,'Atividades Teste'!$D$9:$L$100007,6,FALSE))</f>
        <v/>
      </c>
      <c r="F38" s="41" t="str">
        <f>IF(B38="","",VLOOKUP($B38,'Atividades Teste'!$D$9:$L$100007,7,FALSE))</f>
        <v/>
      </c>
      <c r="G38" s="42" t="str">
        <f>IF(B38="","",VLOOKUP($B38,'Atividades Teste'!$D$9:$L$100007,8,FALSE))</f>
        <v/>
      </c>
      <c r="H38" s="43"/>
      <c r="I38" s="39"/>
      <c r="J38" s="39"/>
      <c r="K38" s="49"/>
      <c r="L38" s="46" t="str">
        <f>IF(B38="","",IF(P38&lt;&gt;"","Liberado",IF(AND(P38="",VLOOKUP(B38,'Atividades Teste'!$D$9:$AE100034,2,FALSE)="Sim"),"Impeditivo","Não")))</f>
        <v/>
      </c>
      <c r="M38" s="37"/>
      <c r="N38" s="39"/>
      <c r="O38" s="38"/>
      <c r="P38" s="38"/>
      <c r="Q38" s="85"/>
      <c r="R38" s="31" t="str">
        <f t="shared" si="0"/>
        <v/>
      </c>
    </row>
    <row r="39" spans="2:18" x14ac:dyDescent="0.3">
      <c r="B39" s="80"/>
      <c r="C39" s="81"/>
      <c r="D39" s="82" t="str">
        <f>IF(B39="","",VLOOKUP($B39,'Atividades Teste'!$D$9:$L$100007,3,FALSE))</f>
        <v/>
      </c>
      <c r="E39" s="83" t="str">
        <f>IF(B39="","",VLOOKUP($B39,'Atividades Teste'!$D$9:$L$100007,6,FALSE))</f>
        <v/>
      </c>
      <c r="F39" s="41" t="str">
        <f>IF(B39="","",VLOOKUP($B39,'Atividades Teste'!$D$9:$L$100007,7,FALSE))</f>
        <v/>
      </c>
      <c r="G39" s="42" t="str">
        <f>IF(B39="","",VLOOKUP($B39,'Atividades Teste'!$D$9:$L$100007,8,FALSE))</f>
        <v/>
      </c>
      <c r="H39" s="43"/>
      <c r="I39" s="39"/>
      <c r="J39" s="39"/>
      <c r="K39" s="49"/>
      <c r="L39" s="46" t="str">
        <f>IF(B39="","",IF(P39&lt;&gt;"","Liberado",IF(AND(P39="",VLOOKUP(B39,'Atividades Teste'!$D$9:$AE100035,2,FALSE)="Sim"),"Impeditivo","Não")))</f>
        <v/>
      </c>
      <c r="M39" s="37"/>
      <c r="N39" s="39"/>
      <c r="O39" s="38"/>
      <c r="P39" s="38"/>
      <c r="Q39" s="85"/>
      <c r="R39" s="31" t="str">
        <f t="shared" si="0"/>
        <v/>
      </c>
    </row>
    <row r="40" spans="2:18" x14ac:dyDescent="0.3">
      <c r="B40" s="80"/>
      <c r="C40" s="81"/>
      <c r="D40" s="82" t="str">
        <f>IF(B40="","",VLOOKUP($B40,'Atividades Teste'!$D$9:$L$100007,3,FALSE))</f>
        <v/>
      </c>
      <c r="E40" s="83" t="str">
        <f>IF(B40="","",VLOOKUP($B40,'Atividades Teste'!$D$9:$L$100007,6,FALSE))</f>
        <v/>
      </c>
      <c r="F40" s="41" t="str">
        <f>IF(B40="","",VLOOKUP($B40,'Atividades Teste'!$D$9:$L$100007,7,FALSE))</f>
        <v/>
      </c>
      <c r="G40" s="42" t="str">
        <f>IF(B40="","",VLOOKUP($B40,'Atividades Teste'!$D$9:$L$100007,8,FALSE))</f>
        <v/>
      </c>
      <c r="H40" s="43"/>
      <c r="I40" s="39"/>
      <c r="J40" s="39"/>
      <c r="K40" s="49"/>
      <c r="L40" s="46" t="str">
        <f>IF(B40="","",IF(P40&lt;&gt;"","Liberado",IF(AND(P40="",VLOOKUP(B40,'Atividades Teste'!$D$9:$AE100036,2,FALSE)="Sim"),"Impeditivo","Não")))</f>
        <v/>
      </c>
      <c r="M40" s="37"/>
      <c r="N40" s="39"/>
      <c r="O40" s="38"/>
      <c r="P40" s="38"/>
      <c r="Q40" s="85"/>
      <c r="R40" s="31" t="str">
        <f t="shared" si="0"/>
        <v/>
      </c>
    </row>
    <row r="41" spans="2:18" x14ac:dyDescent="0.3">
      <c r="B41" s="80"/>
      <c r="C41" s="81"/>
      <c r="D41" s="82" t="str">
        <f>IF(B41="","",VLOOKUP($B41,'Atividades Teste'!$D$9:$L$100007,3,FALSE))</f>
        <v/>
      </c>
      <c r="E41" s="83" t="str">
        <f>IF(B41="","",VLOOKUP($B41,'Atividades Teste'!$D$9:$L$100007,6,FALSE))</f>
        <v/>
      </c>
      <c r="F41" s="41" t="str">
        <f>IF(B41="","",VLOOKUP($B41,'Atividades Teste'!$D$9:$L$100007,7,FALSE))</f>
        <v/>
      </c>
      <c r="G41" s="42" t="str">
        <f>IF(B41="","",VLOOKUP($B41,'Atividades Teste'!$D$9:$L$100007,8,FALSE))</f>
        <v/>
      </c>
      <c r="H41" s="43"/>
      <c r="I41" s="39"/>
      <c r="J41" s="39"/>
      <c r="K41" s="49"/>
      <c r="L41" s="46" t="str">
        <f>IF(B41="","",IF(P41&lt;&gt;"","Liberado",IF(AND(P41="",VLOOKUP(B41,'Atividades Teste'!$D$9:$AE100037,2,FALSE)="Sim"),"Impeditivo","Não")))</f>
        <v/>
      </c>
      <c r="M41" s="37"/>
      <c r="N41" s="39"/>
      <c r="O41" s="38"/>
      <c r="P41" s="38"/>
      <c r="Q41" s="85"/>
      <c r="R41" s="31" t="str">
        <f t="shared" si="0"/>
        <v/>
      </c>
    </row>
    <row r="42" spans="2:18" x14ac:dyDescent="0.3">
      <c r="B42" s="80"/>
      <c r="C42" s="81"/>
      <c r="D42" s="82" t="str">
        <f>IF(B42="","",VLOOKUP($B42,'Atividades Teste'!$D$9:$L$100007,3,FALSE))</f>
        <v/>
      </c>
      <c r="E42" s="83" t="str">
        <f>IF(B42="","",VLOOKUP($B42,'Atividades Teste'!$D$9:$L$100007,6,FALSE))</f>
        <v/>
      </c>
      <c r="F42" s="41" t="str">
        <f>IF(B42="","",VLOOKUP($B42,'Atividades Teste'!$D$9:$L$100007,7,FALSE))</f>
        <v/>
      </c>
      <c r="G42" s="42" t="str">
        <f>IF(B42="","",VLOOKUP($B42,'Atividades Teste'!$D$9:$L$100007,8,FALSE))</f>
        <v/>
      </c>
      <c r="H42" s="43"/>
      <c r="I42" s="39"/>
      <c r="J42" s="39"/>
      <c r="K42" s="49"/>
      <c r="L42" s="46" t="str">
        <f>IF(B42="","",IF(P42&lt;&gt;"","Liberado",IF(AND(P42="",VLOOKUP(B42,'Atividades Teste'!$D$9:$AE100038,2,FALSE)="Sim"),"Impeditivo","Não")))</f>
        <v/>
      </c>
      <c r="M42" s="37"/>
      <c r="N42" s="39"/>
      <c r="O42" s="38"/>
      <c r="P42" s="38"/>
      <c r="Q42" s="85"/>
      <c r="R42" s="31" t="str">
        <f t="shared" si="0"/>
        <v/>
      </c>
    </row>
    <row r="43" spans="2:18" x14ac:dyDescent="0.3">
      <c r="B43" s="80"/>
      <c r="C43" s="81"/>
      <c r="D43" s="82" t="str">
        <f>IF(B43="","",VLOOKUP($B43,'Atividades Teste'!$D$9:$L$100007,3,FALSE))</f>
        <v/>
      </c>
      <c r="E43" s="83" t="str">
        <f>IF(B43="","",VLOOKUP($B43,'Atividades Teste'!$D$9:$L$100007,6,FALSE))</f>
        <v/>
      </c>
      <c r="F43" s="41" t="str">
        <f>IF(B43="","",VLOOKUP($B43,'Atividades Teste'!$D$9:$L$100007,7,FALSE))</f>
        <v/>
      </c>
      <c r="G43" s="42" t="str">
        <f>IF(B43="","",VLOOKUP($B43,'Atividades Teste'!$D$9:$L$100007,8,FALSE))</f>
        <v/>
      </c>
      <c r="H43" s="43"/>
      <c r="I43" s="39"/>
      <c r="J43" s="39"/>
      <c r="K43" s="49"/>
      <c r="L43" s="46" t="str">
        <f>IF(B43="","",IF(P43&lt;&gt;"","Liberado",IF(AND(P43="",VLOOKUP(B43,'Atividades Teste'!$D$9:$AE100039,2,FALSE)="Sim"),"Impeditivo","Não")))</f>
        <v/>
      </c>
      <c r="M43" s="37"/>
      <c r="N43" s="39"/>
      <c r="O43" s="38"/>
      <c r="P43" s="38"/>
      <c r="Q43" s="85"/>
      <c r="R43" s="31" t="str">
        <f t="shared" si="0"/>
        <v/>
      </c>
    </row>
    <row r="44" spans="2:18" x14ac:dyDescent="0.3">
      <c r="B44" s="80"/>
      <c r="C44" s="81"/>
      <c r="D44" s="82" t="str">
        <f>IF(B44="","",VLOOKUP($B44,'Atividades Teste'!$D$9:$L$100007,3,FALSE))</f>
        <v/>
      </c>
      <c r="E44" s="83" t="str">
        <f>IF(B44="","",VLOOKUP($B44,'Atividades Teste'!$D$9:$L$100007,6,FALSE))</f>
        <v/>
      </c>
      <c r="F44" s="41" t="str">
        <f>IF(B44="","",VLOOKUP($B44,'Atividades Teste'!$D$9:$L$100007,7,FALSE))</f>
        <v/>
      </c>
      <c r="G44" s="42" t="str">
        <f>IF(B44="","",VLOOKUP($B44,'Atividades Teste'!$D$9:$L$100007,8,FALSE))</f>
        <v/>
      </c>
      <c r="H44" s="43"/>
      <c r="I44" s="39"/>
      <c r="J44" s="39"/>
      <c r="K44" s="49"/>
      <c r="L44" s="46" t="str">
        <f>IF(B44="","",IF(P44&lt;&gt;"","Liberado",IF(AND(P44="",VLOOKUP(B44,'Atividades Teste'!$D$9:$AE100040,2,FALSE)="Sim"),"Impeditivo","Não")))</f>
        <v/>
      </c>
      <c r="M44" s="37"/>
      <c r="N44" s="39"/>
      <c r="O44" s="38"/>
      <c r="P44" s="38"/>
      <c r="Q44" s="85"/>
      <c r="R44" s="31" t="str">
        <f t="shared" si="0"/>
        <v/>
      </c>
    </row>
    <row r="45" spans="2:18" x14ac:dyDescent="0.3">
      <c r="B45" s="80"/>
      <c r="C45" s="81"/>
      <c r="D45" s="82" t="str">
        <f>IF(B45="","",VLOOKUP($B45,'Atividades Teste'!$D$9:$L$100007,3,FALSE))</f>
        <v/>
      </c>
      <c r="E45" s="83" t="str">
        <f>IF(B45="","",VLOOKUP($B45,'Atividades Teste'!$D$9:$L$100007,6,FALSE))</f>
        <v/>
      </c>
      <c r="F45" s="41" t="str">
        <f>IF(B45="","",VLOOKUP($B45,'Atividades Teste'!$D$9:$L$100007,7,FALSE))</f>
        <v/>
      </c>
      <c r="G45" s="42" t="str">
        <f>IF(B45="","",VLOOKUP($B45,'Atividades Teste'!$D$9:$L$100007,8,FALSE))</f>
        <v/>
      </c>
      <c r="H45" s="43"/>
      <c r="I45" s="39"/>
      <c r="J45" s="39"/>
      <c r="K45" s="49"/>
      <c r="L45" s="46" t="str">
        <f>IF(B45="","",IF(P45&lt;&gt;"","Liberado",IF(AND(P45="",VLOOKUP(B45,'Atividades Teste'!$D$9:$AE100041,2,FALSE)="Sim"),"Impeditivo","Não")))</f>
        <v/>
      </c>
      <c r="M45" s="37"/>
      <c r="N45" s="39"/>
      <c r="O45" s="38"/>
      <c r="P45" s="38"/>
      <c r="Q45" s="85"/>
      <c r="R45" s="31" t="str">
        <f t="shared" si="0"/>
        <v/>
      </c>
    </row>
    <row r="46" spans="2:18" x14ac:dyDescent="0.3">
      <c r="B46" s="80"/>
      <c r="C46" s="81"/>
      <c r="D46" s="82" t="str">
        <f>IF(B46="","",VLOOKUP($B46,'Atividades Teste'!$D$9:$L$100007,3,FALSE))</f>
        <v/>
      </c>
      <c r="E46" s="83" t="str">
        <f>IF(B46="","",VLOOKUP($B46,'Atividades Teste'!$D$9:$L$100007,6,FALSE))</f>
        <v/>
      </c>
      <c r="F46" s="41" t="str">
        <f>IF(B46="","",VLOOKUP($B46,'Atividades Teste'!$D$9:$L$100007,7,FALSE))</f>
        <v/>
      </c>
      <c r="G46" s="42" t="str">
        <f>IF(B46="","",VLOOKUP($B46,'Atividades Teste'!$D$9:$L$100007,8,FALSE))</f>
        <v/>
      </c>
      <c r="H46" s="43"/>
      <c r="I46" s="39"/>
      <c r="J46" s="39"/>
      <c r="K46" s="49"/>
      <c r="L46" s="46" t="str">
        <f>IF(B46="","",IF(P46&lt;&gt;"","Liberado",IF(AND(P46="",VLOOKUP(B46,'Atividades Teste'!$D$9:$AE100042,2,FALSE)="Sim"),"Impeditivo","Não")))</f>
        <v/>
      </c>
      <c r="M46" s="37"/>
      <c r="N46" s="39"/>
      <c r="O46" s="38"/>
      <c r="P46" s="38"/>
      <c r="Q46" s="85"/>
      <c r="R46" s="31" t="str">
        <f t="shared" si="0"/>
        <v/>
      </c>
    </row>
    <row r="47" spans="2:18" x14ac:dyDescent="0.3">
      <c r="B47" s="80"/>
      <c r="C47" s="81"/>
      <c r="D47" s="82" t="str">
        <f>IF(B47="","",VLOOKUP($B47,'Atividades Teste'!$D$9:$L$100007,3,FALSE))</f>
        <v/>
      </c>
      <c r="E47" s="83" t="str">
        <f>IF(B47="","",VLOOKUP($B47,'Atividades Teste'!$D$9:$L$100007,6,FALSE))</f>
        <v/>
      </c>
      <c r="F47" s="41" t="str">
        <f>IF(B47="","",VLOOKUP($B47,'Atividades Teste'!$D$9:$L$100007,7,FALSE))</f>
        <v/>
      </c>
      <c r="G47" s="42" t="str">
        <f>IF(B47="","",VLOOKUP($B47,'Atividades Teste'!$D$9:$L$100007,8,FALSE))</f>
        <v/>
      </c>
      <c r="H47" s="43"/>
      <c r="I47" s="39"/>
      <c r="J47" s="39"/>
      <c r="K47" s="49"/>
      <c r="L47" s="46" t="str">
        <f>IF(B47="","",IF(P47&lt;&gt;"","Liberado",IF(AND(P47="",VLOOKUP(B47,'Atividades Teste'!$D$9:$AE100043,2,FALSE)="Sim"),"Impeditivo","Não")))</f>
        <v/>
      </c>
      <c r="M47" s="37"/>
      <c r="N47" s="39"/>
      <c r="O47" s="38"/>
      <c r="P47" s="38"/>
      <c r="Q47" s="85"/>
      <c r="R47" s="31" t="str">
        <f t="shared" si="0"/>
        <v/>
      </c>
    </row>
    <row r="48" spans="2:18" x14ac:dyDescent="0.3">
      <c r="B48" s="80"/>
      <c r="C48" s="81"/>
      <c r="D48" s="82" t="str">
        <f>IF(B48="","",VLOOKUP($B48,'Atividades Teste'!$D$9:$L$100007,3,FALSE))</f>
        <v/>
      </c>
      <c r="E48" s="83" t="str">
        <f>IF(B48="","",VLOOKUP($B48,'Atividades Teste'!$D$9:$L$100007,6,FALSE))</f>
        <v/>
      </c>
      <c r="F48" s="41" t="str">
        <f>IF(B48="","",VLOOKUP($B48,'Atividades Teste'!$D$9:$L$100007,7,FALSE))</f>
        <v/>
      </c>
      <c r="G48" s="42" t="str">
        <f>IF(B48="","",VLOOKUP($B48,'Atividades Teste'!$D$9:$L$100007,8,FALSE))</f>
        <v/>
      </c>
      <c r="H48" s="43"/>
      <c r="I48" s="39"/>
      <c r="J48" s="39"/>
      <c r="K48" s="49"/>
      <c r="L48" s="46" t="str">
        <f>IF(B48="","",IF(P48&lt;&gt;"","Liberado",IF(AND(P48="",VLOOKUP(B48,'Atividades Teste'!$D$9:$AE100044,2,FALSE)="Sim"),"Impeditivo","Não")))</f>
        <v/>
      </c>
      <c r="M48" s="37"/>
      <c r="N48" s="39"/>
      <c r="O48" s="38"/>
      <c r="P48" s="38"/>
      <c r="Q48" s="85"/>
      <c r="R48" s="31" t="str">
        <f t="shared" si="0"/>
        <v/>
      </c>
    </row>
    <row r="49" spans="2:18" x14ac:dyDescent="0.3">
      <c r="B49" s="80"/>
      <c r="C49" s="81"/>
      <c r="D49" s="82" t="str">
        <f>IF(B49="","",VLOOKUP($B49,'Atividades Teste'!$D$9:$L$100007,3,FALSE))</f>
        <v/>
      </c>
      <c r="E49" s="83" t="str">
        <f>IF(B49="","",VLOOKUP($B49,'Atividades Teste'!$D$9:$L$100007,6,FALSE))</f>
        <v/>
      </c>
      <c r="F49" s="41" t="str">
        <f>IF(B49="","",VLOOKUP($B49,'Atividades Teste'!$D$9:$L$100007,7,FALSE))</f>
        <v/>
      </c>
      <c r="G49" s="42" t="str">
        <f>IF(B49="","",VLOOKUP($B49,'Atividades Teste'!$D$9:$L$100007,8,FALSE))</f>
        <v/>
      </c>
      <c r="H49" s="43"/>
      <c r="I49" s="39"/>
      <c r="J49" s="39"/>
      <c r="K49" s="49"/>
      <c r="L49" s="46" t="str">
        <f>IF(B49="","",IF(P49&lt;&gt;"","Liberado",IF(AND(P49="",VLOOKUP(B49,'Atividades Teste'!$D$9:$AE100045,2,FALSE)="Sim"),"Impeditivo","Não")))</f>
        <v/>
      </c>
      <c r="M49" s="37"/>
      <c r="N49" s="39"/>
      <c r="O49" s="38"/>
      <c r="P49" s="38"/>
      <c r="Q49" s="85"/>
      <c r="R49" s="31" t="str">
        <f t="shared" si="0"/>
        <v/>
      </c>
    </row>
    <row r="50" spans="2:18" x14ac:dyDescent="0.3">
      <c r="B50" s="80"/>
      <c r="C50" s="81"/>
      <c r="D50" s="82" t="str">
        <f>IF(B50="","",VLOOKUP($B50,'Atividades Teste'!$D$9:$L$100007,3,FALSE))</f>
        <v/>
      </c>
      <c r="E50" s="83" t="str">
        <f>IF(B50="","",VLOOKUP($B50,'Atividades Teste'!$D$9:$L$100007,6,FALSE))</f>
        <v/>
      </c>
      <c r="F50" s="41" t="str">
        <f>IF(B50="","",VLOOKUP($B50,'Atividades Teste'!$D$9:$L$100007,7,FALSE))</f>
        <v/>
      </c>
      <c r="G50" s="42" t="str">
        <f>IF(B50="","",VLOOKUP($B50,'Atividades Teste'!$D$9:$L$100007,8,FALSE))</f>
        <v/>
      </c>
      <c r="H50" s="43"/>
      <c r="I50" s="39"/>
      <c r="J50" s="39"/>
      <c r="K50" s="49"/>
      <c r="L50" s="46" t="str">
        <f>IF(B50="","",IF(P50&lt;&gt;"","Liberado",IF(AND(P50="",VLOOKUP(B50,'Atividades Teste'!$D$9:$AE100046,2,FALSE)="Sim"),"Impeditivo","Não")))</f>
        <v/>
      </c>
      <c r="M50" s="37"/>
      <c r="N50" s="39"/>
      <c r="O50" s="38"/>
      <c r="P50" s="38"/>
      <c r="Q50" s="85"/>
      <c r="R50" s="31" t="str">
        <f t="shared" si="0"/>
        <v/>
      </c>
    </row>
    <row r="51" spans="2:18" x14ac:dyDescent="0.3">
      <c r="B51" s="80"/>
      <c r="C51" s="81"/>
      <c r="D51" s="82" t="str">
        <f>IF(B51="","",VLOOKUP($B51,'Atividades Teste'!$D$9:$L$100007,3,FALSE))</f>
        <v/>
      </c>
      <c r="E51" s="83" t="str">
        <f>IF(B51="","",VLOOKUP($B51,'Atividades Teste'!$D$9:$L$100007,6,FALSE))</f>
        <v/>
      </c>
      <c r="F51" s="41" t="str">
        <f>IF(B51="","",VLOOKUP($B51,'Atividades Teste'!$D$9:$L$100007,7,FALSE))</f>
        <v/>
      </c>
      <c r="G51" s="42" t="str">
        <f>IF(B51="","",VLOOKUP($B51,'Atividades Teste'!$D$9:$L$100007,8,FALSE))</f>
        <v/>
      </c>
      <c r="H51" s="43"/>
      <c r="I51" s="39"/>
      <c r="J51" s="39"/>
      <c r="K51" s="49"/>
      <c r="L51" s="46" t="str">
        <f>IF(B51="","",IF(P51&lt;&gt;"","Liberado",IF(AND(P51="",VLOOKUP(B51,'Atividades Teste'!$D$9:$AE100047,2,FALSE)="Sim"),"Impeditivo","Não")))</f>
        <v/>
      </c>
      <c r="M51" s="37"/>
      <c r="N51" s="39"/>
      <c r="O51" s="38"/>
      <c r="P51" s="38"/>
      <c r="Q51" s="85"/>
      <c r="R51" s="31" t="str">
        <f t="shared" si="0"/>
        <v/>
      </c>
    </row>
    <row r="52" spans="2:18" x14ac:dyDescent="0.3">
      <c r="B52" s="80"/>
      <c r="C52" s="81"/>
      <c r="D52" s="82" t="str">
        <f>IF(B52="","",VLOOKUP($B52,'Atividades Teste'!$D$9:$L$100007,3,FALSE))</f>
        <v/>
      </c>
      <c r="E52" s="83" t="str">
        <f>IF(B52="","",VLOOKUP($B52,'Atividades Teste'!$D$9:$L$100007,6,FALSE))</f>
        <v/>
      </c>
      <c r="F52" s="41" t="str">
        <f>IF(B52="","",VLOOKUP($B52,'Atividades Teste'!$D$9:$L$100007,7,FALSE))</f>
        <v/>
      </c>
      <c r="G52" s="42" t="str">
        <f>IF(B52="","",VLOOKUP($B52,'Atividades Teste'!$D$9:$L$100007,8,FALSE))</f>
        <v/>
      </c>
      <c r="H52" s="43"/>
      <c r="I52" s="39"/>
      <c r="J52" s="39"/>
      <c r="K52" s="49"/>
      <c r="L52" s="46" t="str">
        <f>IF(B52="","",IF(P52&lt;&gt;"","Liberado",IF(AND(P52="",VLOOKUP(B52,'Atividades Teste'!$D$9:$AE100048,2,FALSE)="Sim"),"Impeditivo","Não")))</f>
        <v/>
      </c>
      <c r="M52" s="37"/>
      <c r="N52" s="39"/>
      <c r="O52" s="38"/>
      <c r="P52" s="38"/>
      <c r="Q52" s="85"/>
      <c r="R52" s="31" t="str">
        <f t="shared" si="0"/>
        <v/>
      </c>
    </row>
    <row r="53" spans="2:18" x14ac:dyDescent="0.3">
      <c r="B53" s="80"/>
      <c r="C53" s="81"/>
      <c r="D53" s="82" t="str">
        <f>IF(B53="","",VLOOKUP($B53,'Atividades Teste'!$D$9:$L$100007,3,FALSE))</f>
        <v/>
      </c>
      <c r="E53" s="83" t="str">
        <f>IF(B53="","",VLOOKUP($B53,'Atividades Teste'!$D$9:$L$100007,6,FALSE))</f>
        <v/>
      </c>
      <c r="F53" s="41" t="str">
        <f>IF(B53="","",VLOOKUP($B53,'Atividades Teste'!$D$9:$L$100007,7,FALSE))</f>
        <v/>
      </c>
      <c r="G53" s="42" t="str">
        <f>IF(B53="","",VLOOKUP($B53,'Atividades Teste'!$D$9:$L$100007,8,FALSE))</f>
        <v/>
      </c>
      <c r="H53" s="43"/>
      <c r="I53" s="39"/>
      <c r="J53" s="39"/>
      <c r="K53" s="49"/>
      <c r="L53" s="46" t="str">
        <f>IF(B53="","",IF(P53&lt;&gt;"","Liberado",IF(AND(P53="",VLOOKUP(B53,'Atividades Teste'!$D$9:$AE100049,2,FALSE)="Sim"),"Impeditivo","Não")))</f>
        <v/>
      </c>
      <c r="M53" s="37"/>
      <c r="N53" s="39"/>
      <c r="O53" s="38"/>
      <c r="P53" s="38"/>
      <c r="Q53" s="85"/>
      <c r="R53" s="31" t="str">
        <f t="shared" si="0"/>
        <v/>
      </c>
    </row>
    <row r="54" spans="2:18" x14ac:dyDescent="0.3">
      <c r="B54" s="80"/>
      <c r="C54" s="81"/>
      <c r="D54" s="82" t="str">
        <f>IF(B54="","",VLOOKUP($B54,'Atividades Teste'!$D$9:$L$100007,3,FALSE))</f>
        <v/>
      </c>
      <c r="E54" s="83" t="str">
        <f>IF(B54="","",VLOOKUP($B54,'Atividades Teste'!$D$9:$L$100007,6,FALSE))</f>
        <v/>
      </c>
      <c r="F54" s="41" t="str">
        <f>IF(B54="","",VLOOKUP($B54,'Atividades Teste'!$D$9:$L$100007,7,FALSE))</f>
        <v/>
      </c>
      <c r="G54" s="42" t="str">
        <f>IF(B54="","",VLOOKUP($B54,'Atividades Teste'!$D$9:$L$100007,8,FALSE))</f>
        <v/>
      </c>
      <c r="H54" s="43"/>
      <c r="I54" s="39"/>
      <c r="J54" s="39"/>
      <c r="K54" s="49"/>
      <c r="L54" s="46" t="str">
        <f>IF(B54="","",IF(P54&lt;&gt;"","Liberado",IF(AND(P54="",VLOOKUP(B54,'Atividades Teste'!$D$9:$AE100050,2,FALSE)="Sim"),"Impeditivo","Não")))</f>
        <v/>
      </c>
      <c r="M54" s="37"/>
      <c r="N54" s="39"/>
      <c r="O54" s="38"/>
      <c r="P54" s="38"/>
      <c r="Q54" s="85"/>
      <c r="R54" s="31" t="str">
        <f t="shared" si="0"/>
        <v/>
      </c>
    </row>
    <row r="55" spans="2:18" x14ac:dyDescent="0.3">
      <c r="B55" s="80"/>
      <c r="C55" s="81"/>
      <c r="D55" s="82" t="str">
        <f>IF(B55="","",VLOOKUP($B55,'Atividades Teste'!$D$9:$L$100007,3,FALSE))</f>
        <v/>
      </c>
      <c r="E55" s="83" t="str">
        <f>IF(B55="","",VLOOKUP($B55,'Atividades Teste'!$D$9:$L$100007,6,FALSE))</f>
        <v/>
      </c>
      <c r="F55" s="41" t="str">
        <f>IF(B55="","",VLOOKUP($B55,'Atividades Teste'!$D$9:$L$100007,7,FALSE))</f>
        <v/>
      </c>
      <c r="G55" s="42" t="str">
        <f>IF(B55="","",VLOOKUP($B55,'Atividades Teste'!$D$9:$L$100007,8,FALSE))</f>
        <v/>
      </c>
      <c r="H55" s="43"/>
      <c r="I55" s="39"/>
      <c r="J55" s="39"/>
      <c r="K55" s="49"/>
      <c r="L55" s="46" t="str">
        <f>IF(B55="","",IF(P55&lt;&gt;"","Liberado",IF(AND(P55="",VLOOKUP(B55,'Atividades Teste'!$D$9:$AE100051,2,FALSE)="Sim"),"Impeditivo","Não")))</f>
        <v/>
      </c>
      <c r="M55" s="37"/>
      <c r="N55" s="39"/>
      <c r="O55" s="38"/>
      <c r="P55" s="38"/>
      <c r="Q55" s="85"/>
      <c r="R55" s="31" t="str">
        <f t="shared" si="0"/>
        <v/>
      </c>
    </row>
    <row r="56" spans="2:18" x14ac:dyDescent="0.3">
      <c r="B56" s="80"/>
      <c r="C56" s="81"/>
      <c r="D56" s="82" t="str">
        <f>IF(B56="","",VLOOKUP($B56,'Atividades Teste'!$D$9:$L$100007,3,FALSE))</f>
        <v/>
      </c>
      <c r="E56" s="83" t="str">
        <f>IF(B56="","",VLOOKUP($B56,'Atividades Teste'!$D$9:$L$100007,6,FALSE))</f>
        <v/>
      </c>
      <c r="F56" s="41" t="str">
        <f>IF(B56="","",VLOOKUP($B56,'Atividades Teste'!$D$9:$L$100007,7,FALSE))</f>
        <v/>
      </c>
      <c r="G56" s="42" t="str">
        <f>IF(B56="","",VLOOKUP($B56,'Atividades Teste'!$D$9:$L$100007,8,FALSE))</f>
        <v/>
      </c>
      <c r="H56" s="43"/>
      <c r="I56" s="39"/>
      <c r="J56" s="39"/>
      <c r="K56" s="49"/>
      <c r="L56" s="46" t="str">
        <f>IF(B56="","",IF(P56&lt;&gt;"","Liberado",IF(AND(P56="",VLOOKUP(B56,'Atividades Teste'!$D$9:$AE100052,2,FALSE)="Sim"),"Impeditivo","Não")))</f>
        <v/>
      </c>
      <c r="M56" s="37"/>
      <c r="N56" s="39"/>
      <c r="O56" s="38"/>
      <c r="P56" s="38"/>
      <c r="Q56" s="85"/>
      <c r="R56" s="31" t="str">
        <f t="shared" si="0"/>
        <v/>
      </c>
    </row>
    <row r="57" spans="2:18" x14ac:dyDescent="0.3">
      <c r="B57" s="80"/>
      <c r="C57" s="81"/>
      <c r="D57" s="82" t="str">
        <f>IF(B57="","",VLOOKUP($B57,'Atividades Teste'!$D$9:$L$100007,3,FALSE))</f>
        <v/>
      </c>
      <c r="E57" s="83" t="str">
        <f>IF(B57="","",VLOOKUP($B57,'Atividades Teste'!$D$9:$L$100007,6,FALSE))</f>
        <v/>
      </c>
      <c r="F57" s="41" t="str">
        <f>IF(B57="","",VLOOKUP($B57,'Atividades Teste'!$D$9:$L$100007,7,FALSE))</f>
        <v/>
      </c>
      <c r="G57" s="42" t="str">
        <f>IF(B57="","",VLOOKUP($B57,'Atividades Teste'!$D$9:$L$100007,8,FALSE))</f>
        <v/>
      </c>
      <c r="H57" s="43"/>
      <c r="I57" s="39"/>
      <c r="J57" s="39"/>
      <c r="K57" s="49"/>
      <c r="L57" s="46" t="str">
        <f>IF(B57="","",IF(P57&lt;&gt;"","Liberado",IF(AND(P57="",VLOOKUP(B57,'Atividades Teste'!$D$9:$AE100053,2,FALSE)="Sim"),"Impeditivo","Não")))</f>
        <v/>
      </c>
      <c r="M57" s="37"/>
      <c r="N57" s="39"/>
      <c r="O57" s="38"/>
      <c r="P57" s="38"/>
      <c r="Q57" s="85"/>
      <c r="R57" s="31" t="str">
        <f t="shared" si="0"/>
        <v/>
      </c>
    </row>
    <row r="58" spans="2:18" x14ac:dyDescent="0.3">
      <c r="B58" s="80"/>
      <c r="C58" s="81"/>
      <c r="D58" s="82" t="str">
        <f>IF(B58="","",VLOOKUP($B58,'Atividades Teste'!$D$9:$L$100007,3,FALSE))</f>
        <v/>
      </c>
      <c r="E58" s="83" t="str">
        <f>IF(B58="","",VLOOKUP($B58,'Atividades Teste'!$D$9:$L$100007,6,FALSE))</f>
        <v/>
      </c>
      <c r="F58" s="41" t="str">
        <f>IF(B58="","",VLOOKUP($B58,'Atividades Teste'!$D$9:$L$100007,7,FALSE))</f>
        <v/>
      </c>
      <c r="G58" s="42" t="str">
        <f>IF(B58="","",VLOOKUP($B58,'Atividades Teste'!$D$9:$L$100007,8,FALSE))</f>
        <v/>
      </c>
      <c r="H58" s="43"/>
      <c r="I58" s="39"/>
      <c r="J58" s="39"/>
      <c r="K58" s="49"/>
      <c r="L58" s="46" t="str">
        <f>IF(B58="","",IF(P58&lt;&gt;"","Liberado",IF(AND(P58="",VLOOKUP(B58,'Atividades Teste'!$D$9:$AE100054,2,FALSE)="Sim"),"Impeditivo","Não")))</f>
        <v/>
      </c>
      <c r="M58" s="37"/>
      <c r="N58" s="39"/>
      <c r="O58" s="38"/>
      <c r="P58" s="38"/>
      <c r="Q58" s="85"/>
      <c r="R58" s="31" t="str">
        <f t="shared" si="0"/>
        <v/>
      </c>
    </row>
    <row r="59" spans="2:18" x14ac:dyDescent="0.3">
      <c r="B59" s="80"/>
      <c r="C59" s="81"/>
      <c r="D59" s="82" t="str">
        <f>IF(B59="","",VLOOKUP($B59,'Atividades Teste'!$D$9:$L$100007,3,FALSE))</f>
        <v/>
      </c>
      <c r="E59" s="83" t="str">
        <f>IF(B59="","",VLOOKUP($B59,'Atividades Teste'!$D$9:$L$100007,6,FALSE))</f>
        <v/>
      </c>
      <c r="F59" s="41" t="str">
        <f>IF(B59="","",VLOOKUP($B59,'Atividades Teste'!$D$9:$L$100007,7,FALSE))</f>
        <v/>
      </c>
      <c r="G59" s="42" t="str">
        <f>IF(B59="","",VLOOKUP($B59,'Atividades Teste'!$D$9:$L$100007,8,FALSE))</f>
        <v/>
      </c>
      <c r="H59" s="43"/>
      <c r="I59" s="39"/>
      <c r="J59" s="39"/>
      <c r="K59" s="49"/>
      <c r="L59" s="46" t="str">
        <f>IF(B59="","",IF(P59&lt;&gt;"","Liberado",IF(AND(P59="",VLOOKUP(B59,'Atividades Teste'!$D$9:$AE100055,2,FALSE)="Sim"),"Impeditivo","Não")))</f>
        <v/>
      </c>
      <c r="M59" s="37"/>
      <c r="N59" s="39"/>
      <c r="O59" s="38"/>
      <c r="P59" s="38"/>
      <c r="Q59" s="85"/>
      <c r="R59" s="31" t="str">
        <f t="shared" si="0"/>
        <v/>
      </c>
    </row>
    <row r="60" spans="2:18" x14ac:dyDescent="0.3">
      <c r="B60" s="80"/>
      <c r="C60" s="81"/>
      <c r="D60" s="82" t="str">
        <f>IF(B60="","",VLOOKUP($B60,'Atividades Teste'!$D$9:$L$100007,3,FALSE))</f>
        <v/>
      </c>
      <c r="E60" s="83" t="str">
        <f>IF(B60="","",VLOOKUP($B60,'Atividades Teste'!$D$9:$L$100007,6,FALSE))</f>
        <v/>
      </c>
      <c r="F60" s="41" t="str">
        <f>IF(B60="","",VLOOKUP($B60,'Atividades Teste'!$D$9:$L$100007,7,FALSE))</f>
        <v/>
      </c>
      <c r="G60" s="42" t="str">
        <f>IF(B60="","",VLOOKUP($B60,'Atividades Teste'!$D$9:$L$100007,8,FALSE))</f>
        <v/>
      </c>
      <c r="H60" s="43"/>
      <c r="I60" s="39"/>
      <c r="J60" s="39"/>
      <c r="K60" s="49"/>
      <c r="L60" s="46" t="str">
        <f>IF(B60="","",IF(P60&lt;&gt;"","Liberado",IF(AND(P60="",VLOOKUP(B60,'Atividades Teste'!$D$9:$AE100056,2,FALSE)="Sim"),"Impeditivo","Não")))</f>
        <v/>
      </c>
      <c r="M60" s="37"/>
      <c r="N60" s="39"/>
      <c r="O60" s="38"/>
      <c r="P60" s="38"/>
      <c r="Q60" s="85"/>
      <c r="R60" s="31" t="str">
        <f t="shared" si="0"/>
        <v/>
      </c>
    </row>
    <row r="61" spans="2:18" x14ac:dyDescent="0.3">
      <c r="B61" s="80"/>
      <c r="C61" s="81"/>
      <c r="D61" s="82" t="str">
        <f>IF(B61="","",VLOOKUP($B61,'Atividades Teste'!$D$9:$L$100007,3,FALSE))</f>
        <v/>
      </c>
      <c r="E61" s="83" t="str">
        <f>IF(B61="","",VLOOKUP($B61,'Atividades Teste'!$D$9:$L$100007,6,FALSE))</f>
        <v/>
      </c>
      <c r="F61" s="41" t="str">
        <f>IF(B61="","",VLOOKUP($B61,'Atividades Teste'!$D$9:$L$100007,7,FALSE))</f>
        <v/>
      </c>
      <c r="G61" s="42" t="str">
        <f>IF(B61="","",VLOOKUP($B61,'Atividades Teste'!$D$9:$L$100007,8,FALSE))</f>
        <v/>
      </c>
      <c r="H61" s="43"/>
      <c r="I61" s="39"/>
      <c r="J61" s="39"/>
      <c r="K61" s="49"/>
      <c r="L61" s="46" t="str">
        <f>IF(B61="","",IF(P61&lt;&gt;"","Liberado",IF(AND(P61="",VLOOKUP(B61,'Atividades Teste'!$D$9:$AE100057,2,FALSE)="Sim"),"Impeditivo","Não")))</f>
        <v/>
      </c>
      <c r="M61" s="37"/>
      <c r="N61" s="39"/>
      <c r="O61" s="38"/>
      <c r="P61" s="38"/>
      <c r="Q61" s="85"/>
      <c r="R61" s="31" t="str">
        <f t="shared" si="0"/>
        <v/>
      </c>
    </row>
    <row r="62" spans="2:18" x14ac:dyDescent="0.3">
      <c r="B62" s="80"/>
      <c r="C62" s="81"/>
      <c r="D62" s="82" t="str">
        <f>IF(B62="","",VLOOKUP($B62,'Atividades Teste'!$D$9:$L$100007,3,FALSE))</f>
        <v/>
      </c>
      <c r="E62" s="83" t="str">
        <f>IF(B62="","",VLOOKUP($B62,'Atividades Teste'!$D$9:$L$100007,6,FALSE))</f>
        <v/>
      </c>
      <c r="F62" s="41" t="str">
        <f>IF(B62="","",VLOOKUP($B62,'Atividades Teste'!$D$9:$L$100007,7,FALSE))</f>
        <v/>
      </c>
      <c r="G62" s="42" t="str">
        <f>IF(B62="","",VLOOKUP($B62,'Atividades Teste'!$D$9:$L$100007,8,FALSE))</f>
        <v/>
      </c>
      <c r="H62" s="43"/>
      <c r="I62" s="39"/>
      <c r="J62" s="39"/>
      <c r="K62" s="49"/>
      <c r="L62" s="46" t="str">
        <f>IF(B62="","",IF(P62&lt;&gt;"","Liberado",IF(AND(P62="",VLOOKUP(B62,'Atividades Teste'!$D$9:$AE100058,2,FALSE)="Sim"),"Impeditivo","Não")))</f>
        <v/>
      </c>
      <c r="M62" s="37"/>
      <c r="N62" s="39"/>
      <c r="O62" s="38"/>
      <c r="P62" s="38"/>
      <c r="Q62" s="85"/>
      <c r="R62" s="31" t="str">
        <f t="shared" si="0"/>
        <v/>
      </c>
    </row>
    <row r="63" spans="2:18" x14ac:dyDescent="0.3">
      <c r="B63" s="80"/>
      <c r="C63" s="81"/>
      <c r="D63" s="82" t="str">
        <f>IF(B63="","",VLOOKUP($B63,'Atividades Teste'!$D$9:$L$100007,3,FALSE))</f>
        <v/>
      </c>
      <c r="E63" s="83" t="str">
        <f>IF(B63="","",VLOOKUP($B63,'Atividades Teste'!$D$9:$L$100007,6,FALSE))</f>
        <v/>
      </c>
      <c r="F63" s="41" t="str">
        <f>IF(B63="","",VLOOKUP($B63,'Atividades Teste'!$D$9:$L$100007,7,FALSE))</f>
        <v/>
      </c>
      <c r="G63" s="42" t="str">
        <f>IF(B63="","",VLOOKUP($B63,'Atividades Teste'!$D$9:$L$100007,8,FALSE))</f>
        <v/>
      </c>
      <c r="H63" s="43"/>
      <c r="I63" s="39"/>
      <c r="J63" s="39"/>
      <c r="K63" s="49"/>
      <c r="L63" s="46" t="str">
        <f>IF(B63="","",IF(P63&lt;&gt;"","Liberado",IF(AND(P63="",VLOOKUP(B63,'Atividades Teste'!$D$9:$AE100059,2,FALSE)="Sim"),"Impeditivo","Não")))</f>
        <v/>
      </c>
      <c r="M63" s="37"/>
      <c r="N63" s="39"/>
      <c r="O63" s="38"/>
      <c r="P63" s="38"/>
      <c r="Q63" s="85"/>
      <c r="R63" s="31" t="str">
        <f t="shared" si="0"/>
        <v/>
      </c>
    </row>
    <row r="64" spans="2:18" x14ac:dyDescent="0.3">
      <c r="B64" s="80"/>
      <c r="C64" s="81"/>
      <c r="D64" s="82" t="str">
        <f>IF(B64="","",VLOOKUP($B64,'Atividades Teste'!$D$9:$L$100007,3,FALSE))</f>
        <v/>
      </c>
      <c r="E64" s="83" t="str">
        <f>IF(B64="","",VLOOKUP($B64,'Atividades Teste'!$D$9:$L$100007,6,FALSE))</f>
        <v/>
      </c>
      <c r="F64" s="41" t="str">
        <f>IF(B64="","",VLOOKUP($B64,'Atividades Teste'!$D$9:$L$100007,7,FALSE))</f>
        <v/>
      </c>
      <c r="G64" s="42" t="str">
        <f>IF(B64="","",VLOOKUP($B64,'Atividades Teste'!$D$9:$L$100007,8,FALSE))</f>
        <v/>
      </c>
      <c r="H64" s="43"/>
      <c r="I64" s="39"/>
      <c r="J64" s="39"/>
      <c r="K64" s="49"/>
      <c r="L64" s="46" t="str">
        <f>IF(B64="","",IF(P64&lt;&gt;"","Liberado",IF(AND(P64="",VLOOKUP(B64,'Atividades Teste'!$D$9:$AE100060,2,FALSE)="Sim"),"Impeditivo","Não")))</f>
        <v/>
      </c>
      <c r="M64" s="37"/>
      <c r="N64" s="39"/>
      <c r="O64" s="38"/>
      <c r="P64" s="38"/>
      <c r="Q64" s="85"/>
      <c r="R64" s="31" t="str">
        <f t="shared" si="0"/>
        <v/>
      </c>
    </row>
    <row r="65" spans="2:18" x14ac:dyDescent="0.3">
      <c r="B65" s="80"/>
      <c r="C65" s="81"/>
      <c r="D65" s="82" t="str">
        <f>IF(B65="","",VLOOKUP($B65,'Atividades Teste'!$D$9:$L$100007,3,FALSE))</f>
        <v/>
      </c>
      <c r="E65" s="83" t="str">
        <f>IF(B65="","",VLOOKUP($B65,'Atividades Teste'!$D$9:$L$100007,6,FALSE))</f>
        <v/>
      </c>
      <c r="F65" s="41" t="str">
        <f>IF(B65="","",VLOOKUP($B65,'Atividades Teste'!$D$9:$L$100007,7,FALSE))</f>
        <v/>
      </c>
      <c r="G65" s="42" t="str">
        <f>IF(B65="","",VLOOKUP($B65,'Atividades Teste'!$D$9:$L$100007,8,FALSE))</f>
        <v/>
      </c>
      <c r="H65" s="43"/>
      <c r="I65" s="39"/>
      <c r="J65" s="39"/>
      <c r="K65" s="49"/>
      <c r="L65" s="46" t="str">
        <f>IF(B65="","",IF(P65&lt;&gt;"","Liberado",IF(AND(P65="",VLOOKUP(B65,'Atividades Teste'!$D$9:$AE100061,2,FALSE)="Sim"),"Impeditivo","Não")))</f>
        <v/>
      </c>
      <c r="M65" s="37"/>
      <c r="N65" s="39"/>
      <c r="O65" s="38"/>
      <c r="P65" s="38"/>
      <c r="Q65" s="85"/>
      <c r="R65" s="31" t="str">
        <f t="shared" si="0"/>
        <v/>
      </c>
    </row>
    <row r="66" spans="2:18" x14ac:dyDescent="0.3">
      <c r="B66" s="80"/>
      <c r="C66" s="81"/>
      <c r="D66" s="82" t="str">
        <f>IF(B66="","",VLOOKUP($B66,'Atividades Teste'!$D$9:$L$100007,3,FALSE))</f>
        <v/>
      </c>
      <c r="E66" s="83" t="str">
        <f>IF(B66="","",VLOOKUP($B66,'Atividades Teste'!$D$9:$L$100007,6,FALSE))</f>
        <v/>
      </c>
      <c r="F66" s="41" t="str">
        <f>IF(B66="","",VLOOKUP($B66,'Atividades Teste'!$D$9:$L$100007,7,FALSE))</f>
        <v/>
      </c>
      <c r="G66" s="42" t="str">
        <f>IF(B66="","",VLOOKUP($B66,'Atividades Teste'!$D$9:$L$100007,8,FALSE))</f>
        <v/>
      </c>
      <c r="H66" s="43"/>
      <c r="I66" s="39"/>
      <c r="J66" s="39"/>
      <c r="K66" s="49"/>
      <c r="L66" s="46" t="str">
        <f>IF(B66="","",IF(P66&lt;&gt;"","Liberado",IF(AND(P66="",VLOOKUP(B66,'Atividades Teste'!$D$9:$AE100062,2,FALSE)="Sim"),"Impeditivo","Não")))</f>
        <v/>
      </c>
      <c r="M66" s="37"/>
      <c r="N66" s="39"/>
      <c r="O66" s="38"/>
      <c r="P66" s="38"/>
      <c r="Q66" s="85"/>
      <c r="R66" s="31" t="str">
        <f t="shared" si="0"/>
        <v/>
      </c>
    </row>
    <row r="67" spans="2:18" x14ac:dyDescent="0.3">
      <c r="B67" s="80"/>
      <c r="C67" s="81"/>
      <c r="D67" s="82" t="str">
        <f>IF(B67="","",VLOOKUP($B67,'Atividades Teste'!$D$9:$L$100007,3,FALSE))</f>
        <v/>
      </c>
      <c r="E67" s="83" t="str">
        <f>IF(B67="","",VLOOKUP($B67,'Atividades Teste'!$D$9:$L$100007,6,FALSE))</f>
        <v/>
      </c>
      <c r="F67" s="41" t="str">
        <f>IF(B67="","",VLOOKUP($B67,'Atividades Teste'!$D$9:$L$100007,7,FALSE))</f>
        <v/>
      </c>
      <c r="G67" s="42" t="str">
        <f>IF(B67="","",VLOOKUP($B67,'Atividades Teste'!$D$9:$L$100007,8,FALSE))</f>
        <v/>
      </c>
      <c r="H67" s="43"/>
      <c r="I67" s="39"/>
      <c r="J67" s="39"/>
      <c r="K67" s="49"/>
      <c r="L67" s="46" t="str">
        <f>IF(B67="","",IF(P67&lt;&gt;"","Liberado",IF(AND(P67="",VLOOKUP(B67,'Atividades Teste'!$D$9:$AE100063,2,FALSE)="Sim"),"Impeditivo","Não")))</f>
        <v/>
      </c>
      <c r="M67" s="37"/>
      <c r="N67" s="39"/>
      <c r="O67" s="38"/>
      <c r="P67" s="38"/>
      <c r="Q67" s="85"/>
      <c r="R67" s="31" t="str">
        <f t="shared" si="0"/>
        <v/>
      </c>
    </row>
    <row r="68" spans="2:18" x14ac:dyDescent="0.3">
      <c r="B68" s="80"/>
      <c r="C68" s="81"/>
      <c r="D68" s="82" t="str">
        <f>IF(B68="","",VLOOKUP($B68,'Atividades Teste'!$D$9:$L$100007,3,FALSE))</f>
        <v/>
      </c>
      <c r="E68" s="83" t="str">
        <f>IF(B68="","",VLOOKUP($B68,'Atividades Teste'!$D$9:$L$100007,6,FALSE))</f>
        <v/>
      </c>
      <c r="F68" s="41" t="str">
        <f>IF(B68="","",VLOOKUP($B68,'Atividades Teste'!$D$9:$L$100007,7,FALSE))</f>
        <v/>
      </c>
      <c r="G68" s="42" t="str">
        <f>IF(B68="","",VLOOKUP($B68,'Atividades Teste'!$D$9:$L$100007,8,FALSE))</f>
        <v/>
      </c>
      <c r="H68" s="43"/>
      <c r="I68" s="39"/>
      <c r="J68" s="39"/>
      <c r="K68" s="49"/>
      <c r="L68" s="46" t="str">
        <f>IF(B68="","",IF(P68&lt;&gt;"","Liberado",IF(AND(P68="",VLOOKUP(B68,'Atividades Teste'!$D$9:$AE100064,2,FALSE)="Sim"),"Impeditivo","Não")))</f>
        <v/>
      </c>
      <c r="M68" s="37"/>
      <c r="N68" s="39"/>
      <c r="O68" s="38"/>
      <c r="P68" s="38"/>
      <c r="Q68" s="85"/>
      <c r="R68" s="31" t="str">
        <f t="shared" si="0"/>
        <v/>
      </c>
    </row>
    <row r="69" spans="2:18" x14ac:dyDescent="0.3">
      <c r="B69" s="80"/>
      <c r="C69" s="81"/>
      <c r="D69" s="82" t="str">
        <f>IF(B69="","",VLOOKUP($B69,'Atividades Teste'!$D$9:$L$100007,3,FALSE))</f>
        <v/>
      </c>
      <c r="E69" s="83" t="str">
        <f>IF(B69="","",VLOOKUP($B69,'Atividades Teste'!$D$9:$L$100007,6,FALSE))</f>
        <v/>
      </c>
      <c r="F69" s="41" t="str">
        <f>IF(B69="","",VLOOKUP($B69,'Atividades Teste'!$D$9:$L$100007,7,FALSE))</f>
        <v/>
      </c>
      <c r="G69" s="42" t="str">
        <f>IF(B69="","",VLOOKUP($B69,'Atividades Teste'!$D$9:$L$100007,8,FALSE))</f>
        <v/>
      </c>
      <c r="H69" s="43"/>
      <c r="I69" s="39"/>
      <c r="J69" s="39"/>
      <c r="K69" s="49"/>
      <c r="L69" s="46" t="str">
        <f>IF(B69="","",IF(P69&lt;&gt;"","Liberado",IF(AND(P69="",VLOOKUP(B69,'Atividades Teste'!$D$9:$AE100065,2,FALSE)="Sim"),"Impeditivo","Não")))</f>
        <v/>
      </c>
      <c r="M69" s="37"/>
      <c r="N69" s="39"/>
      <c r="O69" s="38"/>
      <c r="P69" s="38"/>
      <c r="Q69" s="85"/>
      <c r="R69" s="31" t="str">
        <f t="shared" si="0"/>
        <v/>
      </c>
    </row>
    <row r="70" spans="2:18" x14ac:dyDescent="0.3">
      <c r="B70" s="80"/>
      <c r="C70" s="81"/>
      <c r="D70" s="82" t="str">
        <f>IF(B70="","",VLOOKUP($B70,'Atividades Teste'!$D$9:$L$100007,3,FALSE))</f>
        <v/>
      </c>
      <c r="E70" s="83" t="str">
        <f>IF(B70="","",VLOOKUP($B70,'Atividades Teste'!$D$9:$L$100007,6,FALSE))</f>
        <v/>
      </c>
      <c r="F70" s="41" t="str">
        <f>IF(B70="","",VLOOKUP($B70,'Atividades Teste'!$D$9:$L$100007,7,FALSE))</f>
        <v/>
      </c>
      <c r="G70" s="42" t="str">
        <f>IF(B70="","",VLOOKUP($B70,'Atividades Teste'!$D$9:$L$100007,8,FALSE))</f>
        <v/>
      </c>
      <c r="H70" s="43"/>
      <c r="I70" s="39"/>
      <c r="J70" s="39"/>
      <c r="K70" s="49"/>
      <c r="L70" s="46" t="str">
        <f>IF(B70="","",IF(P70&lt;&gt;"","Liberado",IF(AND(P70="",VLOOKUP(B70,'Atividades Teste'!$D$9:$AE100066,2,FALSE)="Sim"),"Impeditivo","Não")))</f>
        <v/>
      </c>
      <c r="M70" s="37"/>
      <c r="N70" s="39"/>
      <c r="O70" s="38"/>
      <c r="P70" s="38"/>
      <c r="Q70" s="85"/>
      <c r="R70" s="31" t="str">
        <f t="shared" si="0"/>
        <v/>
      </c>
    </row>
    <row r="71" spans="2:18" x14ac:dyDescent="0.3">
      <c r="B71" s="80"/>
      <c r="C71" s="81"/>
      <c r="D71" s="82" t="str">
        <f>IF(B71="","",VLOOKUP($B71,'Atividades Teste'!$D$9:$L$100007,3,FALSE))</f>
        <v/>
      </c>
      <c r="E71" s="83" t="str">
        <f>IF(B71="","",VLOOKUP($B71,'Atividades Teste'!$D$9:$L$100007,6,FALSE))</f>
        <v/>
      </c>
      <c r="F71" s="41" t="str">
        <f>IF(B71="","",VLOOKUP($B71,'Atividades Teste'!$D$9:$L$100007,7,FALSE))</f>
        <v/>
      </c>
      <c r="G71" s="42" t="str">
        <f>IF(B71="","",VLOOKUP($B71,'Atividades Teste'!$D$9:$L$100007,8,FALSE))</f>
        <v/>
      </c>
      <c r="H71" s="43"/>
      <c r="I71" s="39"/>
      <c r="J71" s="39"/>
      <c r="K71" s="49"/>
      <c r="L71" s="46" t="str">
        <f>IF(B71="","",IF(P71&lt;&gt;"","Liberado",IF(AND(P71="",VLOOKUP(B71,'Atividades Teste'!$D$9:$AE100067,2,FALSE)="Sim"),"Impeditivo","Não")))</f>
        <v/>
      </c>
      <c r="M71" s="37"/>
      <c r="N71" s="39"/>
      <c r="O71" s="38"/>
      <c r="P71" s="38"/>
      <c r="Q71" s="85"/>
      <c r="R71" s="31" t="str">
        <f t="shared" si="0"/>
        <v/>
      </c>
    </row>
    <row r="72" spans="2:18" x14ac:dyDescent="0.3">
      <c r="B72" s="80"/>
      <c r="C72" s="81"/>
      <c r="D72" s="82" t="str">
        <f>IF(B72="","",VLOOKUP($B72,'Atividades Teste'!$D$9:$L$100007,3,FALSE))</f>
        <v/>
      </c>
      <c r="E72" s="83" t="str">
        <f>IF(B72="","",VLOOKUP($B72,'Atividades Teste'!$D$9:$L$100007,6,FALSE))</f>
        <v/>
      </c>
      <c r="F72" s="41" t="str">
        <f>IF(B72="","",VLOOKUP($B72,'Atividades Teste'!$D$9:$L$100007,7,FALSE))</f>
        <v/>
      </c>
      <c r="G72" s="42" t="str">
        <f>IF(B72="","",VLOOKUP($B72,'Atividades Teste'!$D$9:$L$100007,8,FALSE))</f>
        <v/>
      </c>
      <c r="H72" s="43"/>
      <c r="I72" s="39"/>
      <c r="J72" s="39"/>
      <c r="K72" s="49"/>
      <c r="L72" s="46" t="str">
        <f>IF(B72="","",IF(P72&lt;&gt;"","Liberado",IF(AND(P72="",VLOOKUP(B72,'Atividades Teste'!$D$9:$AE100068,2,FALSE)="Sim"),"Impeditivo","Não")))</f>
        <v/>
      </c>
      <c r="M72" s="37"/>
      <c r="N72" s="39"/>
      <c r="O72" s="38"/>
      <c r="P72" s="38"/>
      <c r="Q72" s="85"/>
      <c r="R72" s="31" t="str">
        <f t="shared" ref="R72:R135" si="1">IF(B72="","",IF(AND(P72="",J72=""),"pendente",IF(AND(P72&lt;&gt;"",J72=""),"concluído",IF(AND(P72="",J72&lt;&gt;"",OR(K72="",K72="Não")),"Agd Chamado",IF(AND(P72="",J72&lt;&gt;"",K72="Sim"),"pendente",IF(AND(P72&lt;&gt;"",J72&lt;&gt;"",K72="Sim"),"concluído",""))))))</f>
        <v/>
      </c>
    </row>
    <row r="73" spans="2:18" x14ac:dyDescent="0.3">
      <c r="B73" s="80"/>
      <c r="C73" s="81"/>
      <c r="D73" s="82" t="str">
        <f>IF(B73="","",VLOOKUP($B73,'Atividades Teste'!$D$9:$L$100007,3,FALSE))</f>
        <v/>
      </c>
      <c r="E73" s="83" t="str">
        <f>IF(B73="","",VLOOKUP($B73,'Atividades Teste'!$D$9:$L$100007,6,FALSE))</f>
        <v/>
      </c>
      <c r="F73" s="41" t="str">
        <f>IF(B73="","",VLOOKUP($B73,'Atividades Teste'!$D$9:$L$100007,7,FALSE))</f>
        <v/>
      </c>
      <c r="G73" s="42" t="str">
        <f>IF(B73="","",VLOOKUP($B73,'Atividades Teste'!$D$9:$L$100007,8,FALSE))</f>
        <v/>
      </c>
      <c r="H73" s="43"/>
      <c r="I73" s="39"/>
      <c r="J73" s="39"/>
      <c r="K73" s="49"/>
      <c r="L73" s="46" t="str">
        <f>IF(B73="","",IF(P73&lt;&gt;"","Liberado",IF(AND(P73="",VLOOKUP(B73,'Atividades Teste'!$D$9:$AE100069,2,FALSE)="Sim"),"Impeditivo","Não")))</f>
        <v/>
      </c>
      <c r="M73" s="37"/>
      <c r="N73" s="39"/>
      <c r="O73" s="38"/>
      <c r="P73" s="38"/>
      <c r="Q73" s="85"/>
      <c r="R73" s="31" t="str">
        <f t="shared" si="1"/>
        <v/>
      </c>
    </row>
    <row r="74" spans="2:18" x14ac:dyDescent="0.3">
      <c r="B74" s="80"/>
      <c r="C74" s="81"/>
      <c r="D74" s="82" t="str">
        <f>IF(B74="","",VLOOKUP($B74,'Atividades Teste'!$D$9:$L$100007,3,FALSE))</f>
        <v/>
      </c>
      <c r="E74" s="83" t="str">
        <f>IF(B74="","",VLOOKUP($B74,'Atividades Teste'!$D$9:$L$100007,6,FALSE))</f>
        <v/>
      </c>
      <c r="F74" s="41" t="str">
        <f>IF(B74="","",VLOOKUP($B74,'Atividades Teste'!$D$9:$L$100007,7,FALSE))</f>
        <v/>
      </c>
      <c r="G74" s="42" t="str">
        <f>IF(B74="","",VLOOKUP($B74,'Atividades Teste'!$D$9:$L$100007,8,FALSE))</f>
        <v/>
      </c>
      <c r="H74" s="43"/>
      <c r="I74" s="39"/>
      <c r="J74" s="39"/>
      <c r="K74" s="49"/>
      <c r="L74" s="46" t="str">
        <f>IF(B74="","",IF(P74&lt;&gt;"","Liberado",IF(AND(P74="",VLOOKUP(B74,'Atividades Teste'!$D$9:$AE100070,2,FALSE)="Sim"),"Impeditivo","Não")))</f>
        <v/>
      </c>
      <c r="M74" s="37"/>
      <c r="N74" s="39"/>
      <c r="O74" s="38"/>
      <c r="P74" s="38"/>
      <c r="Q74" s="85"/>
      <c r="R74" s="31" t="str">
        <f t="shared" si="1"/>
        <v/>
      </c>
    </row>
    <row r="75" spans="2:18" x14ac:dyDescent="0.3">
      <c r="B75" s="80"/>
      <c r="C75" s="81"/>
      <c r="D75" s="82" t="str">
        <f>IF(B75="","",VLOOKUP($B75,'Atividades Teste'!$D$9:$L$100007,3,FALSE))</f>
        <v/>
      </c>
      <c r="E75" s="83" t="str">
        <f>IF(B75="","",VLOOKUP($B75,'Atividades Teste'!$D$9:$L$100007,6,FALSE))</f>
        <v/>
      </c>
      <c r="F75" s="41" t="str">
        <f>IF(B75="","",VLOOKUP($B75,'Atividades Teste'!$D$9:$L$100007,7,FALSE))</f>
        <v/>
      </c>
      <c r="G75" s="42" t="str">
        <f>IF(B75="","",VLOOKUP($B75,'Atividades Teste'!$D$9:$L$100007,8,FALSE))</f>
        <v/>
      </c>
      <c r="H75" s="43"/>
      <c r="I75" s="39"/>
      <c r="J75" s="39"/>
      <c r="K75" s="49"/>
      <c r="L75" s="46" t="str">
        <f>IF(B75="","",IF(P75&lt;&gt;"","Liberado",IF(AND(P75="",VLOOKUP(B75,'Atividades Teste'!$D$9:$AE100071,2,FALSE)="Sim"),"Impeditivo","Não")))</f>
        <v/>
      </c>
      <c r="M75" s="37"/>
      <c r="N75" s="39"/>
      <c r="O75" s="38"/>
      <c r="P75" s="38"/>
      <c r="Q75" s="85"/>
      <c r="R75" s="31" t="str">
        <f t="shared" si="1"/>
        <v/>
      </c>
    </row>
    <row r="76" spans="2:18" x14ac:dyDescent="0.3">
      <c r="B76" s="80"/>
      <c r="C76" s="81"/>
      <c r="D76" s="82" t="str">
        <f>IF(B76="","",VLOOKUP($B76,'Atividades Teste'!$D$9:$L$100007,3,FALSE))</f>
        <v/>
      </c>
      <c r="E76" s="83" t="str">
        <f>IF(B76="","",VLOOKUP($B76,'Atividades Teste'!$D$9:$L$100007,6,FALSE))</f>
        <v/>
      </c>
      <c r="F76" s="41" t="str">
        <f>IF(B76="","",VLOOKUP($B76,'Atividades Teste'!$D$9:$L$100007,7,FALSE))</f>
        <v/>
      </c>
      <c r="G76" s="42" t="str">
        <f>IF(B76="","",VLOOKUP($B76,'Atividades Teste'!$D$9:$L$100007,8,FALSE))</f>
        <v/>
      </c>
      <c r="H76" s="43"/>
      <c r="I76" s="39"/>
      <c r="J76" s="39"/>
      <c r="K76" s="49"/>
      <c r="L76" s="46" t="str">
        <f>IF(B76="","",IF(P76&lt;&gt;"","Liberado",IF(AND(P76="",VLOOKUP(B76,'Atividades Teste'!$D$9:$AE100072,2,FALSE)="Sim"),"Impeditivo","Não")))</f>
        <v/>
      </c>
      <c r="M76" s="37"/>
      <c r="N76" s="39"/>
      <c r="O76" s="38"/>
      <c r="P76" s="38"/>
      <c r="Q76" s="85"/>
      <c r="R76" s="31" t="str">
        <f t="shared" si="1"/>
        <v/>
      </c>
    </row>
    <row r="77" spans="2:18" x14ac:dyDescent="0.3">
      <c r="B77" s="80"/>
      <c r="C77" s="81"/>
      <c r="D77" s="82" t="str">
        <f>IF(B77="","",VLOOKUP($B77,'Atividades Teste'!$D$9:$L$100007,3,FALSE))</f>
        <v/>
      </c>
      <c r="E77" s="83" t="str">
        <f>IF(B77="","",VLOOKUP($B77,'Atividades Teste'!$D$9:$L$100007,6,FALSE))</f>
        <v/>
      </c>
      <c r="F77" s="41" t="str">
        <f>IF(B77="","",VLOOKUP($B77,'Atividades Teste'!$D$9:$L$100007,7,FALSE))</f>
        <v/>
      </c>
      <c r="G77" s="42" t="str">
        <f>IF(B77="","",VLOOKUP($B77,'Atividades Teste'!$D$9:$L$100007,8,FALSE))</f>
        <v/>
      </c>
      <c r="H77" s="43"/>
      <c r="I77" s="39"/>
      <c r="J77" s="39"/>
      <c r="K77" s="49"/>
      <c r="L77" s="46" t="str">
        <f>IF(B77="","",IF(P77&lt;&gt;"","Liberado",IF(AND(P77="",VLOOKUP(B77,'Atividades Teste'!$D$9:$AE100073,2,FALSE)="Sim"),"Impeditivo","Não")))</f>
        <v/>
      </c>
      <c r="M77" s="37"/>
      <c r="N77" s="39"/>
      <c r="O77" s="38"/>
      <c r="P77" s="38"/>
      <c r="Q77" s="85"/>
      <c r="R77" s="31" t="str">
        <f t="shared" si="1"/>
        <v/>
      </c>
    </row>
    <row r="78" spans="2:18" x14ac:dyDescent="0.3">
      <c r="B78" s="80"/>
      <c r="C78" s="81"/>
      <c r="D78" s="82" t="str">
        <f>IF(B78="","",VLOOKUP($B78,'Atividades Teste'!$D$9:$L$100007,3,FALSE))</f>
        <v/>
      </c>
      <c r="E78" s="83" t="str">
        <f>IF(B78="","",VLOOKUP($B78,'Atividades Teste'!$D$9:$L$100007,6,FALSE))</f>
        <v/>
      </c>
      <c r="F78" s="41" t="str">
        <f>IF(B78="","",VLOOKUP($B78,'Atividades Teste'!$D$9:$L$100007,7,FALSE))</f>
        <v/>
      </c>
      <c r="G78" s="42" t="str">
        <f>IF(B78="","",VLOOKUP($B78,'Atividades Teste'!$D$9:$L$100007,8,FALSE))</f>
        <v/>
      </c>
      <c r="H78" s="43"/>
      <c r="I78" s="39"/>
      <c r="J78" s="39"/>
      <c r="K78" s="49"/>
      <c r="L78" s="46" t="str">
        <f>IF(B78="","",IF(P78&lt;&gt;"","Liberado",IF(AND(P78="",VLOOKUP(B78,'Atividades Teste'!$D$9:$AE100074,2,FALSE)="Sim"),"Impeditivo","Não")))</f>
        <v/>
      </c>
      <c r="M78" s="37"/>
      <c r="N78" s="39"/>
      <c r="O78" s="38"/>
      <c r="P78" s="38"/>
      <c r="Q78" s="85"/>
      <c r="R78" s="31" t="str">
        <f t="shared" si="1"/>
        <v/>
      </c>
    </row>
    <row r="79" spans="2:18" x14ac:dyDescent="0.3">
      <c r="B79" s="80"/>
      <c r="C79" s="81"/>
      <c r="D79" s="82" t="str">
        <f>IF(B79="","",VLOOKUP($B79,'Atividades Teste'!$D$9:$L$100007,3,FALSE))</f>
        <v/>
      </c>
      <c r="E79" s="83" t="str">
        <f>IF(B79="","",VLOOKUP($B79,'Atividades Teste'!$D$9:$L$100007,6,FALSE))</f>
        <v/>
      </c>
      <c r="F79" s="41" t="str">
        <f>IF(B79="","",VLOOKUP($B79,'Atividades Teste'!$D$9:$L$100007,7,FALSE))</f>
        <v/>
      </c>
      <c r="G79" s="42" t="str">
        <f>IF(B79="","",VLOOKUP($B79,'Atividades Teste'!$D$9:$L$100007,8,FALSE))</f>
        <v/>
      </c>
      <c r="H79" s="43"/>
      <c r="I79" s="39"/>
      <c r="J79" s="39"/>
      <c r="K79" s="49"/>
      <c r="L79" s="46" t="str">
        <f>IF(B79="","",IF(P79&lt;&gt;"","Liberado",IF(AND(P79="",VLOOKUP(B79,'Atividades Teste'!$D$9:$AE100075,2,FALSE)="Sim"),"Impeditivo","Não")))</f>
        <v/>
      </c>
      <c r="M79" s="37"/>
      <c r="N79" s="39"/>
      <c r="O79" s="38"/>
      <c r="P79" s="38"/>
      <c r="Q79" s="85"/>
      <c r="R79" s="31" t="str">
        <f t="shared" si="1"/>
        <v/>
      </c>
    </row>
    <row r="80" spans="2:18" x14ac:dyDescent="0.3">
      <c r="B80" s="80"/>
      <c r="C80" s="81"/>
      <c r="D80" s="82" t="str">
        <f>IF(B80="","",VLOOKUP($B80,'Atividades Teste'!$D$9:$L$100007,3,FALSE))</f>
        <v/>
      </c>
      <c r="E80" s="83" t="str">
        <f>IF(B80="","",VLOOKUP($B80,'Atividades Teste'!$D$9:$L$100007,6,FALSE))</f>
        <v/>
      </c>
      <c r="F80" s="41" t="str">
        <f>IF(B80="","",VLOOKUP($B80,'Atividades Teste'!$D$9:$L$100007,7,FALSE))</f>
        <v/>
      </c>
      <c r="G80" s="42" t="str">
        <f>IF(B80="","",VLOOKUP($B80,'Atividades Teste'!$D$9:$L$100007,8,FALSE))</f>
        <v/>
      </c>
      <c r="H80" s="43"/>
      <c r="I80" s="39"/>
      <c r="J80" s="39"/>
      <c r="K80" s="49"/>
      <c r="L80" s="46" t="str">
        <f>IF(B80="","",IF(P80&lt;&gt;"","Liberado",IF(AND(P80="",VLOOKUP(B80,'Atividades Teste'!$D$9:$AE100076,2,FALSE)="Sim"),"Impeditivo","Não")))</f>
        <v/>
      </c>
      <c r="M80" s="37"/>
      <c r="N80" s="39"/>
      <c r="O80" s="38"/>
      <c r="P80" s="38"/>
      <c r="Q80" s="85"/>
      <c r="R80" s="31" t="str">
        <f t="shared" si="1"/>
        <v/>
      </c>
    </row>
    <row r="81" spans="2:18" x14ac:dyDescent="0.3">
      <c r="B81" s="80"/>
      <c r="C81" s="81"/>
      <c r="D81" s="82" t="str">
        <f>IF(B81="","",VLOOKUP($B81,'Atividades Teste'!$D$9:$L$100007,3,FALSE))</f>
        <v/>
      </c>
      <c r="E81" s="83" t="str">
        <f>IF(B81="","",VLOOKUP($B81,'Atividades Teste'!$D$9:$L$100007,6,FALSE))</f>
        <v/>
      </c>
      <c r="F81" s="41" t="str">
        <f>IF(B81="","",VLOOKUP($B81,'Atividades Teste'!$D$9:$L$100007,7,FALSE))</f>
        <v/>
      </c>
      <c r="G81" s="42" t="str">
        <f>IF(B81="","",VLOOKUP($B81,'Atividades Teste'!$D$9:$L$100007,8,FALSE))</f>
        <v/>
      </c>
      <c r="H81" s="43"/>
      <c r="I81" s="39"/>
      <c r="J81" s="39"/>
      <c r="K81" s="49"/>
      <c r="L81" s="46" t="str">
        <f>IF(B81="","",IF(P81&lt;&gt;"","Liberado",IF(AND(P81="",VLOOKUP(B81,'Atividades Teste'!$D$9:$AE100077,2,FALSE)="Sim"),"Impeditivo","Não")))</f>
        <v/>
      </c>
      <c r="M81" s="37"/>
      <c r="N81" s="39"/>
      <c r="O81" s="38"/>
      <c r="P81" s="38"/>
      <c r="Q81" s="85"/>
      <c r="R81" s="31" t="str">
        <f t="shared" si="1"/>
        <v/>
      </c>
    </row>
    <row r="82" spans="2:18" x14ac:dyDescent="0.3">
      <c r="B82" s="80"/>
      <c r="C82" s="81"/>
      <c r="D82" s="82" t="str">
        <f>IF(B82="","",VLOOKUP($B82,'Atividades Teste'!$D$9:$L$100007,3,FALSE))</f>
        <v/>
      </c>
      <c r="E82" s="83" t="str">
        <f>IF(B82="","",VLOOKUP($B82,'Atividades Teste'!$D$9:$L$100007,6,FALSE))</f>
        <v/>
      </c>
      <c r="F82" s="41" t="str">
        <f>IF(B82="","",VLOOKUP($B82,'Atividades Teste'!$D$9:$L$100007,7,FALSE))</f>
        <v/>
      </c>
      <c r="G82" s="42" t="str">
        <f>IF(B82="","",VLOOKUP($B82,'Atividades Teste'!$D$9:$L$100007,8,FALSE))</f>
        <v/>
      </c>
      <c r="H82" s="43"/>
      <c r="I82" s="39"/>
      <c r="J82" s="39"/>
      <c r="K82" s="49"/>
      <c r="L82" s="46" t="str">
        <f>IF(B82="","",IF(P82&lt;&gt;"","Liberado",IF(AND(P82="",VLOOKUP(B82,'Atividades Teste'!$D$9:$AE100078,2,FALSE)="Sim"),"Impeditivo","Não")))</f>
        <v/>
      </c>
      <c r="M82" s="37"/>
      <c r="N82" s="39"/>
      <c r="O82" s="38"/>
      <c r="P82" s="38"/>
      <c r="Q82" s="85"/>
      <c r="R82" s="31" t="str">
        <f t="shared" si="1"/>
        <v/>
      </c>
    </row>
    <row r="83" spans="2:18" x14ac:dyDescent="0.3">
      <c r="B83" s="80"/>
      <c r="C83" s="81"/>
      <c r="D83" s="82" t="str">
        <f>IF(B83="","",VLOOKUP($B83,'Atividades Teste'!$D$9:$L$100007,3,FALSE))</f>
        <v/>
      </c>
      <c r="E83" s="83" t="str">
        <f>IF(B83="","",VLOOKUP($B83,'Atividades Teste'!$D$9:$L$100007,6,FALSE))</f>
        <v/>
      </c>
      <c r="F83" s="41" t="str">
        <f>IF(B83="","",VLOOKUP($B83,'Atividades Teste'!$D$9:$L$100007,7,FALSE))</f>
        <v/>
      </c>
      <c r="G83" s="42" t="str">
        <f>IF(B83="","",VLOOKUP($B83,'Atividades Teste'!$D$9:$L$100007,8,FALSE))</f>
        <v/>
      </c>
      <c r="H83" s="43"/>
      <c r="I83" s="39"/>
      <c r="J83" s="39"/>
      <c r="K83" s="49"/>
      <c r="L83" s="46" t="str">
        <f>IF(B83="","",IF(P83&lt;&gt;"","Liberado",IF(AND(P83="",VLOOKUP(B83,'Atividades Teste'!$D$9:$AE100079,2,FALSE)="Sim"),"Impeditivo","Não")))</f>
        <v/>
      </c>
      <c r="M83" s="37"/>
      <c r="N83" s="39"/>
      <c r="O83" s="38"/>
      <c r="P83" s="38"/>
      <c r="Q83" s="85"/>
      <c r="R83" s="31" t="str">
        <f t="shared" si="1"/>
        <v/>
      </c>
    </row>
    <row r="84" spans="2:18" x14ac:dyDescent="0.3">
      <c r="B84" s="80"/>
      <c r="C84" s="81"/>
      <c r="D84" s="82" t="str">
        <f>IF(B84="","",VLOOKUP($B84,'Atividades Teste'!$D$9:$L$100007,3,FALSE))</f>
        <v/>
      </c>
      <c r="E84" s="83" t="str">
        <f>IF(B84="","",VLOOKUP($B84,'Atividades Teste'!$D$9:$L$100007,6,FALSE))</f>
        <v/>
      </c>
      <c r="F84" s="41" t="str">
        <f>IF(B84="","",VLOOKUP($B84,'Atividades Teste'!$D$9:$L$100007,7,FALSE))</f>
        <v/>
      </c>
      <c r="G84" s="42" t="str">
        <f>IF(B84="","",VLOOKUP($B84,'Atividades Teste'!$D$9:$L$100007,8,FALSE))</f>
        <v/>
      </c>
      <c r="H84" s="43"/>
      <c r="I84" s="39"/>
      <c r="J84" s="39"/>
      <c r="K84" s="49"/>
      <c r="L84" s="46" t="str">
        <f>IF(B84="","",IF(P84&lt;&gt;"","Liberado",IF(AND(P84="",VLOOKUP(B84,'Atividades Teste'!$D$9:$AE100080,2,FALSE)="Sim"),"Impeditivo","Não")))</f>
        <v/>
      </c>
      <c r="M84" s="37"/>
      <c r="N84" s="39"/>
      <c r="O84" s="38"/>
      <c r="P84" s="38"/>
      <c r="Q84" s="85"/>
      <c r="R84" s="31" t="str">
        <f t="shared" si="1"/>
        <v/>
      </c>
    </row>
    <row r="85" spans="2:18" x14ac:dyDescent="0.3">
      <c r="B85" s="80"/>
      <c r="C85" s="81"/>
      <c r="D85" s="82" t="str">
        <f>IF(B85="","",VLOOKUP($B85,'Atividades Teste'!$D$9:$L$100007,3,FALSE))</f>
        <v/>
      </c>
      <c r="E85" s="83" t="str">
        <f>IF(B85="","",VLOOKUP($B85,'Atividades Teste'!$D$9:$L$100007,6,FALSE))</f>
        <v/>
      </c>
      <c r="F85" s="41" t="str">
        <f>IF(B85="","",VLOOKUP($B85,'Atividades Teste'!$D$9:$L$100007,7,FALSE))</f>
        <v/>
      </c>
      <c r="G85" s="42" t="str">
        <f>IF(B85="","",VLOOKUP($B85,'Atividades Teste'!$D$9:$L$100007,8,FALSE))</f>
        <v/>
      </c>
      <c r="H85" s="43"/>
      <c r="I85" s="39"/>
      <c r="J85" s="39"/>
      <c r="K85" s="49"/>
      <c r="L85" s="46" t="str">
        <f>IF(B85="","",IF(P85&lt;&gt;"","Liberado",IF(AND(P85="",VLOOKUP(B85,'Atividades Teste'!$D$9:$AE100081,2,FALSE)="Sim"),"Impeditivo","Não")))</f>
        <v/>
      </c>
      <c r="M85" s="37"/>
      <c r="N85" s="39"/>
      <c r="O85" s="38"/>
      <c r="P85" s="38"/>
      <c r="Q85" s="85"/>
      <c r="R85" s="31" t="str">
        <f t="shared" si="1"/>
        <v/>
      </c>
    </row>
    <row r="86" spans="2:18" x14ac:dyDescent="0.3">
      <c r="B86" s="80"/>
      <c r="C86" s="81"/>
      <c r="D86" s="82" t="str">
        <f>IF(B86="","",VLOOKUP($B86,'Atividades Teste'!$D$9:$L$100007,3,FALSE))</f>
        <v/>
      </c>
      <c r="E86" s="83" t="str">
        <f>IF(B86="","",VLOOKUP($B86,'Atividades Teste'!$D$9:$L$100007,6,FALSE))</f>
        <v/>
      </c>
      <c r="F86" s="41" t="str">
        <f>IF(B86="","",VLOOKUP($B86,'Atividades Teste'!$D$9:$L$100007,7,FALSE))</f>
        <v/>
      </c>
      <c r="G86" s="42" t="str">
        <f>IF(B86="","",VLOOKUP($B86,'Atividades Teste'!$D$9:$L$100007,8,FALSE))</f>
        <v/>
      </c>
      <c r="H86" s="43"/>
      <c r="I86" s="39"/>
      <c r="J86" s="39"/>
      <c r="K86" s="49"/>
      <c r="L86" s="46" t="str">
        <f>IF(B86="","",IF(P86&lt;&gt;"","Liberado",IF(AND(P86="",VLOOKUP(B86,'Atividades Teste'!$D$9:$AE100082,2,FALSE)="Sim"),"Impeditivo","Não")))</f>
        <v/>
      </c>
      <c r="M86" s="37"/>
      <c r="N86" s="39"/>
      <c r="O86" s="38"/>
      <c r="P86" s="38"/>
      <c r="Q86" s="85"/>
      <c r="R86" s="31" t="str">
        <f t="shared" si="1"/>
        <v/>
      </c>
    </row>
    <row r="87" spans="2:18" x14ac:dyDescent="0.3">
      <c r="B87" s="80"/>
      <c r="C87" s="81"/>
      <c r="D87" s="82" t="str">
        <f>IF(B87="","",VLOOKUP($B87,'Atividades Teste'!$D$9:$L$100007,3,FALSE))</f>
        <v/>
      </c>
      <c r="E87" s="83" t="str">
        <f>IF(B87="","",VLOOKUP($B87,'Atividades Teste'!$D$9:$L$100007,6,FALSE))</f>
        <v/>
      </c>
      <c r="F87" s="41" t="str">
        <f>IF(B87="","",VLOOKUP($B87,'Atividades Teste'!$D$9:$L$100007,7,FALSE))</f>
        <v/>
      </c>
      <c r="G87" s="42" t="str">
        <f>IF(B87="","",VLOOKUP($B87,'Atividades Teste'!$D$9:$L$100007,8,FALSE))</f>
        <v/>
      </c>
      <c r="H87" s="43"/>
      <c r="I87" s="39"/>
      <c r="J87" s="39"/>
      <c r="K87" s="49"/>
      <c r="L87" s="46" t="str">
        <f>IF(B87="","",IF(P87&lt;&gt;"","Liberado",IF(AND(P87="",VLOOKUP(B87,'Atividades Teste'!$D$9:$AE100083,2,FALSE)="Sim"),"Impeditivo","Não")))</f>
        <v/>
      </c>
      <c r="M87" s="37"/>
      <c r="N87" s="39"/>
      <c r="O87" s="38"/>
      <c r="P87" s="38"/>
      <c r="Q87" s="85"/>
      <c r="R87" s="31" t="str">
        <f t="shared" si="1"/>
        <v/>
      </c>
    </row>
    <row r="88" spans="2:18" x14ac:dyDescent="0.3">
      <c r="B88" s="80"/>
      <c r="C88" s="81"/>
      <c r="D88" s="82" t="str">
        <f>IF(B88="","",VLOOKUP($B88,'Atividades Teste'!$D$9:$L$100007,3,FALSE))</f>
        <v/>
      </c>
      <c r="E88" s="83" t="str">
        <f>IF(B88="","",VLOOKUP($B88,'Atividades Teste'!$D$9:$L$100007,6,FALSE))</f>
        <v/>
      </c>
      <c r="F88" s="41" t="str">
        <f>IF(B88="","",VLOOKUP($B88,'Atividades Teste'!$D$9:$L$100007,7,FALSE))</f>
        <v/>
      </c>
      <c r="G88" s="42" t="str">
        <f>IF(B88="","",VLOOKUP($B88,'Atividades Teste'!$D$9:$L$100007,8,FALSE))</f>
        <v/>
      </c>
      <c r="H88" s="43"/>
      <c r="I88" s="39"/>
      <c r="J88" s="39"/>
      <c r="K88" s="49"/>
      <c r="L88" s="46" t="str">
        <f>IF(B88="","",IF(P88&lt;&gt;"","Liberado",IF(AND(P88="",VLOOKUP(B88,'Atividades Teste'!$D$9:$AE100084,2,FALSE)="Sim"),"Impeditivo","Não")))</f>
        <v/>
      </c>
      <c r="M88" s="37"/>
      <c r="N88" s="39"/>
      <c r="O88" s="38"/>
      <c r="P88" s="38"/>
      <c r="Q88" s="85"/>
      <c r="R88" s="31" t="str">
        <f t="shared" si="1"/>
        <v/>
      </c>
    </row>
    <row r="89" spans="2:18" x14ac:dyDescent="0.3">
      <c r="B89" s="80"/>
      <c r="C89" s="81"/>
      <c r="D89" s="82" t="str">
        <f>IF(B89="","",VLOOKUP($B89,'Atividades Teste'!$D$9:$L$100007,3,FALSE))</f>
        <v/>
      </c>
      <c r="E89" s="83" t="str">
        <f>IF(B89="","",VLOOKUP($B89,'Atividades Teste'!$D$9:$L$100007,6,FALSE))</f>
        <v/>
      </c>
      <c r="F89" s="41" t="str">
        <f>IF(B89="","",VLOOKUP($B89,'Atividades Teste'!$D$9:$L$100007,7,FALSE))</f>
        <v/>
      </c>
      <c r="G89" s="42" t="str">
        <f>IF(B89="","",VLOOKUP($B89,'Atividades Teste'!$D$9:$L$100007,8,FALSE))</f>
        <v/>
      </c>
      <c r="H89" s="43"/>
      <c r="I89" s="39"/>
      <c r="J89" s="39"/>
      <c r="K89" s="49"/>
      <c r="L89" s="46" t="str">
        <f>IF(B89="","",IF(P89&lt;&gt;"","Liberado",IF(AND(P89="",VLOOKUP(B89,'Atividades Teste'!$D$9:$AE100085,2,FALSE)="Sim"),"Impeditivo","Não")))</f>
        <v/>
      </c>
      <c r="M89" s="37"/>
      <c r="N89" s="39"/>
      <c r="O89" s="38"/>
      <c r="P89" s="38"/>
      <c r="Q89" s="85"/>
      <c r="R89" s="31" t="str">
        <f t="shared" si="1"/>
        <v/>
      </c>
    </row>
    <row r="90" spans="2:18" x14ac:dyDescent="0.3">
      <c r="B90" s="80"/>
      <c r="C90" s="81"/>
      <c r="D90" s="82" t="str">
        <f>IF(B90="","",VLOOKUP($B90,'Atividades Teste'!$D$9:$L$100007,3,FALSE))</f>
        <v/>
      </c>
      <c r="E90" s="83" t="str">
        <f>IF(B90="","",VLOOKUP($B90,'Atividades Teste'!$D$9:$L$100007,6,FALSE))</f>
        <v/>
      </c>
      <c r="F90" s="41" t="str">
        <f>IF(B90="","",VLOOKUP($B90,'Atividades Teste'!$D$9:$L$100007,7,FALSE))</f>
        <v/>
      </c>
      <c r="G90" s="42" t="str">
        <f>IF(B90="","",VLOOKUP($B90,'Atividades Teste'!$D$9:$L$100007,8,FALSE))</f>
        <v/>
      </c>
      <c r="H90" s="43"/>
      <c r="I90" s="39"/>
      <c r="J90" s="39"/>
      <c r="K90" s="49"/>
      <c r="L90" s="46" t="str">
        <f>IF(B90="","",IF(P90&lt;&gt;"","Liberado",IF(AND(P90="",VLOOKUP(B90,'Atividades Teste'!$D$9:$AE100086,2,FALSE)="Sim"),"Impeditivo","Não")))</f>
        <v/>
      </c>
      <c r="M90" s="37"/>
      <c r="N90" s="39"/>
      <c r="O90" s="38"/>
      <c r="P90" s="38"/>
      <c r="Q90" s="85"/>
      <c r="R90" s="31" t="str">
        <f t="shared" si="1"/>
        <v/>
      </c>
    </row>
    <row r="91" spans="2:18" x14ac:dyDescent="0.3">
      <c r="B91" s="80"/>
      <c r="C91" s="81"/>
      <c r="D91" s="82" t="str">
        <f>IF(B91="","",VLOOKUP($B91,'Atividades Teste'!$D$9:$L$100007,3,FALSE))</f>
        <v/>
      </c>
      <c r="E91" s="83" t="str">
        <f>IF(B91="","",VLOOKUP($B91,'Atividades Teste'!$D$9:$L$100007,6,FALSE))</f>
        <v/>
      </c>
      <c r="F91" s="41" t="str">
        <f>IF(B91="","",VLOOKUP($B91,'Atividades Teste'!$D$9:$L$100007,7,FALSE))</f>
        <v/>
      </c>
      <c r="G91" s="42" t="str">
        <f>IF(B91="","",VLOOKUP($B91,'Atividades Teste'!$D$9:$L$100007,8,FALSE))</f>
        <v/>
      </c>
      <c r="H91" s="43"/>
      <c r="I91" s="39"/>
      <c r="J91" s="39"/>
      <c r="K91" s="49"/>
      <c r="L91" s="46" t="str">
        <f>IF(B91="","",IF(P91&lt;&gt;"","Liberado",IF(AND(P91="",VLOOKUP(B91,'Atividades Teste'!$D$9:$AE100087,2,FALSE)="Sim"),"Impeditivo","Não")))</f>
        <v/>
      </c>
      <c r="M91" s="37"/>
      <c r="N91" s="39"/>
      <c r="O91" s="38"/>
      <c r="P91" s="38"/>
      <c r="Q91" s="85"/>
      <c r="R91" s="31" t="str">
        <f t="shared" si="1"/>
        <v/>
      </c>
    </row>
    <row r="92" spans="2:18" x14ac:dyDescent="0.3">
      <c r="B92" s="80"/>
      <c r="C92" s="81"/>
      <c r="D92" s="82" t="str">
        <f>IF(B92="","",VLOOKUP($B92,'Atividades Teste'!$D$9:$L$100007,3,FALSE))</f>
        <v/>
      </c>
      <c r="E92" s="83" t="str">
        <f>IF(B92="","",VLOOKUP($B92,'Atividades Teste'!$D$9:$L$100007,6,FALSE))</f>
        <v/>
      </c>
      <c r="F92" s="41" t="str">
        <f>IF(B92="","",VLOOKUP($B92,'Atividades Teste'!$D$9:$L$100007,7,FALSE))</f>
        <v/>
      </c>
      <c r="G92" s="42" t="str">
        <f>IF(B92="","",VLOOKUP($B92,'Atividades Teste'!$D$9:$L$100007,8,FALSE))</f>
        <v/>
      </c>
      <c r="H92" s="43"/>
      <c r="I92" s="39"/>
      <c r="J92" s="39"/>
      <c r="K92" s="49"/>
      <c r="L92" s="46" t="str">
        <f>IF(B92="","",IF(P92&lt;&gt;"","Liberado",IF(AND(P92="",VLOOKUP(B92,'Atividades Teste'!$D$9:$AE100088,2,FALSE)="Sim"),"Impeditivo","Não")))</f>
        <v/>
      </c>
      <c r="M92" s="37"/>
      <c r="N92" s="39"/>
      <c r="O92" s="38"/>
      <c r="P92" s="38"/>
      <c r="Q92" s="85"/>
      <c r="R92" s="31" t="str">
        <f t="shared" si="1"/>
        <v/>
      </c>
    </row>
    <row r="93" spans="2:18" x14ac:dyDescent="0.3">
      <c r="B93" s="80"/>
      <c r="C93" s="81"/>
      <c r="D93" s="82" t="str">
        <f>IF(B93="","",VLOOKUP($B93,'Atividades Teste'!$D$9:$L$100007,3,FALSE))</f>
        <v/>
      </c>
      <c r="E93" s="83" t="str">
        <f>IF(B93="","",VLOOKUP($B93,'Atividades Teste'!$D$9:$L$100007,6,FALSE))</f>
        <v/>
      </c>
      <c r="F93" s="41" t="str">
        <f>IF(B93="","",VLOOKUP($B93,'Atividades Teste'!$D$9:$L$100007,7,FALSE))</f>
        <v/>
      </c>
      <c r="G93" s="42" t="str">
        <f>IF(B93="","",VLOOKUP($B93,'Atividades Teste'!$D$9:$L$100007,8,FALSE))</f>
        <v/>
      </c>
      <c r="H93" s="43"/>
      <c r="I93" s="39"/>
      <c r="J93" s="39"/>
      <c r="K93" s="49"/>
      <c r="L93" s="46" t="str">
        <f>IF(B93="","",IF(P93&lt;&gt;"","Liberado",IF(AND(P93="",VLOOKUP(B93,'Atividades Teste'!$D$9:$AE100089,2,FALSE)="Sim"),"Impeditivo","Não")))</f>
        <v/>
      </c>
      <c r="M93" s="37"/>
      <c r="N93" s="39"/>
      <c r="O93" s="38"/>
      <c r="P93" s="38"/>
      <c r="Q93" s="85"/>
      <c r="R93" s="31" t="str">
        <f t="shared" si="1"/>
        <v/>
      </c>
    </row>
    <row r="94" spans="2:18" x14ac:dyDescent="0.3">
      <c r="B94" s="80"/>
      <c r="C94" s="81"/>
      <c r="D94" s="82" t="str">
        <f>IF(B94="","",VLOOKUP($B94,'Atividades Teste'!$D$9:$L$100007,3,FALSE))</f>
        <v/>
      </c>
      <c r="E94" s="83" t="str">
        <f>IF(B94="","",VLOOKUP($B94,'Atividades Teste'!$D$9:$L$100007,6,FALSE))</f>
        <v/>
      </c>
      <c r="F94" s="41" t="str">
        <f>IF(B94="","",VLOOKUP($B94,'Atividades Teste'!$D$9:$L$100007,7,FALSE))</f>
        <v/>
      </c>
      <c r="G94" s="42" t="str">
        <f>IF(B94="","",VLOOKUP($B94,'Atividades Teste'!$D$9:$L$100007,8,FALSE))</f>
        <v/>
      </c>
      <c r="H94" s="43"/>
      <c r="I94" s="39"/>
      <c r="J94" s="39"/>
      <c r="K94" s="49"/>
      <c r="L94" s="46" t="str">
        <f>IF(B94="","",IF(P94&lt;&gt;"","Liberado",IF(AND(P94="",VLOOKUP(B94,'Atividades Teste'!$D$9:$AE100090,2,FALSE)="Sim"),"Impeditivo","Não")))</f>
        <v/>
      </c>
      <c r="M94" s="37"/>
      <c r="N94" s="39"/>
      <c r="O94" s="38"/>
      <c r="P94" s="38"/>
      <c r="Q94" s="85"/>
      <c r="R94" s="31" t="str">
        <f t="shared" si="1"/>
        <v/>
      </c>
    </row>
    <row r="95" spans="2:18" x14ac:dyDescent="0.3">
      <c r="B95" s="80"/>
      <c r="C95" s="81"/>
      <c r="D95" s="82" t="str">
        <f>IF(B95="","",VLOOKUP($B95,'Atividades Teste'!$D$9:$L$100007,3,FALSE))</f>
        <v/>
      </c>
      <c r="E95" s="83" t="str">
        <f>IF(B95="","",VLOOKUP($B95,'Atividades Teste'!$D$9:$L$100007,6,FALSE))</f>
        <v/>
      </c>
      <c r="F95" s="41" t="str">
        <f>IF(B95="","",VLOOKUP($B95,'Atividades Teste'!$D$9:$L$100007,7,FALSE))</f>
        <v/>
      </c>
      <c r="G95" s="42" t="str">
        <f>IF(B95="","",VLOOKUP($B95,'Atividades Teste'!$D$9:$L$100007,8,FALSE))</f>
        <v/>
      </c>
      <c r="H95" s="43"/>
      <c r="I95" s="39"/>
      <c r="J95" s="39"/>
      <c r="K95" s="49"/>
      <c r="L95" s="46" t="str">
        <f>IF(B95="","",IF(P95&lt;&gt;"","Liberado",IF(AND(P95="",VLOOKUP(B95,'Atividades Teste'!$D$9:$AE100091,2,FALSE)="Sim"),"Impeditivo","Não")))</f>
        <v/>
      </c>
      <c r="M95" s="37"/>
      <c r="N95" s="39"/>
      <c r="O95" s="38"/>
      <c r="P95" s="38"/>
      <c r="Q95" s="85"/>
      <c r="R95" s="31" t="str">
        <f t="shared" si="1"/>
        <v/>
      </c>
    </row>
    <row r="96" spans="2:18" x14ac:dyDescent="0.3">
      <c r="B96" s="80"/>
      <c r="C96" s="81"/>
      <c r="D96" s="82" t="str">
        <f>IF(B96="","",VLOOKUP($B96,'Atividades Teste'!$D$9:$L$100007,3,FALSE))</f>
        <v/>
      </c>
      <c r="E96" s="83" t="str">
        <f>IF(B96="","",VLOOKUP($B96,'Atividades Teste'!$D$9:$L$100007,6,FALSE))</f>
        <v/>
      </c>
      <c r="F96" s="41" t="str">
        <f>IF(B96="","",VLOOKUP($B96,'Atividades Teste'!$D$9:$L$100007,7,FALSE))</f>
        <v/>
      </c>
      <c r="G96" s="42" t="str">
        <f>IF(B96="","",VLOOKUP($B96,'Atividades Teste'!$D$9:$L$100007,8,FALSE))</f>
        <v/>
      </c>
      <c r="H96" s="43"/>
      <c r="I96" s="39"/>
      <c r="J96" s="39"/>
      <c r="K96" s="49"/>
      <c r="L96" s="46" t="str">
        <f>IF(B96="","",IF(P96&lt;&gt;"","Liberado",IF(AND(P96="",VLOOKUP(B96,'Atividades Teste'!$D$9:$AE100092,2,FALSE)="Sim"),"Impeditivo","Não")))</f>
        <v/>
      </c>
      <c r="M96" s="37"/>
      <c r="N96" s="39"/>
      <c r="O96" s="38"/>
      <c r="P96" s="38"/>
      <c r="Q96" s="85"/>
      <c r="R96" s="31" t="str">
        <f t="shared" si="1"/>
        <v/>
      </c>
    </row>
    <row r="97" spans="2:18" x14ac:dyDescent="0.3">
      <c r="B97" s="80"/>
      <c r="C97" s="81"/>
      <c r="D97" s="82" t="str">
        <f>IF(B97="","",VLOOKUP($B97,'Atividades Teste'!$D$9:$L$100007,3,FALSE))</f>
        <v/>
      </c>
      <c r="E97" s="83" t="str">
        <f>IF(B97="","",VLOOKUP($B97,'Atividades Teste'!$D$9:$L$100007,6,FALSE))</f>
        <v/>
      </c>
      <c r="F97" s="41" t="str">
        <f>IF(B97="","",VLOOKUP($B97,'Atividades Teste'!$D$9:$L$100007,7,FALSE))</f>
        <v/>
      </c>
      <c r="G97" s="42" t="str">
        <f>IF(B97="","",VLOOKUP($B97,'Atividades Teste'!$D$9:$L$100007,8,FALSE))</f>
        <v/>
      </c>
      <c r="H97" s="43"/>
      <c r="I97" s="39"/>
      <c r="J97" s="39"/>
      <c r="K97" s="49"/>
      <c r="L97" s="46" t="str">
        <f>IF(B97="","",IF(P97&lt;&gt;"","Liberado",IF(AND(P97="",VLOOKUP(B97,'Atividades Teste'!$D$9:$AE100093,2,FALSE)="Sim"),"Impeditivo","Não")))</f>
        <v/>
      </c>
      <c r="M97" s="37"/>
      <c r="N97" s="39"/>
      <c r="O97" s="38"/>
      <c r="P97" s="38"/>
      <c r="Q97" s="85"/>
      <c r="R97" s="31" t="str">
        <f t="shared" si="1"/>
        <v/>
      </c>
    </row>
    <row r="98" spans="2:18" x14ac:dyDescent="0.3">
      <c r="B98" s="80"/>
      <c r="C98" s="81"/>
      <c r="D98" s="82" t="str">
        <f>IF(B98="","",VLOOKUP($B98,'Atividades Teste'!$D$9:$L$100007,3,FALSE))</f>
        <v/>
      </c>
      <c r="E98" s="83" t="str">
        <f>IF(B98="","",VLOOKUP($B98,'Atividades Teste'!$D$9:$L$100007,6,FALSE))</f>
        <v/>
      </c>
      <c r="F98" s="41" t="str">
        <f>IF(B98="","",VLOOKUP($B98,'Atividades Teste'!$D$9:$L$100007,7,FALSE))</f>
        <v/>
      </c>
      <c r="G98" s="42" t="str">
        <f>IF(B98="","",VLOOKUP($B98,'Atividades Teste'!$D$9:$L$100007,8,FALSE))</f>
        <v/>
      </c>
      <c r="H98" s="43"/>
      <c r="I98" s="39"/>
      <c r="J98" s="39"/>
      <c r="K98" s="49"/>
      <c r="L98" s="46" t="str">
        <f>IF(B98="","",IF(P98&lt;&gt;"","Liberado",IF(AND(P98="",VLOOKUP(B98,'Atividades Teste'!$D$9:$AE100094,2,FALSE)="Sim"),"Impeditivo","Não")))</f>
        <v/>
      </c>
      <c r="M98" s="37"/>
      <c r="N98" s="39"/>
      <c r="O98" s="38"/>
      <c r="P98" s="38"/>
      <c r="Q98" s="85"/>
      <c r="R98" s="31" t="str">
        <f t="shared" si="1"/>
        <v/>
      </c>
    </row>
    <row r="99" spans="2:18" x14ac:dyDescent="0.3">
      <c r="B99" s="80"/>
      <c r="C99" s="81"/>
      <c r="D99" s="82" t="str">
        <f>IF(B99="","",VLOOKUP($B99,'Atividades Teste'!$D$9:$L$100007,3,FALSE))</f>
        <v/>
      </c>
      <c r="E99" s="83" t="str">
        <f>IF(B99="","",VLOOKUP($B99,'Atividades Teste'!$D$9:$L$100007,6,FALSE))</f>
        <v/>
      </c>
      <c r="F99" s="41" t="str">
        <f>IF(B99="","",VLOOKUP($B99,'Atividades Teste'!$D$9:$L$100007,7,FALSE))</f>
        <v/>
      </c>
      <c r="G99" s="42" t="str">
        <f>IF(B99="","",VLOOKUP($B99,'Atividades Teste'!$D$9:$L$100007,8,FALSE))</f>
        <v/>
      </c>
      <c r="H99" s="43"/>
      <c r="I99" s="39"/>
      <c r="J99" s="39"/>
      <c r="K99" s="49"/>
      <c r="L99" s="46" t="str">
        <f>IF(B99="","",IF(P99&lt;&gt;"","Liberado",IF(AND(P99="",VLOOKUP(B99,'Atividades Teste'!$D$9:$AE100095,2,FALSE)="Sim"),"Impeditivo","Não")))</f>
        <v/>
      </c>
      <c r="M99" s="37"/>
      <c r="N99" s="39"/>
      <c r="O99" s="38"/>
      <c r="P99" s="38"/>
      <c r="Q99" s="85"/>
      <c r="R99" s="31" t="str">
        <f t="shared" si="1"/>
        <v/>
      </c>
    </row>
    <row r="100" spans="2:18" x14ac:dyDescent="0.3">
      <c r="B100" s="80"/>
      <c r="C100" s="81"/>
      <c r="D100" s="82" t="str">
        <f>IF(B100="","",VLOOKUP($B100,'Atividades Teste'!$D$9:$L$100007,3,FALSE))</f>
        <v/>
      </c>
      <c r="E100" s="83" t="str">
        <f>IF(B100="","",VLOOKUP($B100,'Atividades Teste'!$D$9:$L$100007,6,FALSE))</f>
        <v/>
      </c>
      <c r="F100" s="41" t="str">
        <f>IF(B100="","",VLOOKUP($B100,'Atividades Teste'!$D$9:$L$100007,7,FALSE))</f>
        <v/>
      </c>
      <c r="G100" s="42" t="str">
        <f>IF(B100="","",VLOOKUP($B100,'Atividades Teste'!$D$9:$L$100007,8,FALSE))</f>
        <v/>
      </c>
      <c r="H100" s="43"/>
      <c r="I100" s="39"/>
      <c r="J100" s="39"/>
      <c r="K100" s="49"/>
      <c r="L100" s="46" t="str">
        <f>IF(B100="","",IF(P100&lt;&gt;"","Liberado",IF(AND(P100="",VLOOKUP(B100,'Atividades Teste'!$D$9:$AE100096,2,FALSE)="Sim"),"Impeditivo","Não")))</f>
        <v/>
      </c>
      <c r="M100" s="37"/>
      <c r="N100" s="39"/>
      <c r="O100" s="38"/>
      <c r="P100" s="38"/>
      <c r="Q100" s="85"/>
      <c r="R100" s="31" t="str">
        <f t="shared" si="1"/>
        <v/>
      </c>
    </row>
    <row r="101" spans="2:18" x14ac:dyDescent="0.3">
      <c r="B101" s="80"/>
      <c r="C101" s="81"/>
      <c r="D101" s="82" t="str">
        <f>IF(B101="","",VLOOKUP($B101,'Atividades Teste'!$D$9:$L$100007,3,FALSE))</f>
        <v/>
      </c>
      <c r="E101" s="83" t="str">
        <f>IF(B101="","",VLOOKUP($B101,'Atividades Teste'!$D$9:$L$100007,6,FALSE))</f>
        <v/>
      </c>
      <c r="F101" s="41" t="str">
        <f>IF(B101="","",VLOOKUP($B101,'Atividades Teste'!$D$9:$L$100007,7,FALSE))</f>
        <v/>
      </c>
      <c r="G101" s="42" t="str">
        <f>IF(B101="","",VLOOKUP($B101,'Atividades Teste'!$D$9:$L$100007,8,FALSE))</f>
        <v/>
      </c>
      <c r="H101" s="43"/>
      <c r="I101" s="39"/>
      <c r="J101" s="39"/>
      <c r="K101" s="49"/>
      <c r="L101" s="46" t="str">
        <f>IF(B101="","",IF(P101&lt;&gt;"","Liberado",IF(AND(P101="",VLOOKUP(B101,'Atividades Teste'!$D$9:$AE100097,2,FALSE)="Sim"),"Impeditivo","Não")))</f>
        <v/>
      </c>
      <c r="M101" s="37"/>
      <c r="N101" s="39"/>
      <c r="O101" s="38"/>
      <c r="P101" s="38"/>
      <c r="Q101" s="85"/>
      <c r="R101" s="31" t="str">
        <f t="shared" si="1"/>
        <v/>
      </c>
    </row>
    <row r="102" spans="2:18" x14ac:dyDescent="0.3">
      <c r="B102" s="80"/>
      <c r="C102" s="81"/>
      <c r="D102" s="82" t="str">
        <f>IF(B102="","",VLOOKUP($B102,'Atividades Teste'!$D$9:$L$100007,3,FALSE))</f>
        <v/>
      </c>
      <c r="E102" s="83" t="str">
        <f>IF(B102="","",VLOOKUP($B102,'Atividades Teste'!$D$9:$L$100007,6,FALSE))</f>
        <v/>
      </c>
      <c r="F102" s="41" t="str">
        <f>IF(B102="","",VLOOKUP($B102,'Atividades Teste'!$D$9:$L$100007,7,FALSE))</f>
        <v/>
      </c>
      <c r="G102" s="42" t="str">
        <f>IF(B102="","",VLOOKUP($B102,'Atividades Teste'!$D$9:$L$100007,8,FALSE))</f>
        <v/>
      </c>
      <c r="H102" s="43"/>
      <c r="I102" s="39"/>
      <c r="J102" s="39"/>
      <c r="K102" s="49"/>
      <c r="L102" s="46" t="str">
        <f>IF(B102="","",IF(P102&lt;&gt;"","Liberado",IF(AND(P102="",VLOOKUP(B102,'Atividades Teste'!$D$9:$AE100098,2,FALSE)="Sim"),"Impeditivo","Não")))</f>
        <v/>
      </c>
      <c r="M102" s="37"/>
      <c r="N102" s="39"/>
      <c r="O102" s="38"/>
      <c r="P102" s="38"/>
      <c r="Q102" s="85"/>
      <c r="R102" s="31" t="str">
        <f t="shared" si="1"/>
        <v/>
      </c>
    </row>
    <row r="103" spans="2:18" x14ac:dyDescent="0.3">
      <c r="B103" s="80"/>
      <c r="C103" s="81"/>
      <c r="D103" s="82" t="str">
        <f>IF(B103="","",VLOOKUP($B103,'Atividades Teste'!$D$9:$L$100007,3,FALSE))</f>
        <v/>
      </c>
      <c r="E103" s="83" t="str">
        <f>IF(B103="","",VLOOKUP($B103,'Atividades Teste'!$D$9:$L$100007,6,FALSE))</f>
        <v/>
      </c>
      <c r="F103" s="41" t="str">
        <f>IF(B103="","",VLOOKUP($B103,'Atividades Teste'!$D$9:$L$100007,7,FALSE))</f>
        <v/>
      </c>
      <c r="G103" s="42" t="str">
        <f>IF(B103="","",VLOOKUP($B103,'Atividades Teste'!$D$9:$L$100007,8,FALSE))</f>
        <v/>
      </c>
      <c r="H103" s="43"/>
      <c r="I103" s="39"/>
      <c r="J103" s="39"/>
      <c r="K103" s="49"/>
      <c r="L103" s="46" t="str">
        <f>IF(B103="","",IF(P103&lt;&gt;"","Liberado",IF(AND(P103="",VLOOKUP(B103,'Atividades Teste'!$D$9:$AE100099,2,FALSE)="Sim"),"Impeditivo","Não")))</f>
        <v/>
      </c>
      <c r="M103" s="37"/>
      <c r="N103" s="39"/>
      <c r="O103" s="38"/>
      <c r="P103" s="38"/>
      <c r="Q103" s="85"/>
      <c r="R103" s="31" t="str">
        <f t="shared" si="1"/>
        <v/>
      </c>
    </row>
    <row r="104" spans="2:18" x14ac:dyDescent="0.3">
      <c r="B104" s="80"/>
      <c r="C104" s="81"/>
      <c r="D104" s="82" t="str">
        <f>IF(B104="","",VLOOKUP($B104,'Atividades Teste'!$D$9:$L$100007,3,FALSE))</f>
        <v/>
      </c>
      <c r="E104" s="83" t="str">
        <f>IF(B104="","",VLOOKUP($B104,'Atividades Teste'!$D$9:$L$100007,6,FALSE))</f>
        <v/>
      </c>
      <c r="F104" s="41" t="str">
        <f>IF(B104="","",VLOOKUP($B104,'Atividades Teste'!$D$9:$L$100007,7,FALSE))</f>
        <v/>
      </c>
      <c r="G104" s="42" t="str">
        <f>IF(B104="","",VLOOKUP($B104,'Atividades Teste'!$D$9:$L$100007,8,FALSE))</f>
        <v/>
      </c>
      <c r="H104" s="43"/>
      <c r="I104" s="39"/>
      <c r="J104" s="39"/>
      <c r="K104" s="49"/>
      <c r="L104" s="46" t="str">
        <f>IF(B104="","",IF(P104&lt;&gt;"","Liberado",IF(AND(P104="",VLOOKUP(B104,'Atividades Teste'!$D$9:$AE100100,2,FALSE)="Sim"),"Impeditivo","Não")))</f>
        <v/>
      </c>
      <c r="M104" s="37"/>
      <c r="N104" s="39"/>
      <c r="O104" s="38"/>
      <c r="P104" s="38"/>
      <c r="Q104" s="85"/>
      <c r="R104" s="31" t="str">
        <f t="shared" si="1"/>
        <v/>
      </c>
    </row>
    <row r="105" spans="2:18" x14ac:dyDescent="0.3">
      <c r="B105" s="80"/>
      <c r="C105" s="81"/>
      <c r="D105" s="82" t="str">
        <f>IF(B105="","",VLOOKUP($B105,'Atividades Teste'!$D$9:$L$100007,3,FALSE))</f>
        <v/>
      </c>
      <c r="E105" s="83" t="str">
        <f>IF(B105="","",VLOOKUP($B105,'Atividades Teste'!$D$9:$L$100007,6,FALSE))</f>
        <v/>
      </c>
      <c r="F105" s="41" t="str">
        <f>IF(B105="","",VLOOKUP($B105,'Atividades Teste'!$D$9:$L$100007,7,FALSE))</f>
        <v/>
      </c>
      <c r="G105" s="42" t="str">
        <f>IF(B105="","",VLOOKUP($B105,'Atividades Teste'!$D$9:$L$100007,8,FALSE))</f>
        <v/>
      </c>
      <c r="H105" s="43"/>
      <c r="I105" s="39"/>
      <c r="J105" s="39"/>
      <c r="K105" s="49"/>
      <c r="L105" s="46" t="str">
        <f>IF(B105="","",IF(P105&lt;&gt;"","Liberado",IF(AND(P105="",VLOOKUP(B105,'Atividades Teste'!$D$9:$AE100101,2,FALSE)="Sim"),"Impeditivo","Não")))</f>
        <v/>
      </c>
      <c r="M105" s="37"/>
      <c r="N105" s="39"/>
      <c r="O105" s="38"/>
      <c r="P105" s="38"/>
      <c r="Q105" s="85"/>
      <c r="R105" s="31" t="str">
        <f t="shared" si="1"/>
        <v/>
      </c>
    </row>
    <row r="106" spans="2:18" x14ac:dyDescent="0.3">
      <c r="B106" s="80"/>
      <c r="C106" s="81"/>
      <c r="D106" s="82" t="str">
        <f>IF(B106="","",VLOOKUP($B106,'Atividades Teste'!$D$9:$L$100007,3,FALSE))</f>
        <v/>
      </c>
      <c r="E106" s="83" t="str">
        <f>IF(B106="","",VLOOKUP($B106,'Atividades Teste'!$D$9:$L$100007,6,FALSE))</f>
        <v/>
      </c>
      <c r="F106" s="41" t="str">
        <f>IF(B106="","",VLOOKUP($B106,'Atividades Teste'!$D$9:$L$100007,7,FALSE))</f>
        <v/>
      </c>
      <c r="G106" s="42" t="str">
        <f>IF(B106="","",VLOOKUP($B106,'Atividades Teste'!$D$9:$L$100007,8,FALSE))</f>
        <v/>
      </c>
      <c r="H106" s="43"/>
      <c r="I106" s="39"/>
      <c r="J106" s="39"/>
      <c r="K106" s="49"/>
      <c r="L106" s="46" t="str">
        <f>IF(B106="","",IF(P106&lt;&gt;"","Liberado",IF(AND(P106="",VLOOKUP(B106,'Atividades Teste'!$D$9:$AE100102,2,FALSE)="Sim"),"Impeditivo","Não")))</f>
        <v/>
      </c>
      <c r="M106" s="37"/>
      <c r="N106" s="39"/>
      <c r="O106" s="38"/>
      <c r="P106" s="38"/>
      <c r="Q106" s="85"/>
      <c r="R106" s="31" t="str">
        <f t="shared" si="1"/>
        <v/>
      </c>
    </row>
    <row r="107" spans="2:18" x14ac:dyDescent="0.3">
      <c r="B107" s="80"/>
      <c r="C107" s="81"/>
      <c r="D107" s="82" t="str">
        <f>IF(B107="","",VLOOKUP($B107,'Atividades Teste'!$D$9:$L$100007,3,FALSE))</f>
        <v/>
      </c>
      <c r="E107" s="83" t="str">
        <f>IF(B107="","",VLOOKUP($B107,'Atividades Teste'!$D$9:$L$100007,6,FALSE))</f>
        <v/>
      </c>
      <c r="F107" s="41" t="str">
        <f>IF(B107="","",VLOOKUP($B107,'Atividades Teste'!$D$9:$L$100007,7,FALSE))</f>
        <v/>
      </c>
      <c r="G107" s="42" t="str">
        <f>IF(B107="","",VLOOKUP($B107,'Atividades Teste'!$D$9:$L$100007,8,FALSE))</f>
        <v/>
      </c>
      <c r="H107" s="43"/>
      <c r="I107" s="39"/>
      <c r="J107" s="39"/>
      <c r="K107" s="49"/>
      <c r="L107" s="46" t="str">
        <f>IF(B107="","",IF(P107&lt;&gt;"","Liberado",IF(AND(P107="",VLOOKUP(B107,'Atividades Teste'!$D$9:$AE100103,2,FALSE)="Sim"),"Impeditivo","Não")))</f>
        <v/>
      </c>
      <c r="M107" s="37"/>
      <c r="N107" s="39"/>
      <c r="O107" s="38"/>
      <c r="P107" s="38"/>
      <c r="Q107" s="85"/>
      <c r="R107" s="31" t="str">
        <f t="shared" si="1"/>
        <v/>
      </c>
    </row>
    <row r="108" spans="2:18" x14ac:dyDescent="0.3">
      <c r="B108" s="80"/>
      <c r="C108" s="81"/>
      <c r="D108" s="82" t="str">
        <f>IF(B108="","",VLOOKUP($B108,'Atividades Teste'!$D$9:$L$100007,3,FALSE))</f>
        <v/>
      </c>
      <c r="E108" s="83" t="str">
        <f>IF(B108="","",VLOOKUP($B108,'Atividades Teste'!$D$9:$L$100007,6,FALSE))</f>
        <v/>
      </c>
      <c r="F108" s="41" t="str">
        <f>IF(B108="","",VLOOKUP($B108,'Atividades Teste'!$D$9:$L$100007,7,FALSE))</f>
        <v/>
      </c>
      <c r="G108" s="42" t="str">
        <f>IF(B108="","",VLOOKUP($B108,'Atividades Teste'!$D$9:$L$100007,8,FALSE))</f>
        <v/>
      </c>
      <c r="H108" s="43"/>
      <c r="I108" s="39"/>
      <c r="J108" s="39"/>
      <c r="K108" s="49"/>
      <c r="L108" s="46" t="str">
        <f>IF(B108="","",IF(P108&lt;&gt;"","Liberado",IF(AND(P108="",VLOOKUP(B108,'Atividades Teste'!$D$9:$AE100104,2,FALSE)="Sim"),"Impeditivo","Não")))</f>
        <v/>
      </c>
      <c r="M108" s="37"/>
      <c r="N108" s="39"/>
      <c r="O108" s="38"/>
      <c r="P108" s="38"/>
      <c r="Q108" s="85"/>
      <c r="R108" s="31" t="str">
        <f t="shared" si="1"/>
        <v/>
      </c>
    </row>
    <row r="109" spans="2:18" x14ac:dyDescent="0.3">
      <c r="B109" s="80"/>
      <c r="C109" s="81"/>
      <c r="D109" s="82" t="str">
        <f>IF(B109="","",VLOOKUP($B109,'Atividades Teste'!$D$9:$L$100007,3,FALSE))</f>
        <v/>
      </c>
      <c r="E109" s="83" t="str">
        <f>IF(B109="","",VLOOKUP($B109,'Atividades Teste'!$D$9:$L$100007,6,FALSE))</f>
        <v/>
      </c>
      <c r="F109" s="41" t="str">
        <f>IF(B109="","",VLOOKUP($B109,'Atividades Teste'!$D$9:$L$100007,7,FALSE))</f>
        <v/>
      </c>
      <c r="G109" s="42" t="str">
        <f>IF(B109="","",VLOOKUP($B109,'Atividades Teste'!$D$9:$L$100007,8,FALSE))</f>
        <v/>
      </c>
      <c r="H109" s="43"/>
      <c r="I109" s="39"/>
      <c r="J109" s="39"/>
      <c r="K109" s="49"/>
      <c r="L109" s="46" t="str">
        <f>IF(B109="","",IF(P109&lt;&gt;"","Liberado",IF(AND(P109="",VLOOKUP(B109,'Atividades Teste'!$D$9:$AE100105,2,FALSE)="Sim"),"Impeditivo","Não")))</f>
        <v/>
      </c>
      <c r="M109" s="37"/>
      <c r="N109" s="39"/>
      <c r="O109" s="38"/>
      <c r="P109" s="38"/>
      <c r="Q109" s="85"/>
      <c r="R109" s="31" t="str">
        <f t="shared" si="1"/>
        <v/>
      </c>
    </row>
    <row r="110" spans="2:18" x14ac:dyDescent="0.3">
      <c r="B110" s="80"/>
      <c r="C110" s="81"/>
      <c r="D110" s="82" t="str">
        <f>IF(B110="","",VLOOKUP($B110,'Atividades Teste'!$D$9:$L$100007,3,FALSE))</f>
        <v/>
      </c>
      <c r="E110" s="83" t="str">
        <f>IF(B110="","",VLOOKUP($B110,'Atividades Teste'!$D$9:$L$100007,6,FALSE))</f>
        <v/>
      </c>
      <c r="F110" s="41" t="str">
        <f>IF(B110="","",VLOOKUP($B110,'Atividades Teste'!$D$9:$L$100007,7,FALSE))</f>
        <v/>
      </c>
      <c r="G110" s="42" t="str">
        <f>IF(B110="","",VLOOKUP($B110,'Atividades Teste'!$D$9:$L$100007,8,FALSE))</f>
        <v/>
      </c>
      <c r="H110" s="43"/>
      <c r="I110" s="39"/>
      <c r="J110" s="39"/>
      <c r="K110" s="49"/>
      <c r="L110" s="46" t="str">
        <f>IF(B110="","",IF(P110&lt;&gt;"","Liberado",IF(AND(P110="",VLOOKUP(B110,'Atividades Teste'!$D$9:$AE100106,2,FALSE)="Sim"),"Impeditivo","Não")))</f>
        <v/>
      </c>
      <c r="M110" s="37"/>
      <c r="N110" s="39"/>
      <c r="O110" s="38"/>
      <c r="P110" s="38"/>
      <c r="Q110" s="85"/>
      <c r="R110" s="31" t="str">
        <f t="shared" si="1"/>
        <v/>
      </c>
    </row>
    <row r="111" spans="2:18" x14ac:dyDescent="0.3">
      <c r="B111" s="80"/>
      <c r="C111" s="81"/>
      <c r="D111" s="82" t="str">
        <f>IF(B111="","",VLOOKUP($B111,'Atividades Teste'!$D$9:$L$100007,3,FALSE))</f>
        <v/>
      </c>
      <c r="E111" s="83" t="str">
        <f>IF(B111="","",VLOOKUP($B111,'Atividades Teste'!$D$9:$L$100007,6,FALSE))</f>
        <v/>
      </c>
      <c r="F111" s="41" t="str">
        <f>IF(B111="","",VLOOKUP($B111,'Atividades Teste'!$D$9:$L$100007,7,FALSE))</f>
        <v/>
      </c>
      <c r="G111" s="42" t="str">
        <f>IF(B111="","",VLOOKUP($B111,'Atividades Teste'!$D$9:$L$100007,8,FALSE))</f>
        <v/>
      </c>
      <c r="H111" s="43"/>
      <c r="I111" s="39"/>
      <c r="J111" s="39"/>
      <c r="K111" s="49"/>
      <c r="L111" s="46" t="str">
        <f>IF(B111="","",IF(P111&lt;&gt;"","Liberado",IF(AND(P111="",VLOOKUP(B111,'Atividades Teste'!$D$9:$AE100107,2,FALSE)="Sim"),"Impeditivo","Não")))</f>
        <v/>
      </c>
      <c r="M111" s="37"/>
      <c r="N111" s="39"/>
      <c r="O111" s="38"/>
      <c r="P111" s="38"/>
      <c r="Q111" s="85"/>
      <c r="R111" s="31" t="str">
        <f t="shared" si="1"/>
        <v/>
      </c>
    </row>
    <row r="112" spans="2:18" x14ac:dyDescent="0.3">
      <c r="B112" s="80"/>
      <c r="C112" s="81"/>
      <c r="D112" s="82" t="str">
        <f>IF(B112="","",VLOOKUP($B112,'Atividades Teste'!$D$9:$L$100007,3,FALSE))</f>
        <v/>
      </c>
      <c r="E112" s="83" t="str">
        <f>IF(B112="","",VLOOKUP($B112,'Atividades Teste'!$D$9:$L$100007,6,FALSE))</f>
        <v/>
      </c>
      <c r="F112" s="41" t="str">
        <f>IF(B112="","",VLOOKUP($B112,'Atividades Teste'!$D$9:$L$100007,7,FALSE))</f>
        <v/>
      </c>
      <c r="G112" s="42" t="str">
        <f>IF(B112="","",VLOOKUP($B112,'Atividades Teste'!$D$9:$L$100007,8,FALSE))</f>
        <v/>
      </c>
      <c r="H112" s="43"/>
      <c r="I112" s="39"/>
      <c r="J112" s="39"/>
      <c r="K112" s="49"/>
      <c r="L112" s="46" t="str">
        <f>IF(B112="","",IF(P112&lt;&gt;"","Liberado",IF(AND(P112="",VLOOKUP(B112,'Atividades Teste'!$D$9:$AE100108,2,FALSE)="Sim"),"Impeditivo","Não")))</f>
        <v/>
      </c>
      <c r="M112" s="37"/>
      <c r="N112" s="39"/>
      <c r="O112" s="38"/>
      <c r="P112" s="38"/>
      <c r="Q112" s="85"/>
      <c r="R112" s="31" t="str">
        <f t="shared" si="1"/>
        <v/>
      </c>
    </row>
    <row r="113" spans="2:18" x14ac:dyDescent="0.3">
      <c r="B113" s="80"/>
      <c r="C113" s="81"/>
      <c r="D113" s="82" t="str">
        <f>IF(B113="","",VLOOKUP($B113,'Atividades Teste'!$D$9:$L$100007,3,FALSE))</f>
        <v/>
      </c>
      <c r="E113" s="83" t="str">
        <f>IF(B113="","",VLOOKUP($B113,'Atividades Teste'!$D$9:$L$100007,6,FALSE))</f>
        <v/>
      </c>
      <c r="F113" s="41" t="str">
        <f>IF(B113="","",VLOOKUP($B113,'Atividades Teste'!$D$9:$L$100007,7,FALSE))</f>
        <v/>
      </c>
      <c r="G113" s="42" t="str">
        <f>IF(B113="","",VLOOKUP($B113,'Atividades Teste'!$D$9:$L$100007,8,FALSE))</f>
        <v/>
      </c>
      <c r="H113" s="43"/>
      <c r="I113" s="39"/>
      <c r="J113" s="39"/>
      <c r="K113" s="49"/>
      <c r="L113" s="46" t="str">
        <f>IF(B113="","",IF(P113&lt;&gt;"","Liberado",IF(AND(P113="",VLOOKUP(B113,'Atividades Teste'!$D$9:$AE100109,2,FALSE)="Sim"),"Impeditivo","Não")))</f>
        <v/>
      </c>
      <c r="M113" s="37"/>
      <c r="N113" s="39"/>
      <c r="O113" s="38"/>
      <c r="P113" s="38"/>
      <c r="Q113" s="85"/>
      <c r="R113" s="31" t="str">
        <f t="shared" si="1"/>
        <v/>
      </c>
    </row>
    <row r="114" spans="2:18" x14ac:dyDescent="0.3">
      <c r="B114" s="80"/>
      <c r="C114" s="81"/>
      <c r="D114" s="82" t="str">
        <f>IF(B114="","",VLOOKUP($B114,'Atividades Teste'!$D$9:$L$100007,3,FALSE))</f>
        <v/>
      </c>
      <c r="E114" s="83" t="str">
        <f>IF(B114="","",VLOOKUP($B114,'Atividades Teste'!$D$9:$L$100007,6,FALSE))</f>
        <v/>
      </c>
      <c r="F114" s="41" t="str">
        <f>IF(B114="","",VLOOKUP($B114,'Atividades Teste'!$D$9:$L$100007,7,FALSE))</f>
        <v/>
      </c>
      <c r="G114" s="42" t="str">
        <f>IF(B114="","",VLOOKUP($B114,'Atividades Teste'!$D$9:$L$100007,8,FALSE))</f>
        <v/>
      </c>
      <c r="H114" s="43"/>
      <c r="I114" s="39"/>
      <c r="J114" s="39"/>
      <c r="K114" s="49"/>
      <c r="L114" s="46" t="str">
        <f>IF(B114="","",IF(P114&lt;&gt;"","Liberado",IF(AND(P114="",VLOOKUP(B114,'Atividades Teste'!$D$9:$AE100110,2,FALSE)="Sim"),"Impeditivo","Não")))</f>
        <v/>
      </c>
      <c r="M114" s="37"/>
      <c r="N114" s="39"/>
      <c r="O114" s="38"/>
      <c r="P114" s="38"/>
      <c r="Q114" s="85"/>
      <c r="R114" s="31" t="str">
        <f t="shared" si="1"/>
        <v/>
      </c>
    </row>
    <row r="115" spans="2:18" x14ac:dyDescent="0.3">
      <c r="B115" s="80"/>
      <c r="C115" s="81"/>
      <c r="D115" s="82" t="str">
        <f>IF(B115="","",VLOOKUP($B115,'Atividades Teste'!$D$9:$L$100007,3,FALSE))</f>
        <v/>
      </c>
      <c r="E115" s="83" t="str">
        <f>IF(B115="","",VLOOKUP($B115,'Atividades Teste'!$D$9:$L$100007,6,FALSE))</f>
        <v/>
      </c>
      <c r="F115" s="41" t="str">
        <f>IF(B115="","",VLOOKUP($B115,'Atividades Teste'!$D$9:$L$100007,7,FALSE))</f>
        <v/>
      </c>
      <c r="G115" s="42" t="str">
        <f>IF(B115="","",VLOOKUP($B115,'Atividades Teste'!$D$9:$L$100007,8,FALSE))</f>
        <v/>
      </c>
      <c r="H115" s="43"/>
      <c r="I115" s="39"/>
      <c r="J115" s="39"/>
      <c r="K115" s="49"/>
      <c r="L115" s="46" t="str">
        <f>IF(B115="","",IF(P115&lt;&gt;"","Liberado",IF(AND(P115="",VLOOKUP(B115,'Atividades Teste'!$D$9:$AE100111,2,FALSE)="Sim"),"Impeditivo","Não")))</f>
        <v/>
      </c>
      <c r="M115" s="37"/>
      <c r="N115" s="39"/>
      <c r="O115" s="38"/>
      <c r="P115" s="38"/>
      <c r="Q115" s="85"/>
      <c r="R115" s="31" t="str">
        <f t="shared" si="1"/>
        <v/>
      </c>
    </row>
    <row r="116" spans="2:18" x14ac:dyDescent="0.3">
      <c r="B116" s="80"/>
      <c r="C116" s="81"/>
      <c r="D116" s="82" t="str">
        <f>IF(B116="","",VLOOKUP($B116,'Atividades Teste'!$D$9:$L$100007,3,FALSE))</f>
        <v/>
      </c>
      <c r="E116" s="83" t="str">
        <f>IF(B116="","",VLOOKUP($B116,'Atividades Teste'!$D$9:$L$100007,6,FALSE))</f>
        <v/>
      </c>
      <c r="F116" s="41" t="str">
        <f>IF(B116="","",VLOOKUP($B116,'Atividades Teste'!$D$9:$L$100007,7,FALSE))</f>
        <v/>
      </c>
      <c r="G116" s="42" t="str">
        <f>IF(B116="","",VLOOKUP($B116,'Atividades Teste'!$D$9:$L$100007,8,FALSE))</f>
        <v/>
      </c>
      <c r="H116" s="43"/>
      <c r="I116" s="39"/>
      <c r="J116" s="39"/>
      <c r="K116" s="49"/>
      <c r="L116" s="46" t="str">
        <f>IF(B116="","",IF(P116&lt;&gt;"","Liberado",IF(AND(P116="",VLOOKUP(B116,'Atividades Teste'!$D$9:$AE100112,2,FALSE)="Sim"),"Impeditivo","Não")))</f>
        <v/>
      </c>
      <c r="M116" s="37"/>
      <c r="N116" s="39"/>
      <c r="O116" s="38"/>
      <c r="P116" s="38"/>
      <c r="Q116" s="85"/>
      <c r="R116" s="31" t="str">
        <f t="shared" si="1"/>
        <v/>
      </c>
    </row>
    <row r="117" spans="2:18" x14ac:dyDescent="0.3">
      <c r="B117" s="80"/>
      <c r="C117" s="81"/>
      <c r="D117" s="82" t="str">
        <f>IF(B117="","",VLOOKUP($B117,'Atividades Teste'!$D$9:$L$100007,3,FALSE))</f>
        <v/>
      </c>
      <c r="E117" s="83" t="str">
        <f>IF(B117="","",VLOOKUP($B117,'Atividades Teste'!$D$9:$L$100007,6,FALSE))</f>
        <v/>
      </c>
      <c r="F117" s="41" t="str">
        <f>IF(B117="","",VLOOKUP($B117,'Atividades Teste'!$D$9:$L$100007,7,FALSE))</f>
        <v/>
      </c>
      <c r="G117" s="42" t="str">
        <f>IF(B117="","",VLOOKUP($B117,'Atividades Teste'!$D$9:$L$100007,8,FALSE))</f>
        <v/>
      </c>
      <c r="H117" s="43"/>
      <c r="I117" s="39"/>
      <c r="J117" s="39"/>
      <c r="K117" s="49"/>
      <c r="L117" s="46" t="str">
        <f>IF(B117="","",IF(P117&lt;&gt;"","Liberado",IF(AND(P117="",VLOOKUP(B117,'Atividades Teste'!$D$9:$AE100113,2,FALSE)="Sim"),"Impeditivo","Não")))</f>
        <v/>
      </c>
      <c r="M117" s="37"/>
      <c r="N117" s="39"/>
      <c r="O117" s="38"/>
      <c r="P117" s="38"/>
      <c r="Q117" s="85"/>
      <c r="R117" s="31" t="str">
        <f t="shared" si="1"/>
        <v/>
      </c>
    </row>
    <row r="118" spans="2:18" x14ac:dyDescent="0.3">
      <c r="B118" s="80"/>
      <c r="C118" s="81"/>
      <c r="D118" s="82" t="str">
        <f>IF(B118="","",VLOOKUP($B118,'Atividades Teste'!$D$9:$L$100007,3,FALSE))</f>
        <v/>
      </c>
      <c r="E118" s="83" t="str">
        <f>IF(B118="","",VLOOKUP($B118,'Atividades Teste'!$D$9:$L$100007,6,FALSE))</f>
        <v/>
      </c>
      <c r="F118" s="41" t="str">
        <f>IF(B118="","",VLOOKUP($B118,'Atividades Teste'!$D$9:$L$100007,7,FALSE))</f>
        <v/>
      </c>
      <c r="G118" s="42" t="str">
        <f>IF(B118="","",VLOOKUP($B118,'Atividades Teste'!$D$9:$L$100007,8,FALSE))</f>
        <v/>
      </c>
      <c r="H118" s="43"/>
      <c r="I118" s="39"/>
      <c r="J118" s="39"/>
      <c r="K118" s="49"/>
      <c r="L118" s="46" t="str">
        <f>IF(B118="","",IF(P118&lt;&gt;"","Liberado",IF(AND(P118="",VLOOKUP(B118,'Atividades Teste'!$D$9:$AE100114,2,FALSE)="Sim"),"Impeditivo","Não")))</f>
        <v/>
      </c>
      <c r="M118" s="37"/>
      <c r="N118" s="39"/>
      <c r="O118" s="38"/>
      <c r="P118" s="38"/>
      <c r="Q118" s="85"/>
      <c r="R118" s="31" t="str">
        <f t="shared" si="1"/>
        <v/>
      </c>
    </row>
    <row r="119" spans="2:18" x14ac:dyDescent="0.3">
      <c r="B119" s="80"/>
      <c r="C119" s="81"/>
      <c r="D119" s="82" t="str">
        <f>IF(B119="","",VLOOKUP($B119,'Atividades Teste'!$D$9:$L$100007,3,FALSE))</f>
        <v/>
      </c>
      <c r="E119" s="83" t="str">
        <f>IF(B119="","",VLOOKUP($B119,'Atividades Teste'!$D$9:$L$100007,6,FALSE))</f>
        <v/>
      </c>
      <c r="F119" s="41" t="str">
        <f>IF(B119="","",VLOOKUP($B119,'Atividades Teste'!$D$9:$L$100007,7,FALSE))</f>
        <v/>
      </c>
      <c r="G119" s="42" t="str">
        <f>IF(B119="","",VLOOKUP($B119,'Atividades Teste'!$D$9:$L$100007,8,FALSE))</f>
        <v/>
      </c>
      <c r="H119" s="43"/>
      <c r="I119" s="39"/>
      <c r="J119" s="39"/>
      <c r="K119" s="49"/>
      <c r="L119" s="46" t="str">
        <f>IF(B119="","",IF(P119&lt;&gt;"","Liberado",IF(AND(P119="",VLOOKUP(B119,'Atividades Teste'!$D$9:$AE100115,2,FALSE)="Sim"),"Impeditivo","Não")))</f>
        <v/>
      </c>
      <c r="M119" s="37"/>
      <c r="N119" s="39"/>
      <c r="O119" s="38"/>
      <c r="P119" s="38"/>
      <c r="Q119" s="85"/>
      <c r="R119" s="31" t="str">
        <f t="shared" si="1"/>
        <v/>
      </c>
    </row>
    <row r="120" spans="2:18" x14ac:dyDescent="0.3">
      <c r="B120" s="80"/>
      <c r="C120" s="81"/>
      <c r="D120" s="82" t="str">
        <f>IF(B120="","",VLOOKUP($B120,'Atividades Teste'!$D$9:$L$100007,3,FALSE))</f>
        <v/>
      </c>
      <c r="E120" s="83" t="str">
        <f>IF(B120="","",VLOOKUP($B120,'Atividades Teste'!$D$9:$L$100007,6,FALSE))</f>
        <v/>
      </c>
      <c r="F120" s="41" t="str">
        <f>IF(B120="","",VLOOKUP($B120,'Atividades Teste'!$D$9:$L$100007,7,FALSE))</f>
        <v/>
      </c>
      <c r="G120" s="42" t="str">
        <f>IF(B120="","",VLOOKUP($B120,'Atividades Teste'!$D$9:$L$100007,8,FALSE))</f>
        <v/>
      </c>
      <c r="H120" s="43"/>
      <c r="I120" s="39"/>
      <c r="J120" s="39"/>
      <c r="K120" s="49"/>
      <c r="L120" s="46" t="str">
        <f>IF(B120="","",IF(P120&lt;&gt;"","Liberado",IF(AND(P120="",VLOOKUP(B120,'Atividades Teste'!$D$9:$AE100116,2,FALSE)="Sim"),"Impeditivo","Não")))</f>
        <v/>
      </c>
      <c r="M120" s="37"/>
      <c r="N120" s="39"/>
      <c r="O120" s="38"/>
      <c r="P120" s="38"/>
      <c r="Q120" s="85"/>
      <c r="R120" s="31" t="str">
        <f t="shared" si="1"/>
        <v/>
      </c>
    </row>
    <row r="121" spans="2:18" x14ac:dyDescent="0.3">
      <c r="B121" s="80"/>
      <c r="C121" s="81"/>
      <c r="D121" s="82" t="str">
        <f>IF(B121="","",VLOOKUP($B121,'Atividades Teste'!$D$9:$L$100007,3,FALSE))</f>
        <v/>
      </c>
      <c r="E121" s="83" t="str">
        <f>IF(B121="","",VLOOKUP($B121,'Atividades Teste'!$D$9:$L$100007,6,FALSE))</f>
        <v/>
      </c>
      <c r="F121" s="41" t="str">
        <f>IF(B121="","",VLOOKUP($B121,'Atividades Teste'!$D$9:$L$100007,7,FALSE))</f>
        <v/>
      </c>
      <c r="G121" s="42" t="str">
        <f>IF(B121="","",VLOOKUP($B121,'Atividades Teste'!$D$9:$L$100007,8,FALSE))</f>
        <v/>
      </c>
      <c r="H121" s="43"/>
      <c r="I121" s="39"/>
      <c r="J121" s="39"/>
      <c r="K121" s="49"/>
      <c r="L121" s="46" t="str">
        <f>IF(B121="","",IF(P121&lt;&gt;"","Liberado",IF(AND(P121="",VLOOKUP(B121,'Atividades Teste'!$D$9:$AE100117,2,FALSE)="Sim"),"Impeditivo","Não")))</f>
        <v/>
      </c>
      <c r="M121" s="37"/>
      <c r="N121" s="39"/>
      <c r="O121" s="38"/>
      <c r="P121" s="38"/>
      <c r="Q121" s="85"/>
      <c r="R121" s="31" t="str">
        <f t="shared" si="1"/>
        <v/>
      </c>
    </row>
    <row r="122" spans="2:18" x14ac:dyDescent="0.3">
      <c r="B122" s="80"/>
      <c r="C122" s="81"/>
      <c r="D122" s="82" t="str">
        <f>IF(B122="","",VLOOKUP($B122,'Atividades Teste'!$D$9:$L$100007,3,FALSE))</f>
        <v/>
      </c>
      <c r="E122" s="83" t="str">
        <f>IF(B122="","",VLOOKUP($B122,'Atividades Teste'!$D$9:$L$100007,6,FALSE))</f>
        <v/>
      </c>
      <c r="F122" s="41" t="str">
        <f>IF(B122="","",VLOOKUP($B122,'Atividades Teste'!$D$9:$L$100007,7,FALSE))</f>
        <v/>
      </c>
      <c r="G122" s="42" t="str">
        <f>IF(B122="","",VLOOKUP($B122,'Atividades Teste'!$D$9:$L$100007,8,FALSE))</f>
        <v/>
      </c>
      <c r="H122" s="43"/>
      <c r="I122" s="39"/>
      <c r="J122" s="39"/>
      <c r="K122" s="49"/>
      <c r="L122" s="46" t="str">
        <f>IF(B122="","",IF(P122&lt;&gt;"","Liberado",IF(AND(P122="",VLOOKUP(B122,'Atividades Teste'!$D$9:$AE100118,2,FALSE)="Sim"),"Impeditivo","Não")))</f>
        <v/>
      </c>
      <c r="M122" s="37"/>
      <c r="N122" s="39"/>
      <c r="O122" s="38"/>
      <c r="P122" s="38"/>
      <c r="Q122" s="85"/>
      <c r="R122" s="31" t="str">
        <f t="shared" si="1"/>
        <v/>
      </c>
    </row>
    <row r="123" spans="2:18" x14ac:dyDescent="0.3">
      <c r="B123" s="80"/>
      <c r="C123" s="81"/>
      <c r="D123" s="82" t="str">
        <f>IF(B123="","",VLOOKUP($B123,'Atividades Teste'!$D$9:$L$100007,3,FALSE))</f>
        <v/>
      </c>
      <c r="E123" s="83" t="str">
        <f>IF(B123="","",VLOOKUP($B123,'Atividades Teste'!$D$9:$L$100007,6,FALSE))</f>
        <v/>
      </c>
      <c r="F123" s="41" t="str">
        <f>IF(B123="","",VLOOKUP($B123,'Atividades Teste'!$D$9:$L$100007,7,FALSE))</f>
        <v/>
      </c>
      <c r="G123" s="42" t="str">
        <f>IF(B123="","",VLOOKUP($B123,'Atividades Teste'!$D$9:$L$100007,8,FALSE))</f>
        <v/>
      </c>
      <c r="H123" s="43"/>
      <c r="I123" s="39"/>
      <c r="J123" s="39"/>
      <c r="K123" s="49"/>
      <c r="L123" s="46" t="str">
        <f>IF(B123="","",IF(P123&lt;&gt;"","Liberado",IF(AND(P123="",VLOOKUP(B123,'Atividades Teste'!$D$9:$AE100119,2,FALSE)="Sim"),"Impeditivo","Não")))</f>
        <v/>
      </c>
      <c r="M123" s="37"/>
      <c r="N123" s="39"/>
      <c r="O123" s="38"/>
      <c r="P123" s="38"/>
      <c r="Q123" s="85"/>
      <c r="R123" s="31" t="str">
        <f t="shared" si="1"/>
        <v/>
      </c>
    </row>
    <row r="124" spans="2:18" x14ac:dyDescent="0.3">
      <c r="B124" s="80"/>
      <c r="C124" s="81"/>
      <c r="D124" s="82" t="str">
        <f>IF(B124="","",VLOOKUP($B124,'Atividades Teste'!$D$9:$L$100007,3,FALSE))</f>
        <v/>
      </c>
      <c r="E124" s="83" t="str">
        <f>IF(B124="","",VLOOKUP($B124,'Atividades Teste'!$D$9:$L$100007,6,FALSE))</f>
        <v/>
      </c>
      <c r="F124" s="41" t="str">
        <f>IF(B124="","",VLOOKUP($B124,'Atividades Teste'!$D$9:$L$100007,7,FALSE))</f>
        <v/>
      </c>
      <c r="G124" s="42" t="str">
        <f>IF(B124="","",VLOOKUP($B124,'Atividades Teste'!$D$9:$L$100007,8,FALSE))</f>
        <v/>
      </c>
      <c r="H124" s="43"/>
      <c r="I124" s="39"/>
      <c r="J124" s="39"/>
      <c r="K124" s="49"/>
      <c r="L124" s="46" t="str">
        <f>IF(B124="","",IF(P124&lt;&gt;"","Liberado",IF(AND(P124="",VLOOKUP(B124,'Atividades Teste'!$D$9:$AE100120,2,FALSE)="Sim"),"Impeditivo","Não")))</f>
        <v/>
      </c>
      <c r="M124" s="37"/>
      <c r="N124" s="39"/>
      <c r="O124" s="38"/>
      <c r="P124" s="38"/>
      <c r="Q124" s="85"/>
      <c r="R124" s="31" t="str">
        <f t="shared" si="1"/>
        <v/>
      </c>
    </row>
    <row r="125" spans="2:18" x14ac:dyDescent="0.3">
      <c r="B125" s="80"/>
      <c r="C125" s="81"/>
      <c r="D125" s="82" t="str">
        <f>IF(B125="","",VLOOKUP($B125,'Atividades Teste'!$D$9:$L$100007,3,FALSE))</f>
        <v/>
      </c>
      <c r="E125" s="83" t="str">
        <f>IF(B125="","",VLOOKUP($B125,'Atividades Teste'!$D$9:$L$100007,6,FALSE))</f>
        <v/>
      </c>
      <c r="F125" s="41" t="str">
        <f>IF(B125="","",VLOOKUP($B125,'Atividades Teste'!$D$9:$L$100007,7,FALSE))</f>
        <v/>
      </c>
      <c r="G125" s="42" t="str">
        <f>IF(B125="","",VLOOKUP($B125,'Atividades Teste'!$D$9:$L$100007,8,FALSE))</f>
        <v/>
      </c>
      <c r="H125" s="43"/>
      <c r="I125" s="39"/>
      <c r="J125" s="39"/>
      <c r="K125" s="49"/>
      <c r="L125" s="46" t="str">
        <f>IF(B125="","",IF(P125&lt;&gt;"","Liberado",IF(AND(P125="",VLOOKUP(B125,'Atividades Teste'!$D$9:$AE100121,2,FALSE)="Sim"),"Impeditivo","Não")))</f>
        <v/>
      </c>
      <c r="M125" s="37"/>
      <c r="N125" s="39"/>
      <c r="O125" s="38"/>
      <c r="P125" s="38"/>
      <c r="Q125" s="85"/>
      <c r="R125" s="31" t="str">
        <f t="shared" si="1"/>
        <v/>
      </c>
    </row>
    <row r="126" spans="2:18" x14ac:dyDescent="0.3">
      <c r="B126" s="80"/>
      <c r="C126" s="81"/>
      <c r="D126" s="82" t="str">
        <f>IF(B126="","",VLOOKUP($B126,'Atividades Teste'!$D$9:$L$100007,3,FALSE))</f>
        <v/>
      </c>
      <c r="E126" s="83" t="str">
        <f>IF(B126="","",VLOOKUP($B126,'Atividades Teste'!$D$9:$L$100007,6,FALSE))</f>
        <v/>
      </c>
      <c r="F126" s="41" t="str">
        <f>IF(B126="","",VLOOKUP($B126,'Atividades Teste'!$D$9:$L$100007,7,FALSE))</f>
        <v/>
      </c>
      <c r="G126" s="42" t="str">
        <f>IF(B126="","",VLOOKUP($B126,'Atividades Teste'!$D$9:$L$100007,8,FALSE))</f>
        <v/>
      </c>
      <c r="H126" s="43"/>
      <c r="I126" s="39"/>
      <c r="J126" s="39"/>
      <c r="K126" s="49"/>
      <c r="L126" s="46" t="str">
        <f>IF(B126="","",IF(P126&lt;&gt;"","Liberado",IF(AND(P126="",VLOOKUP(B126,'Atividades Teste'!$D$9:$AE100122,2,FALSE)="Sim"),"Impeditivo","Não")))</f>
        <v/>
      </c>
      <c r="M126" s="37"/>
      <c r="N126" s="39"/>
      <c r="O126" s="38"/>
      <c r="P126" s="38"/>
      <c r="Q126" s="85"/>
      <c r="R126" s="31" t="str">
        <f t="shared" si="1"/>
        <v/>
      </c>
    </row>
    <row r="127" spans="2:18" x14ac:dyDescent="0.3">
      <c r="B127" s="80"/>
      <c r="C127" s="81"/>
      <c r="D127" s="82" t="str">
        <f>IF(B127="","",VLOOKUP($B127,'Atividades Teste'!$D$9:$L$100007,3,FALSE))</f>
        <v/>
      </c>
      <c r="E127" s="83" t="str">
        <f>IF(B127="","",VLOOKUP($B127,'Atividades Teste'!$D$9:$L$100007,6,FALSE))</f>
        <v/>
      </c>
      <c r="F127" s="41" t="str">
        <f>IF(B127="","",VLOOKUP($B127,'Atividades Teste'!$D$9:$L$100007,7,FALSE))</f>
        <v/>
      </c>
      <c r="G127" s="42" t="str">
        <f>IF(B127="","",VLOOKUP($B127,'Atividades Teste'!$D$9:$L$100007,8,FALSE))</f>
        <v/>
      </c>
      <c r="H127" s="43"/>
      <c r="I127" s="39"/>
      <c r="J127" s="39"/>
      <c r="K127" s="49"/>
      <c r="L127" s="46" t="str">
        <f>IF(B127="","",IF(P127&lt;&gt;"","Liberado",IF(AND(P127="",VLOOKUP(B127,'Atividades Teste'!$D$9:$AE100123,2,FALSE)="Sim"),"Impeditivo","Não")))</f>
        <v/>
      </c>
      <c r="M127" s="37"/>
      <c r="N127" s="39"/>
      <c r="O127" s="38"/>
      <c r="P127" s="38"/>
      <c r="Q127" s="85"/>
      <c r="R127" s="31" t="str">
        <f t="shared" si="1"/>
        <v/>
      </c>
    </row>
    <row r="128" spans="2:18" x14ac:dyDescent="0.3">
      <c r="B128" s="80"/>
      <c r="C128" s="81"/>
      <c r="D128" s="82" t="str">
        <f>IF(B128="","",VLOOKUP($B128,'Atividades Teste'!$D$9:$L$100007,3,FALSE))</f>
        <v/>
      </c>
      <c r="E128" s="83" t="str">
        <f>IF(B128="","",VLOOKUP($B128,'Atividades Teste'!$D$9:$L$100007,6,FALSE))</f>
        <v/>
      </c>
      <c r="F128" s="41" t="str">
        <f>IF(B128="","",VLOOKUP($B128,'Atividades Teste'!$D$9:$L$100007,7,FALSE))</f>
        <v/>
      </c>
      <c r="G128" s="42" t="str">
        <f>IF(B128="","",VLOOKUP($B128,'Atividades Teste'!$D$9:$L$100007,8,FALSE))</f>
        <v/>
      </c>
      <c r="H128" s="43"/>
      <c r="I128" s="39"/>
      <c r="J128" s="39"/>
      <c r="K128" s="49"/>
      <c r="L128" s="46" t="str">
        <f>IF(B128="","",IF(P128&lt;&gt;"","Liberado",IF(AND(P128="",VLOOKUP(B128,'Atividades Teste'!$D$9:$AE100124,2,FALSE)="Sim"),"Impeditivo","Não")))</f>
        <v/>
      </c>
      <c r="M128" s="37"/>
      <c r="N128" s="39"/>
      <c r="O128" s="38"/>
      <c r="P128" s="38"/>
      <c r="Q128" s="85"/>
      <c r="R128" s="31" t="str">
        <f t="shared" si="1"/>
        <v/>
      </c>
    </row>
    <row r="129" spans="2:18" x14ac:dyDescent="0.3">
      <c r="B129" s="80"/>
      <c r="C129" s="81"/>
      <c r="D129" s="82" t="str">
        <f>IF(B129="","",VLOOKUP($B129,'Atividades Teste'!$D$9:$L$100007,3,FALSE))</f>
        <v/>
      </c>
      <c r="E129" s="83" t="str">
        <f>IF(B129="","",VLOOKUP($B129,'Atividades Teste'!$D$9:$L$100007,6,FALSE))</f>
        <v/>
      </c>
      <c r="F129" s="41" t="str">
        <f>IF(B129="","",VLOOKUP($B129,'Atividades Teste'!$D$9:$L$100007,7,FALSE))</f>
        <v/>
      </c>
      <c r="G129" s="42" t="str">
        <f>IF(B129="","",VLOOKUP($B129,'Atividades Teste'!$D$9:$L$100007,8,FALSE))</f>
        <v/>
      </c>
      <c r="H129" s="43"/>
      <c r="I129" s="39"/>
      <c r="J129" s="39"/>
      <c r="K129" s="49"/>
      <c r="L129" s="46" t="str">
        <f>IF(B129="","",IF(P129&lt;&gt;"","Liberado",IF(AND(P129="",VLOOKUP(B129,'Atividades Teste'!$D$9:$AE100125,2,FALSE)="Sim"),"Impeditivo","Não")))</f>
        <v/>
      </c>
      <c r="M129" s="37"/>
      <c r="N129" s="39"/>
      <c r="O129" s="38"/>
      <c r="P129" s="38"/>
      <c r="Q129" s="85"/>
      <c r="R129" s="31" t="str">
        <f t="shared" si="1"/>
        <v/>
      </c>
    </row>
    <row r="130" spans="2:18" x14ac:dyDescent="0.3">
      <c r="B130" s="80"/>
      <c r="C130" s="81"/>
      <c r="D130" s="82" t="str">
        <f>IF(B130="","",VLOOKUP($B130,'Atividades Teste'!$D$9:$L$100007,3,FALSE))</f>
        <v/>
      </c>
      <c r="E130" s="83" t="str">
        <f>IF(B130="","",VLOOKUP($B130,'Atividades Teste'!$D$9:$L$100007,6,FALSE))</f>
        <v/>
      </c>
      <c r="F130" s="41" t="str">
        <f>IF(B130="","",VLOOKUP($B130,'Atividades Teste'!$D$9:$L$100007,7,FALSE))</f>
        <v/>
      </c>
      <c r="G130" s="42" t="str">
        <f>IF(B130="","",VLOOKUP($B130,'Atividades Teste'!$D$9:$L$100007,8,FALSE))</f>
        <v/>
      </c>
      <c r="H130" s="43"/>
      <c r="I130" s="39"/>
      <c r="J130" s="39"/>
      <c r="K130" s="49"/>
      <c r="L130" s="46" t="str">
        <f>IF(B130="","",IF(P130&lt;&gt;"","Liberado",IF(AND(P130="",VLOOKUP(B130,'Atividades Teste'!$D$9:$AE100126,2,FALSE)="Sim"),"Impeditivo","Não")))</f>
        <v/>
      </c>
      <c r="M130" s="37"/>
      <c r="N130" s="39"/>
      <c r="O130" s="38"/>
      <c r="P130" s="38"/>
      <c r="Q130" s="85"/>
      <c r="R130" s="31" t="str">
        <f t="shared" si="1"/>
        <v/>
      </c>
    </row>
    <row r="131" spans="2:18" x14ac:dyDescent="0.3">
      <c r="B131" s="80"/>
      <c r="C131" s="81"/>
      <c r="D131" s="82" t="str">
        <f>IF(B131="","",VLOOKUP($B131,'Atividades Teste'!$D$9:$L$100007,3,FALSE))</f>
        <v/>
      </c>
      <c r="E131" s="83" t="str">
        <f>IF(B131="","",VLOOKUP($B131,'Atividades Teste'!$D$9:$L$100007,6,FALSE))</f>
        <v/>
      </c>
      <c r="F131" s="41" t="str">
        <f>IF(B131="","",VLOOKUP($B131,'Atividades Teste'!$D$9:$L$100007,7,FALSE))</f>
        <v/>
      </c>
      <c r="G131" s="42" t="str">
        <f>IF(B131="","",VLOOKUP($B131,'Atividades Teste'!$D$9:$L$100007,8,FALSE))</f>
        <v/>
      </c>
      <c r="H131" s="43"/>
      <c r="I131" s="39"/>
      <c r="J131" s="39"/>
      <c r="K131" s="49"/>
      <c r="L131" s="46" t="str">
        <f>IF(B131="","",IF(P131&lt;&gt;"","Liberado",IF(AND(P131="",VLOOKUP(B131,'Atividades Teste'!$D$9:$AE100127,2,FALSE)="Sim"),"Impeditivo","Não")))</f>
        <v/>
      </c>
      <c r="M131" s="37"/>
      <c r="N131" s="39"/>
      <c r="O131" s="38"/>
      <c r="P131" s="38"/>
      <c r="Q131" s="85"/>
      <c r="R131" s="31" t="str">
        <f t="shared" si="1"/>
        <v/>
      </c>
    </row>
    <row r="132" spans="2:18" x14ac:dyDescent="0.3">
      <c r="B132" s="80"/>
      <c r="C132" s="81"/>
      <c r="D132" s="82" t="str">
        <f>IF(B132="","",VLOOKUP($B132,'Atividades Teste'!$D$9:$L$100007,3,FALSE))</f>
        <v/>
      </c>
      <c r="E132" s="83" t="str">
        <f>IF(B132="","",VLOOKUP($B132,'Atividades Teste'!$D$9:$L$100007,6,FALSE))</f>
        <v/>
      </c>
      <c r="F132" s="41" t="str">
        <f>IF(B132="","",VLOOKUP($B132,'Atividades Teste'!$D$9:$L$100007,7,FALSE))</f>
        <v/>
      </c>
      <c r="G132" s="42" t="str">
        <f>IF(B132="","",VLOOKUP($B132,'Atividades Teste'!$D$9:$L$100007,8,FALSE))</f>
        <v/>
      </c>
      <c r="H132" s="43"/>
      <c r="I132" s="39"/>
      <c r="J132" s="39"/>
      <c r="K132" s="49"/>
      <c r="L132" s="46" t="str">
        <f>IF(B132="","",IF(P132&lt;&gt;"","Liberado",IF(AND(P132="",VLOOKUP(B132,'Atividades Teste'!$D$9:$AE100128,2,FALSE)="Sim"),"Impeditivo","Não")))</f>
        <v/>
      </c>
      <c r="M132" s="37"/>
      <c r="N132" s="39"/>
      <c r="O132" s="38"/>
      <c r="P132" s="38"/>
      <c r="Q132" s="85"/>
      <c r="R132" s="31" t="str">
        <f t="shared" si="1"/>
        <v/>
      </c>
    </row>
    <row r="133" spans="2:18" x14ac:dyDescent="0.3">
      <c r="B133" s="80"/>
      <c r="C133" s="81"/>
      <c r="D133" s="82" t="str">
        <f>IF(B133="","",VLOOKUP($B133,'Atividades Teste'!$D$9:$L$100007,3,FALSE))</f>
        <v/>
      </c>
      <c r="E133" s="83" t="str">
        <f>IF(B133="","",VLOOKUP($B133,'Atividades Teste'!$D$9:$L$100007,6,FALSE))</f>
        <v/>
      </c>
      <c r="F133" s="41" t="str">
        <f>IF(B133="","",VLOOKUP($B133,'Atividades Teste'!$D$9:$L$100007,7,FALSE))</f>
        <v/>
      </c>
      <c r="G133" s="42" t="str">
        <f>IF(B133="","",VLOOKUP($B133,'Atividades Teste'!$D$9:$L$100007,8,FALSE))</f>
        <v/>
      </c>
      <c r="H133" s="43"/>
      <c r="I133" s="39"/>
      <c r="J133" s="39"/>
      <c r="K133" s="49"/>
      <c r="L133" s="46" t="str">
        <f>IF(B133="","",IF(P133&lt;&gt;"","Liberado",IF(AND(P133="",VLOOKUP(B133,'Atividades Teste'!$D$9:$AE100129,2,FALSE)="Sim"),"Impeditivo","Não")))</f>
        <v/>
      </c>
      <c r="M133" s="37"/>
      <c r="N133" s="39"/>
      <c r="O133" s="38"/>
      <c r="P133" s="38"/>
      <c r="Q133" s="85"/>
      <c r="R133" s="31" t="str">
        <f t="shared" si="1"/>
        <v/>
      </c>
    </row>
    <row r="134" spans="2:18" x14ac:dyDescent="0.3">
      <c r="B134" s="80"/>
      <c r="C134" s="81"/>
      <c r="D134" s="82" t="str">
        <f>IF(B134="","",VLOOKUP($B134,'Atividades Teste'!$D$9:$L$100007,3,FALSE))</f>
        <v/>
      </c>
      <c r="E134" s="83" t="str">
        <f>IF(B134="","",VLOOKUP($B134,'Atividades Teste'!$D$9:$L$100007,6,FALSE))</f>
        <v/>
      </c>
      <c r="F134" s="41" t="str">
        <f>IF(B134="","",VLOOKUP($B134,'Atividades Teste'!$D$9:$L$100007,7,FALSE))</f>
        <v/>
      </c>
      <c r="G134" s="42" t="str">
        <f>IF(B134="","",VLOOKUP($B134,'Atividades Teste'!$D$9:$L$100007,8,FALSE))</f>
        <v/>
      </c>
      <c r="H134" s="43"/>
      <c r="I134" s="39"/>
      <c r="J134" s="39"/>
      <c r="K134" s="49"/>
      <c r="L134" s="46" t="str">
        <f>IF(B134="","",IF(P134&lt;&gt;"","Liberado",IF(AND(P134="",VLOOKUP(B134,'Atividades Teste'!$D$9:$AE100130,2,FALSE)="Sim"),"Impeditivo","Não")))</f>
        <v/>
      </c>
      <c r="M134" s="37"/>
      <c r="N134" s="39"/>
      <c r="O134" s="38"/>
      <c r="P134" s="38"/>
      <c r="Q134" s="85"/>
      <c r="R134" s="31" t="str">
        <f t="shared" si="1"/>
        <v/>
      </c>
    </row>
    <row r="135" spans="2:18" x14ac:dyDescent="0.3">
      <c r="B135" s="80"/>
      <c r="C135" s="81"/>
      <c r="D135" s="82" t="str">
        <f>IF(B135="","",VLOOKUP($B135,'Atividades Teste'!$D$9:$L$100007,3,FALSE))</f>
        <v/>
      </c>
      <c r="E135" s="83" t="str">
        <f>IF(B135="","",VLOOKUP($B135,'Atividades Teste'!$D$9:$L$100007,6,FALSE))</f>
        <v/>
      </c>
      <c r="F135" s="41" t="str">
        <f>IF(B135="","",VLOOKUP($B135,'Atividades Teste'!$D$9:$L$100007,7,FALSE))</f>
        <v/>
      </c>
      <c r="G135" s="42" t="str">
        <f>IF(B135="","",VLOOKUP($B135,'Atividades Teste'!$D$9:$L$100007,8,FALSE))</f>
        <v/>
      </c>
      <c r="H135" s="43"/>
      <c r="I135" s="39"/>
      <c r="J135" s="39"/>
      <c r="K135" s="49"/>
      <c r="L135" s="46" t="str">
        <f>IF(B135="","",IF(P135&lt;&gt;"","Liberado",IF(AND(P135="",VLOOKUP(B135,'Atividades Teste'!$D$9:$AE100131,2,FALSE)="Sim"),"Impeditivo","Não")))</f>
        <v/>
      </c>
      <c r="M135" s="37"/>
      <c r="N135" s="39"/>
      <c r="O135" s="38"/>
      <c r="P135" s="38"/>
      <c r="Q135" s="85"/>
      <c r="R135" s="31" t="str">
        <f t="shared" si="1"/>
        <v/>
      </c>
    </row>
    <row r="136" spans="2:18" x14ac:dyDescent="0.3">
      <c r="B136" s="80"/>
      <c r="C136" s="81"/>
      <c r="D136" s="82" t="str">
        <f>IF(B136="","",VLOOKUP($B136,'Atividades Teste'!$D$9:$L$100007,3,FALSE))</f>
        <v/>
      </c>
      <c r="E136" s="83" t="str">
        <f>IF(B136="","",VLOOKUP($B136,'Atividades Teste'!$D$9:$L$100007,6,FALSE))</f>
        <v/>
      </c>
      <c r="F136" s="41" t="str">
        <f>IF(B136="","",VLOOKUP($B136,'Atividades Teste'!$D$9:$L$100007,7,FALSE))</f>
        <v/>
      </c>
      <c r="G136" s="42" t="str">
        <f>IF(B136="","",VLOOKUP($B136,'Atividades Teste'!$D$9:$L$100007,8,FALSE))</f>
        <v/>
      </c>
      <c r="H136" s="43"/>
      <c r="I136" s="39"/>
      <c r="J136" s="39"/>
      <c r="K136" s="49"/>
      <c r="L136" s="46" t="str">
        <f>IF(B136="","",IF(P136&lt;&gt;"","Liberado",IF(AND(P136="",VLOOKUP(B136,'Atividades Teste'!$D$9:$AE100132,2,FALSE)="Sim"),"Impeditivo","Não")))</f>
        <v/>
      </c>
      <c r="M136" s="37"/>
      <c r="N136" s="39"/>
      <c r="O136" s="38"/>
      <c r="P136" s="38"/>
      <c r="Q136" s="85"/>
      <c r="R136" s="31" t="str">
        <f t="shared" ref="R136:R199" si="2">IF(B136="","",IF(AND(P136="",J136=""),"pendente",IF(AND(P136&lt;&gt;"",J136=""),"concluído",IF(AND(P136="",J136&lt;&gt;"",OR(K136="",K136="Não")),"Agd Chamado",IF(AND(P136="",J136&lt;&gt;"",K136="Sim"),"pendente",IF(AND(P136&lt;&gt;"",J136&lt;&gt;"",K136="Sim"),"concluído",""))))))</f>
        <v/>
      </c>
    </row>
    <row r="137" spans="2:18" x14ac:dyDescent="0.3">
      <c r="B137" s="80"/>
      <c r="C137" s="81"/>
      <c r="D137" s="82" t="str">
        <f>IF(B137="","",VLOOKUP($B137,'Atividades Teste'!$D$9:$L$100007,3,FALSE))</f>
        <v/>
      </c>
      <c r="E137" s="83" t="str">
        <f>IF(B137="","",VLOOKUP($B137,'Atividades Teste'!$D$9:$L$100007,6,FALSE))</f>
        <v/>
      </c>
      <c r="F137" s="41" t="str">
        <f>IF(B137="","",VLOOKUP($B137,'Atividades Teste'!$D$9:$L$100007,7,FALSE))</f>
        <v/>
      </c>
      <c r="G137" s="42" t="str">
        <f>IF(B137="","",VLOOKUP($B137,'Atividades Teste'!$D$9:$L$100007,8,FALSE))</f>
        <v/>
      </c>
      <c r="H137" s="43"/>
      <c r="I137" s="39"/>
      <c r="J137" s="39"/>
      <c r="K137" s="49"/>
      <c r="L137" s="46" t="str">
        <f>IF(B137="","",IF(P137&lt;&gt;"","Liberado",IF(AND(P137="",VLOOKUP(B137,'Atividades Teste'!$D$9:$AE100133,2,FALSE)="Sim"),"Impeditivo","Não")))</f>
        <v/>
      </c>
      <c r="M137" s="37"/>
      <c r="N137" s="39"/>
      <c r="O137" s="38"/>
      <c r="P137" s="38"/>
      <c r="Q137" s="85"/>
      <c r="R137" s="31" t="str">
        <f t="shared" si="2"/>
        <v/>
      </c>
    </row>
    <row r="138" spans="2:18" x14ac:dyDescent="0.3">
      <c r="B138" s="80"/>
      <c r="C138" s="81"/>
      <c r="D138" s="82" t="str">
        <f>IF(B138="","",VLOOKUP($B138,'Atividades Teste'!$D$9:$L$100007,3,FALSE))</f>
        <v/>
      </c>
      <c r="E138" s="83" t="str">
        <f>IF(B138="","",VLOOKUP($B138,'Atividades Teste'!$D$9:$L$100007,6,FALSE))</f>
        <v/>
      </c>
      <c r="F138" s="41" t="str">
        <f>IF(B138="","",VLOOKUP($B138,'Atividades Teste'!$D$9:$L$100007,7,FALSE))</f>
        <v/>
      </c>
      <c r="G138" s="42" t="str">
        <f>IF(B138="","",VLOOKUP($B138,'Atividades Teste'!$D$9:$L$100007,8,FALSE))</f>
        <v/>
      </c>
      <c r="H138" s="43"/>
      <c r="I138" s="39"/>
      <c r="J138" s="39"/>
      <c r="K138" s="49"/>
      <c r="L138" s="46" t="str">
        <f>IF(B138="","",IF(P138&lt;&gt;"","Liberado",IF(AND(P138="",VLOOKUP(B138,'Atividades Teste'!$D$9:$AE100134,2,FALSE)="Sim"),"Impeditivo","Não")))</f>
        <v/>
      </c>
      <c r="M138" s="37"/>
      <c r="N138" s="39"/>
      <c r="O138" s="38"/>
      <c r="P138" s="38"/>
      <c r="Q138" s="85"/>
      <c r="R138" s="31" t="str">
        <f t="shared" si="2"/>
        <v/>
      </c>
    </row>
    <row r="139" spans="2:18" x14ac:dyDescent="0.3">
      <c r="B139" s="80"/>
      <c r="C139" s="81"/>
      <c r="D139" s="82" t="str">
        <f>IF(B139="","",VLOOKUP($B139,'Atividades Teste'!$D$9:$L$100007,3,FALSE))</f>
        <v/>
      </c>
      <c r="E139" s="83" t="str">
        <f>IF(B139="","",VLOOKUP($B139,'Atividades Teste'!$D$9:$L$100007,6,FALSE))</f>
        <v/>
      </c>
      <c r="F139" s="41" t="str">
        <f>IF(B139="","",VLOOKUP($B139,'Atividades Teste'!$D$9:$L$100007,7,FALSE))</f>
        <v/>
      </c>
      <c r="G139" s="42" t="str">
        <f>IF(B139="","",VLOOKUP($B139,'Atividades Teste'!$D$9:$L$100007,8,FALSE))</f>
        <v/>
      </c>
      <c r="H139" s="43"/>
      <c r="I139" s="39"/>
      <c r="J139" s="39"/>
      <c r="K139" s="49"/>
      <c r="L139" s="46" t="str">
        <f>IF(B139="","",IF(P139&lt;&gt;"","Liberado",IF(AND(P139="",VLOOKUP(B139,'Atividades Teste'!$D$9:$AE100135,2,FALSE)="Sim"),"Impeditivo","Não")))</f>
        <v/>
      </c>
      <c r="M139" s="37"/>
      <c r="N139" s="39"/>
      <c r="O139" s="38"/>
      <c r="P139" s="38"/>
      <c r="Q139" s="85"/>
      <c r="R139" s="31" t="str">
        <f t="shared" si="2"/>
        <v/>
      </c>
    </row>
    <row r="140" spans="2:18" x14ac:dyDescent="0.3">
      <c r="B140" s="80"/>
      <c r="C140" s="81"/>
      <c r="D140" s="82" t="str">
        <f>IF(B140="","",VLOOKUP($B140,'Atividades Teste'!$D$9:$L$100007,3,FALSE))</f>
        <v/>
      </c>
      <c r="E140" s="83" t="str">
        <f>IF(B140="","",VLOOKUP($B140,'Atividades Teste'!$D$9:$L$100007,6,FALSE))</f>
        <v/>
      </c>
      <c r="F140" s="41" t="str">
        <f>IF(B140="","",VLOOKUP($B140,'Atividades Teste'!$D$9:$L$100007,7,FALSE))</f>
        <v/>
      </c>
      <c r="G140" s="42" t="str">
        <f>IF(B140="","",VLOOKUP($B140,'Atividades Teste'!$D$9:$L$100007,8,FALSE))</f>
        <v/>
      </c>
      <c r="H140" s="43"/>
      <c r="I140" s="39"/>
      <c r="J140" s="39"/>
      <c r="K140" s="49"/>
      <c r="L140" s="46" t="str">
        <f>IF(B140="","",IF(P140&lt;&gt;"","Liberado",IF(AND(P140="",VLOOKUP(B140,'Atividades Teste'!$D$9:$AE100136,2,FALSE)="Sim"),"Impeditivo","Não")))</f>
        <v/>
      </c>
      <c r="M140" s="37"/>
      <c r="N140" s="39"/>
      <c r="O140" s="38"/>
      <c r="P140" s="38"/>
      <c r="Q140" s="85"/>
      <c r="R140" s="31" t="str">
        <f t="shared" si="2"/>
        <v/>
      </c>
    </row>
    <row r="141" spans="2:18" x14ac:dyDescent="0.3">
      <c r="B141" s="80"/>
      <c r="C141" s="81"/>
      <c r="D141" s="82" t="str">
        <f>IF(B141="","",VLOOKUP($B141,'Atividades Teste'!$D$9:$L$100007,3,FALSE))</f>
        <v/>
      </c>
      <c r="E141" s="83" t="str">
        <f>IF(B141="","",VLOOKUP($B141,'Atividades Teste'!$D$9:$L$100007,6,FALSE))</f>
        <v/>
      </c>
      <c r="F141" s="41" t="str">
        <f>IF(B141="","",VLOOKUP($B141,'Atividades Teste'!$D$9:$L$100007,7,FALSE))</f>
        <v/>
      </c>
      <c r="G141" s="42" t="str">
        <f>IF(B141="","",VLOOKUP($B141,'Atividades Teste'!$D$9:$L$100007,8,FALSE))</f>
        <v/>
      </c>
      <c r="H141" s="43"/>
      <c r="I141" s="39"/>
      <c r="J141" s="39"/>
      <c r="K141" s="49"/>
      <c r="L141" s="46" t="str">
        <f>IF(B141="","",IF(P141&lt;&gt;"","Liberado",IF(AND(P141="",VLOOKUP(B141,'Atividades Teste'!$D$9:$AE100137,2,FALSE)="Sim"),"Impeditivo","Não")))</f>
        <v/>
      </c>
      <c r="M141" s="37"/>
      <c r="N141" s="39"/>
      <c r="O141" s="38"/>
      <c r="P141" s="38"/>
      <c r="Q141" s="85"/>
      <c r="R141" s="31" t="str">
        <f t="shared" si="2"/>
        <v/>
      </c>
    </row>
    <row r="142" spans="2:18" x14ac:dyDescent="0.3">
      <c r="B142" s="80"/>
      <c r="C142" s="81"/>
      <c r="D142" s="82" t="str">
        <f>IF(B142="","",VLOOKUP($B142,'Atividades Teste'!$D$9:$L$100007,3,FALSE))</f>
        <v/>
      </c>
      <c r="E142" s="83" t="str">
        <f>IF(B142="","",VLOOKUP($B142,'Atividades Teste'!$D$9:$L$100007,6,FALSE))</f>
        <v/>
      </c>
      <c r="F142" s="41" t="str">
        <f>IF(B142="","",VLOOKUP($B142,'Atividades Teste'!$D$9:$L$100007,7,FALSE))</f>
        <v/>
      </c>
      <c r="G142" s="42" t="str">
        <f>IF(B142="","",VLOOKUP($B142,'Atividades Teste'!$D$9:$L$100007,8,FALSE))</f>
        <v/>
      </c>
      <c r="H142" s="43"/>
      <c r="I142" s="39"/>
      <c r="J142" s="39"/>
      <c r="K142" s="49"/>
      <c r="L142" s="46" t="str">
        <f>IF(B142="","",IF(P142&lt;&gt;"","Liberado",IF(AND(P142="",VLOOKUP(B142,'Atividades Teste'!$D$9:$AE100138,2,FALSE)="Sim"),"Impeditivo","Não")))</f>
        <v/>
      </c>
      <c r="M142" s="37"/>
      <c r="N142" s="39"/>
      <c r="O142" s="38"/>
      <c r="P142" s="38"/>
      <c r="Q142" s="85"/>
      <c r="R142" s="31" t="str">
        <f t="shared" si="2"/>
        <v/>
      </c>
    </row>
    <row r="143" spans="2:18" x14ac:dyDescent="0.3">
      <c r="B143" s="80"/>
      <c r="C143" s="81"/>
      <c r="D143" s="82" t="str">
        <f>IF(B143="","",VLOOKUP($B143,'Atividades Teste'!$D$9:$L$100007,3,FALSE))</f>
        <v/>
      </c>
      <c r="E143" s="83" t="str">
        <f>IF(B143="","",VLOOKUP($B143,'Atividades Teste'!$D$9:$L$100007,6,FALSE))</f>
        <v/>
      </c>
      <c r="F143" s="41" t="str">
        <f>IF(B143="","",VLOOKUP($B143,'Atividades Teste'!$D$9:$L$100007,7,FALSE))</f>
        <v/>
      </c>
      <c r="G143" s="42" t="str">
        <f>IF(B143="","",VLOOKUP($B143,'Atividades Teste'!$D$9:$L$100007,8,FALSE))</f>
        <v/>
      </c>
      <c r="H143" s="43"/>
      <c r="I143" s="39"/>
      <c r="J143" s="39"/>
      <c r="K143" s="49"/>
      <c r="L143" s="46" t="str">
        <f>IF(B143="","",IF(P143&lt;&gt;"","Liberado",IF(AND(P143="",VLOOKUP(B143,'Atividades Teste'!$D$9:$AE100139,2,FALSE)="Sim"),"Impeditivo","Não")))</f>
        <v/>
      </c>
      <c r="M143" s="37"/>
      <c r="N143" s="39"/>
      <c r="O143" s="38"/>
      <c r="P143" s="38"/>
      <c r="Q143" s="85"/>
      <c r="R143" s="31" t="str">
        <f t="shared" si="2"/>
        <v/>
      </c>
    </row>
    <row r="144" spans="2:18" x14ac:dyDescent="0.3">
      <c r="B144" s="80"/>
      <c r="C144" s="81"/>
      <c r="D144" s="82" t="str">
        <f>IF(B144="","",VLOOKUP($B144,'Atividades Teste'!$D$9:$L$100007,3,FALSE))</f>
        <v/>
      </c>
      <c r="E144" s="83" t="str">
        <f>IF(B144="","",VLOOKUP($B144,'Atividades Teste'!$D$9:$L$100007,6,FALSE))</f>
        <v/>
      </c>
      <c r="F144" s="41" t="str">
        <f>IF(B144="","",VLOOKUP($B144,'Atividades Teste'!$D$9:$L$100007,7,FALSE))</f>
        <v/>
      </c>
      <c r="G144" s="42" t="str">
        <f>IF(B144="","",VLOOKUP($B144,'Atividades Teste'!$D$9:$L$100007,8,FALSE))</f>
        <v/>
      </c>
      <c r="H144" s="43"/>
      <c r="I144" s="39"/>
      <c r="J144" s="39"/>
      <c r="K144" s="49"/>
      <c r="L144" s="46" t="str">
        <f>IF(B144="","",IF(P144&lt;&gt;"","Liberado",IF(AND(P144="",VLOOKUP(B144,'Atividades Teste'!$D$9:$AE100140,2,FALSE)="Sim"),"Impeditivo","Não")))</f>
        <v/>
      </c>
      <c r="M144" s="37"/>
      <c r="N144" s="39"/>
      <c r="O144" s="38"/>
      <c r="P144" s="38"/>
      <c r="Q144" s="85"/>
      <c r="R144" s="31" t="str">
        <f t="shared" si="2"/>
        <v/>
      </c>
    </row>
    <row r="145" spans="2:18" x14ac:dyDescent="0.3">
      <c r="B145" s="80"/>
      <c r="C145" s="81"/>
      <c r="D145" s="82" t="str">
        <f>IF(B145="","",VLOOKUP($B145,'Atividades Teste'!$D$9:$L$100007,3,FALSE))</f>
        <v/>
      </c>
      <c r="E145" s="83" t="str">
        <f>IF(B145="","",VLOOKUP($B145,'Atividades Teste'!$D$9:$L$100007,6,FALSE))</f>
        <v/>
      </c>
      <c r="F145" s="41" t="str">
        <f>IF(B145="","",VLOOKUP($B145,'Atividades Teste'!$D$9:$L$100007,7,FALSE))</f>
        <v/>
      </c>
      <c r="G145" s="42" t="str">
        <f>IF(B145="","",VLOOKUP($B145,'Atividades Teste'!$D$9:$L$100007,8,FALSE))</f>
        <v/>
      </c>
      <c r="H145" s="43"/>
      <c r="I145" s="39"/>
      <c r="J145" s="39"/>
      <c r="K145" s="49"/>
      <c r="L145" s="46" t="str">
        <f>IF(B145="","",IF(P145&lt;&gt;"","Liberado",IF(AND(P145="",VLOOKUP(B145,'Atividades Teste'!$D$9:$AE100141,2,FALSE)="Sim"),"Impeditivo","Não")))</f>
        <v/>
      </c>
      <c r="M145" s="37"/>
      <c r="N145" s="39"/>
      <c r="O145" s="38"/>
      <c r="P145" s="38"/>
      <c r="Q145" s="85"/>
      <c r="R145" s="31" t="str">
        <f t="shared" si="2"/>
        <v/>
      </c>
    </row>
    <row r="146" spans="2:18" x14ac:dyDescent="0.3">
      <c r="B146" s="80"/>
      <c r="C146" s="81"/>
      <c r="D146" s="82" t="str">
        <f>IF(B146="","",VLOOKUP($B146,'Atividades Teste'!$D$9:$L$100007,3,FALSE))</f>
        <v/>
      </c>
      <c r="E146" s="83" t="str">
        <f>IF(B146="","",VLOOKUP($B146,'Atividades Teste'!$D$9:$L$100007,6,FALSE))</f>
        <v/>
      </c>
      <c r="F146" s="41" t="str">
        <f>IF(B146="","",VLOOKUP($B146,'Atividades Teste'!$D$9:$L$100007,7,FALSE))</f>
        <v/>
      </c>
      <c r="G146" s="42" t="str">
        <f>IF(B146="","",VLOOKUP($B146,'Atividades Teste'!$D$9:$L$100007,8,FALSE))</f>
        <v/>
      </c>
      <c r="H146" s="43"/>
      <c r="I146" s="39"/>
      <c r="J146" s="39"/>
      <c r="K146" s="49"/>
      <c r="L146" s="46" t="str">
        <f>IF(B146="","",IF(P146&lt;&gt;"","Liberado",IF(AND(P146="",VLOOKUP(B146,'Atividades Teste'!$D$9:$AE100142,2,FALSE)="Sim"),"Impeditivo","Não")))</f>
        <v/>
      </c>
      <c r="M146" s="37"/>
      <c r="N146" s="39"/>
      <c r="O146" s="38"/>
      <c r="P146" s="38"/>
      <c r="Q146" s="85"/>
      <c r="R146" s="31" t="str">
        <f t="shared" si="2"/>
        <v/>
      </c>
    </row>
    <row r="147" spans="2:18" x14ac:dyDescent="0.3">
      <c r="B147" s="80"/>
      <c r="C147" s="81"/>
      <c r="D147" s="82" t="str">
        <f>IF(B147="","",VLOOKUP($B147,'Atividades Teste'!$D$9:$L$100007,3,FALSE))</f>
        <v/>
      </c>
      <c r="E147" s="83" t="str">
        <f>IF(B147="","",VLOOKUP($B147,'Atividades Teste'!$D$9:$L$100007,6,FALSE))</f>
        <v/>
      </c>
      <c r="F147" s="41" t="str">
        <f>IF(B147="","",VLOOKUP($B147,'Atividades Teste'!$D$9:$L$100007,7,FALSE))</f>
        <v/>
      </c>
      <c r="G147" s="42" t="str">
        <f>IF(B147="","",VLOOKUP($B147,'Atividades Teste'!$D$9:$L$100007,8,FALSE))</f>
        <v/>
      </c>
      <c r="H147" s="43"/>
      <c r="I147" s="39"/>
      <c r="J147" s="39"/>
      <c r="K147" s="49"/>
      <c r="L147" s="46" t="str">
        <f>IF(B147="","",IF(P147&lt;&gt;"","Liberado",IF(AND(P147="",VLOOKUP(B147,'Atividades Teste'!$D$9:$AE100143,2,FALSE)="Sim"),"Impeditivo","Não")))</f>
        <v/>
      </c>
      <c r="M147" s="37"/>
      <c r="N147" s="39"/>
      <c r="O147" s="38"/>
      <c r="P147" s="38"/>
      <c r="Q147" s="85"/>
      <c r="R147" s="31" t="str">
        <f t="shared" si="2"/>
        <v/>
      </c>
    </row>
    <row r="148" spans="2:18" x14ac:dyDescent="0.3">
      <c r="B148" s="80"/>
      <c r="C148" s="81"/>
      <c r="D148" s="82" t="str">
        <f>IF(B148="","",VLOOKUP($B148,'Atividades Teste'!$D$9:$L$100007,3,FALSE))</f>
        <v/>
      </c>
      <c r="E148" s="83" t="str">
        <f>IF(B148="","",VLOOKUP($B148,'Atividades Teste'!$D$9:$L$100007,6,FALSE))</f>
        <v/>
      </c>
      <c r="F148" s="41" t="str">
        <f>IF(B148="","",VLOOKUP($B148,'Atividades Teste'!$D$9:$L$100007,7,FALSE))</f>
        <v/>
      </c>
      <c r="G148" s="42" t="str">
        <f>IF(B148="","",VLOOKUP($B148,'Atividades Teste'!$D$9:$L$100007,8,FALSE))</f>
        <v/>
      </c>
      <c r="H148" s="43"/>
      <c r="I148" s="39"/>
      <c r="J148" s="39"/>
      <c r="K148" s="49"/>
      <c r="L148" s="46" t="str">
        <f>IF(B148="","",IF(P148&lt;&gt;"","Liberado",IF(AND(P148="",VLOOKUP(B148,'Atividades Teste'!$D$9:$AE100144,2,FALSE)="Sim"),"Impeditivo","Não")))</f>
        <v/>
      </c>
      <c r="M148" s="37"/>
      <c r="N148" s="39"/>
      <c r="O148" s="38"/>
      <c r="P148" s="38"/>
      <c r="Q148" s="85"/>
      <c r="R148" s="31" t="str">
        <f t="shared" si="2"/>
        <v/>
      </c>
    </row>
    <row r="149" spans="2:18" x14ac:dyDescent="0.3">
      <c r="B149" s="80"/>
      <c r="C149" s="81"/>
      <c r="D149" s="82" t="str">
        <f>IF(B149="","",VLOOKUP($B149,'Atividades Teste'!$D$9:$L$100007,3,FALSE))</f>
        <v/>
      </c>
      <c r="E149" s="83" t="str">
        <f>IF(B149="","",VLOOKUP($B149,'Atividades Teste'!$D$9:$L$100007,6,FALSE))</f>
        <v/>
      </c>
      <c r="F149" s="41" t="str">
        <f>IF(B149="","",VLOOKUP($B149,'Atividades Teste'!$D$9:$L$100007,7,FALSE))</f>
        <v/>
      </c>
      <c r="G149" s="42" t="str">
        <f>IF(B149="","",VLOOKUP($B149,'Atividades Teste'!$D$9:$L$100007,8,FALSE))</f>
        <v/>
      </c>
      <c r="H149" s="43"/>
      <c r="I149" s="39"/>
      <c r="J149" s="39"/>
      <c r="K149" s="49"/>
      <c r="L149" s="46" t="str">
        <f>IF(B149="","",IF(P149&lt;&gt;"","Liberado",IF(AND(P149="",VLOOKUP(B149,'Atividades Teste'!$D$9:$AE100145,2,FALSE)="Sim"),"Impeditivo","Não")))</f>
        <v/>
      </c>
      <c r="M149" s="37"/>
      <c r="N149" s="39"/>
      <c r="O149" s="38"/>
      <c r="P149" s="38"/>
      <c r="Q149" s="85"/>
      <c r="R149" s="31" t="str">
        <f t="shared" si="2"/>
        <v/>
      </c>
    </row>
    <row r="150" spans="2:18" x14ac:dyDescent="0.3">
      <c r="B150" s="80"/>
      <c r="C150" s="81"/>
      <c r="D150" s="82" t="str">
        <f>IF(B150="","",VLOOKUP($B150,'Atividades Teste'!$D$9:$L$100007,3,FALSE))</f>
        <v/>
      </c>
      <c r="E150" s="83" t="str">
        <f>IF(B150="","",VLOOKUP($B150,'Atividades Teste'!$D$9:$L$100007,6,FALSE))</f>
        <v/>
      </c>
      <c r="F150" s="41" t="str">
        <f>IF(B150="","",VLOOKUP($B150,'Atividades Teste'!$D$9:$L$100007,7,FALSE))</f>
        <v/>
      </c>
      <c r="G150" s="42" t="str">
        <f>IF(B150="","",VLOOKUP($B150,'Atividades Teste'!$D$9:$L$100007,8,FALSE))</f>
        <v/>
      </c>
      <c r="H150" s="43"/>
      <c r="I150" s="39"/>
      <c r="J150" s="39"/>
      <c r="K150" s="49"/>
      <c r="L150" s="46" t="str">
        <f>IF(B150="","",IF(P150&lt;&gt;"","Liberado",IF(AND(P150="",VLOOKUP(B150,'Atividades Teste'!$D$9:$AE100146,2,FALSE)="Sim"),"Impeditivo","Não")))</f>
        <v/>
      </c>
      <c r="M150" s="37"/>
      <c r="N150" s="39"/>
      <c r="O150" s="38"/>
      <c r="P150" s="38"/>
      <c r="Q150" s="85"/>
      <c r="R150" s="31" t="str">
        <f t="shared" si="2"/>
        <v/>
      </c>
    </row>
    <row r="151" spans="2:18" x14ac:dyDescent="0.3">
      <c r="B151" s="80"/>
      <c r="C151" s="81"/>
      <c r="D151" s="82" t="str">
        <f>IF(B151="","",VLOOKUP($B151,'Atividades Teste'!$D$9:$L$100007,3,FALSE))</f>
        <v/>
      </c>
      <c r="E151" s="83" t="str">
        <f>IF(B151="","",VLOOKUP($B151,'Atividades Teste'!$D$9:$L$100007,6,FALSE))</f>
        <v/>
      </c>
      <c r="F151" s="41" t="str">
        <f>IF(B151="","",VLOOKUP($B151,'Atividades Teste'!$D$9:$L$100007,7,FALSE))</f>
        <v/>
      </c>
      <c r="G151" s="42" t="str">
        <f>IF(B151="","",VLOOKUP($B151,'Atividades Teste'!$D$9:$L$100007,8,FALSE))</f>
        <v/>
      </c>
      <c r="H151" s="43"/>
      <c r="I151" s="39"/>
      <c r="J151" s="39"/>
      <c r="K151" s="49"/>
      <c r="L151" s="46" t="str">
        <f>IF(B151="","",IF(P151&lt;&gt;"","Liberado",IF(AND(P151="",VLOOKUP(B151,'Atividades Teste'!$D$9:$AE100147,2,FALSE)="Sim"),"Impeditivo","Não")))</f>
        <v/>
      </c>
      <c r="M151" s="37"/>
      <c r="N151" s="39"/>
      <c r="O151" s="38"/>
      <c r="P151" s="38"/>
      <c r="Q151" s="85"/>
      <c r="R151" s="31" t="str">
        <f t="shared" si="2"/>
        <v/>
      </c>
    </row>
    <row r="152" spans="2:18" x14ac:dyDescent="0.3">
      <c r="B152" s="80"/>
      <c r="C152" s="81"/>
      <c r="D152" s="82" t="str">
        <f>IF(B152="","",VLOOKUP($B152,'Atividades Teste'!$D$9:$L$100007,3,FALSE))</f>
        <v/>
      </c>
      <c r="E152" s="83" t="str">
        <f>IF(B152="","",VLOOKUP($B152,'Atividades Teste'!$D$9:$L$100007,6,FALSE))</f>
        <v/>
      </c>
      <c r="F152" s="41" t="str">
        <f>IF(B152="","",VLOOKUP($B152,'Atividades Teste'!$D$9:$L$100007,7,FALSE))</f>
        <v/>
      </c>
      <c r="G152" s="42" t="str">
        <f>IF(B152="","",VLOOKUP($B152,'Atividades Teste'!$D$9:$L$100007,8,FALSE))</f>
        <v/>
      </c>
      <c r="H152" s="43"/>
      <c r="I152" s="39"/>
      <c r="J152" s="39"/>
      <c r="K152" s="49"/>
      <c r="L152" s="46" t="str">
        <f>IF(B152="","",IF(P152&lt;&gt;"","Liberado",IF(AND(P152="",VLOOKUP(B152,'Atividades Teste'!$D$9:$AE100148,2,FALSE)="Sim"),"Impeditivo","Não")))</f>
        <v/>
      </c>
      <c r="M152" s="37"/>
      <c r="N152" s="39"/>
      <c r="O152" s="38"/>
      <c r="P152" s="38"/>
      <c r="Q152" s="85"/>
      <c r="R152" s="31" t="str">
        <f t="shared" si="2"/>
        <v/>
      </c>
    </row>
    <row r="153" spans="2:18" x14ac:dyDescent="0.3">
      <c r="B153" s="80"/>
      <c r="C153" s="81"/>
      <c r="D153" s="82" t="str">
        <f>IF(B153="","",VLOOKUP($B153,'Atividades Teste'!$D$9:$L$100007,3,FALSE))</f>
        <v/>
      </c>
      <c r="E153" s="83" t="str">
        <f>IF(B153="","",VLOOKUP($B153,'Atividades Teste'!$D$9:$L$100007,6,FALSE))</f>
        <v/>
      </c>
      <c r="F153" s="41" t="str">
        <f>IF(B153="","",VLOOKUP($B153,'Atividades Teste'!$D$9:$L$100007,7,FALSE))</f>
        <v/>
      </c>
      <c r="G153" s="42" t="str">
        <f>IF(B153="","",VLOOKUP($B153,'Atividades Teste'!$D$9:$L$100007,8,FALSE))</f>
        <v/>
      </c>
      <c r="H153" s="43"/>
      <c r="I153" s="39"/>
      <c r="J153" s="39"/>
      <c r="K153" s="49"/>
      <c r="L153" s="46" t="str">
        <f>IF(B153="","",IF(P153&lt;&gt;"","Liberado",IF(AND(P153="",VLOOKUP(B153,'Atividades Teste'!$D$9:$AE100149,2,FALSE)="Sim"),"Impeditivo","Não")))</f>
        <v/>
      </c>
      <c r="M153" s="37"/>
      <c r="N153" s="39"/>
      <c r="O153" s="38"/>
      <c r="P153" s="38"/>
      <c r="Q153" s="85"/>
      <c r="R153" s="31" t="str">
        <f t="shared" si="2"/>
        <v/>
      </c>
    </row>
    <row r="154" spans="2:18" x14ac:dyDescent="0.3">
      <c r="B154" s="80"/>
      <c r="C154" s="81"/>
      <c r="D154" s="82" t="str">
        <f>IF(B154="","",VLOOKUP($B154,'Atividades Teste'!$D$9:$L$100007,3,FALSE))</f>
        <v/>
      </c>
      <c r="E154" s="83" t="str">
        <f>IF(B154="","",VLOOKUP($B154,'Atividades Teste'!$D$9:$L$100007,6,FALSE))</f>
        <v/>
      </c>
      <c r="F154" s="41" t="str">
        <f>IF(B154="","",VLOOKUP($B154,'Atividades Teste'!$D$9:$L$100007,7,FALSE))</f>
        <v/>
      </c>
      <c r="G154" s="42" t="str">
        <f>IF(B154="","",VLOOKUP($B154,'Atividades Teste'!$D$9:$L$100007,8,FALSE))</f>
        <v/>
      </c>
      <c r="H154" s="43"/>
      <c r="I154" s="39"/>
      <c r="J154" s="39"/>
      <c r="K154" s="49"/>
      <c r="L154" s="46" t="str">
        <f>IF(B154="","",IF(P154&lt;&gt;"","Liberado",IF(AND(P154="",VLOOKUP(B154,'Atividades Teste'!$D$9:$AE100150,2,FALSE)="Sim"),"Impeditivo","Não")))</f>
        <v/>
      </c>
      <c r="M154" s="37"/>
      <c r="N154" s="39"/>
      <c r="O154" s="38"/>
      <c r="P154" s="38"/>
      <c r="Q154" s="85"/>
      <c r="R154" s="31" t="str">
        <f t="shared" si="2"/>
        <v/>
      </c>
    </row>
    <row r="155" spans="2:18" x14ac:dyDescent="0.3">
      <c r="B155" s="80"/>
      <c r="C155" s="81"/>
      <c r="D155" s="82" t="str">
        <f>IF(B155="","",VLOOKUP($B155,'Atividades Teste'!$D$9:$L$100007,3,FALSE))</f>
        <v/>
      </c>
      <c r="E155" s="83" t="str">
        <f>IF(B155="","",VLOOKUP($B155,'Atividades Teste'!$D$9:$L$100007,6,FALSE))</f>
        <v/>
      </c>
      <c r="F155" s="41" t="str">
        <f>IF(B155="","",VLOOKUP($B155,'Atividades Teste'!$D$9:$L$100007,7,FALSE))</f>
        <v/>
      </c>
      <c r="G155" s="42" t="str">
        <f>IF(B155="","",VLOOKUP($B155,'Atividades Teste'!$D$9:$L$100007,8,FALSE))</f>
        <v/>
      </c>
      <c r="H155" s="43"/>
      <c r="I155" s="39"/>
      <c r="J155" s="39"/>
      <c r="K155" s="49"/>
      <c r="L155" s="46" t="str">
        <f>IF(B155="","",IF(P155&lt;&gt;"","Liberado",IF(AND(P155="",VLOOKUP(B155,'Atividades Teste'!$D$9:$AE100151,2,FALSE)="Sim"),"Impeditivo","Não")))</f>
        <v/>
      </c>
      <c r="M155" s="37"/>
      <c r="N155" s="39"/>
      <c r="O155" s="38"/>
      <c r="P155" s="38"/>
      <c r="Q155" s="85"/>
      <c r="R155" s="31" t="str">
        <f t="shared" si="2"/>
        <v/>
      </c>
    </row>
    <row r="156" spans="2:18" x14ac:dyDescent="0.3">
      <c r="B156" s="80"/>
      <c r="C156" s="81"/>
      <c r="D156" s="82" t="str">
        <f>IF(B156="","",VLOOKUP($B156,'Atividades Teste'!$D$9:$L$100007,3,FALSE))</f>
        <v/>
      </c>
      <c r="E156" s="83" t="str">
        <f>IF(B156="","",VLOOKUP($B156,'Atividades Teste'!$D$9:$L$100007,6,FALSE))</f>
        <v/>
      </c>
      <c r="F156" s="41" t="str">
        <f>IF(B156="","",VLOOKUP($B156,'Atividades Teste'!$D$9:$L$100007,7,FALSE))</f>
        <v/>
      </c>
      <c r="G156" s="42" t="str">
        <f>IF(B156="","",VLOOKUP($B156,'Atividades Teste'!$D$9:$L$100007,8,FALSE))</f>
        <v/>
      </c>
      <c r="H156" s="43"/>
      <c r="I156" s="39"/>
      <c r="J156" s="39"/>
      <c r="K156" s="49"/>
      <c r="L156" s="46" t="str">
        <f>IF(B156="","",IF(P156&lt;&gt;"","Liberado",IF(AND(P156="",VLOOKUP(B156,'Atividades Teste'!$D$9:$AE100152,2,FALSE)="Sim"),"Impeditivo","Não")))</f>
        <v/>
      </c>
      <c r="M156" s="37"/>
      <c r="N156" s="39"/>
      <c r="O156" s="38"/>
      <c r="P156" s="38"/>
      <c r="Q156" s="85"/>
      <c r="R156" s="31" t="str">
        <f t="shared" si="2"/>
        <v/>
      </c>
    </row>
    <row r="157" spans="2:18" x14ac:dyDescent="0.3">
      <c r="B157" s="80"/>
      <c r="C157" s="81"/>
      <c r="D157" s="82" t="str">
        <f>IF(B157="","",VLOOKUP($B157,'Atividades Teste'!$D$9:$L$100007,3,FALSE))</f>
        <v/>
      </c>
      <c r="E157" s="83" t="str">
        <f>IF(B157="","",VLOOKUP($B157,'Atividades Teste'!$D$9:$L$100007,6,FALSE))</f>
        <v/>
      </c>
      <c r="F157" s="41" t="str">
        <f>IF(B157="","",VLOOKUP($B157,'Atividades Teste'!$D$9:$L$100007,7,FALSE))</f>
        <v/>
      </c>
      <c r="G157" s="42" t="str">
        <f>IF(B157="","",VLOOKUP($B157,'Atividades Teste'!$D$9:$L$100007,8,FALSE))</f>
        <v/>
      </c>
      <c r="H157" s="43"/>
      <c r="I157" s="39"/>
      <c r="J157" s="39"/>
      <c r="K157" s="49"/>
      <c r="L157" s="46" t="str">
        <f>IF(B157="","",IF(P157&lt;&gt;"","Liberado",IF(AND(P157="",VLOOKUP(B157,'Atividades Teste'!$D$9:$AE100153,2,FALSE)="Sim"),"Impeditivo","Não")))</f>
        <v/>
      </c>
      <c r="M157" s="37"/>
      <c r="N157" s="39"/>
      <c r="O157" s="38"/>
      <c r="P157" s="38"/>
      <c r="Q157" s="85"/>
      <c r="R157" s="31" t="str">
        <f t="shared" si="2"/>
        <v/>
      </c>
    </row>
    <row r="158" spans="2:18" x14ac:dyDescent="0.3">
      <c r="B158" s="80"/>
      <c r="C158" s="81"/>
      <c r="D158" s="82" t="str">
        <f>IF(B158="","",VLOOKUP($B158,'Atividades Teste'!$D$9:$L$100007,3,FALSE))</f>
        <v/>
      </c>
      <c r="E158" s="83" t="str">
        <f>IF(B158="","",VLOOKUP($B158,'Atividades Teste'!$D$9:$L$100007,6,FALSE))</f>
        <v/>
      </c>
      <c r="F158" s="41" t="str">
        <f>IF(B158="","",VLOOKUP($B158,'Atividades Teste'!$D$9:$L$100007,7,FALSE))</f>
        <v/>
      </c>
      <c r="G158" s="42" t="str">
        <f>IF(B158="","",VLOOKUP($B158,'Atividades Teste'!$D$9:$L$100007,8,FALSE))</f>
        <v/>
      </c>
      <c r="H158" s="43"/>
      <c r="I158" s="39"/>
      <c r="J158" s="39"/>
      <c r="K158" s="49"/>
      <c r="L158" s="46" t="str">
        <f>IF(B158="","",IF(P158&lt;&gt;"","Liberado",IF(AND(P158="",VLOOKUP(B158,'Atividades Teste'!$D$9:$AE100154,2,FALSE)="Sim"),"Impeditivo","Não")))</f>
        <v/>
      </c>
      <c r="M158" s="37"/>
      <c r="N158" s="39"/>
      <c r="O158" s="38"/>
      <c r="P158" s="38"/>
      <c r="Q158" s="85"/>
      <c r="R158" s="31" t="str">
        <f t="shared" si="2"/>
        <v/>
      </c>
    </row>
    <row r="159" spans="2:18" x14ac:dyDescent="0.3">
      <c r="B159" s="80"/>
      <c r="C159" s="81"/>
      <c r="D159" s="82" t="str">
        <f>IF(B159="","",VLOOKUP($B159,'Atividades Teste'!$D$9:$L$100007,3,FALSE))</f>
        <v/>
      </c>
      <c r="E159" s="83" t="str">
        <f>IF(B159="","",VLOOKUP($B159,'Atividades Teste'!$D$9:$L$100007,6,FALSE))</f>
        <v/>
      </c>
      <c r="F159" s="41" t="str">
        <f>IF(B159="","",VLOOKUP($B159,'Atividades Teste'!$D$9:$L$100007,7,FALSE))</f>
        <v/>
      </c>
      <c r="G159" s="42" t="str">
        <f>IF(B159="","",VLOOKUP($B159,'Atividades Teste'!$D$9:$L$100007,8,FALSE))</f>
        <v/>
      </c>
      <c r="H159" s="43"/>
      <c r="I159" s="39"/>
      <c r="J159" s="39"/>
      <c r="K159" s="49"/>
      <c r="L159" s="46" t="str">
        <f>IF(B159="","",IF(P159&lt;&gt;"","Liberado",IF(AND(P159="",VLOOKUP(B159,'Atividades Teste'!$D$9:$AE100155,2,FALSE)="Sim"),"Impeditivo","Não")))</f>
        <v/>
      </c>
      <c r="M159" s="37"/>
      <c r="N159" s="39"/>
      <c r="O159" s="38"/>
      <c r="P159" s="38"/>
      <c r="Q159" s="85"/>
      <c r="R159" s="31" t="str">
        <f t="shared" si="2"/>
        <v/>
      </c>
    </row>
    <row r="160" spans="2:18" x14ac:dyDescent="0.3">
      <c r="B160" s="80"/>
      <c r="C160" s="81"/>
      <c r="D160" s="82" t="str">
        <f>IF(B160="","",VLOOKUP($B160,'Atividades Teste'!$D$9:$L$100007,3,FALSE))</f>
        <v/>
      </c>
      <c r="E160" s="83" t="str">
        <f>IF(B160="","",VLOOKUP($B160,'Atividades Teste'!$D$9:$L$100007,6,FALSE))</f>
        <v/>
      </c>
      <c r="F160" s="41" t="str">
        <f>IF(B160="","",VLOOKUP($B160,'Atividades Teste'!$D$9:$L$100007,7,FALSE))</f>
        <v/>
      </c>
      <c r="G160" s="42" t="str">
        <f>IF(B160="","",VLOOKUP($B160,'Atividades Teste'!$D$9:$L$100007,8,FALSE))</f>
        <v/>
      </c>
      <c r="H160" s="43"/>
      <c r="I160" s="39"/>
      <c r="J160" s="39"/>
      <c r="K160" s="49"/>
      <c r="L160" s="46" t="str">
        <f>IF(B160="","",IF(P160&lt;&gt;"","Liberado",IF(AND(P160="",VLOOKUP(B160,'Atividades Teste'!$D$9:$AE100156,2,FALSE)="Sim"),"Impeditivo","Não")))</f>
        <v/>
      </c>
      <c r="M160" s="37"/>
      <c r="N160" s="39"/>
      <c r="O160" s="38"/>
      <c r="P160" s="38"/>
      <c r="Q160" s="85"/>
      <c r="R160" s="31" t="str">
        <f t="shared" si="2"/>
        <v/>
      </c>
    </row>
    <row r="161" spans="2:18" x14ac:dyDescent="0.3">
      <c r="B161" s="80"/>
      <c r="C161" s="81"/>
      <c r="D161" s="82" t="str">
        <f>IF(B161="","",VLOOKUP($B161,'Atividades Teste'!$D$9:$L$100007,3,FALSE))</f>
        <v/>
      </c>
      <c r="E161" s="83" t="str">
        <f>IF(B161="","",VLOOKUP($B161,'Atividades Teste'!$D$9:$L$100007,6,FALSE))</f>
        <v/>
      </c>
      <c r="F161" s="41" t="str">
        <f>IF(B161="","",VLOOKUP($B161,'Atividades Teste'!$D$9:$L$100007,7,FALSE))</f>
        <v/>
      </c>
      <c r="G161" s="42" t="str">
        <f>IF(B161="","",VLOOKUP($B161,'Atividades Teste'!$D$9:$L$100007,8,FALSE))</f>
        <v/>
      </c>
      <c r="H161" s="43"/>
      <c r="I161" s="39"/>
      <c r="J161" s="39"/>
      <c r="K161" s="49"/>
      <c r="L161" s="46" t="str">
        <f>IF(B161="","",IF(P161&lt;&gt;"","Liberado",IF(AND(P161="",VLOOKUP(B161,'Atividades Teste'!$D$9:$AE100157,2,FALSE)="Sim"),"Impeditivo","Não")))</f>
        <v/>
      </c>
      <c r="M161" s="37"/>
      <c r="N161" s="39"/>
      <c r="O161" s="38"/>
      <c r="P161" s="38"/>
      <c r="Q161" s="85"/>
      <c r="R161" s="31" t="str">
        <f t="shared" si="2"/>
        <v/>
      </c>
    </row>
    <row r="162" spans="2:18" x14ac:dyDescent="0.3">
      <c r="B162" s="80"/>
      <c r="C162" s="81"/>
      <c r="D162" s="82" t="str">
        <f>IF(B162="","",VLOOKUP($B162,'Atividades Teste'!$D$9:$L$100007,3,FALSE))</f>
        <v/>
      </c>
      <c r="E162" s="83" t="str">
        <f>IF(B162="","",VLOOKUP($B162,'Atividades Teste'!$D$9:$L$100007,6,FALSE))</f>
        <v/>
      </c>
      <c r="F162" s="41" t="str">
        <f>IF(B162="","",VLOOKUP($B162,'Atividades Teste'!$D$9:$L$100007,7,FALSE))</f>
        <v/>
      </c>
      <c r="G162" s="42" t="str">
        <f>IF(B162="","",VLOOKUP($B162,'Atividades Teste'!$D$9:$L$100007,8,FALSE))</f>
        <v/>
      </c>
      <c r="H162" s="43"/>
      <c r="I162" s="39"/>
      <c r="J162" s="39"/>
      <c r="K162" s="49"/>
      <c r="L162" s="46" t="str">
        <f>IF(B162="","",IF(P162&lt;&gt;"","Liberado",IF(AND(P162="",VLOOKUP(B162,'Atividades Teste'!$D$9:$AE100158,2,FALSE)="Sim"),"Impeditivo","Não")))</f>
        <v/>
      </c>
      <c r="M162" s="37"/>
      <c r="N162" s="39"/>
      <c r="O162" s="38"/>
      <c r="P162" s="38"/>
      <c r="Q162" s="85"/>
      <c r="R162" s="31" t="str">
        <f t="shared" si="2"/>
        <v/>
      </c>
    </row>
    <row r="163" spans="2:18" x14ac:dyDescent="0.3">
      <c r="B163" s="80"/>
      <c r="C163" s="81"/>
      <c r="D163" s="82" t="str">
        <f>IF(B163="","",VLOOKUP($B163,'Atividades Teste'!$D$9:$L$100007,3,FALSE))</f>
        <v/>
      </c>
      <c r="E163" s="83" t="str">
        <f>IF(B163="","",VLOOKUP($B163,'Atividades Teste'!$D$9:$L$100007,6,FALSE))</f>
        <v/>
      </c>
      <c r="F163" s="41" t="str">
        <f>IF(B163="","",VLOOKUP($B163,'Atividades Teste'!$D$9:$L$100007,7,FALSE))</f>
        <v/>
      </c>
      <c r="G163" s="42" t="str">
        <f>IF(B163="","",VLOOKUP($B163,'Atividades Teste'!$D$9:$L$100007,8,FALSE))</f>
        <v/>
      </c>
      <c r="H163" s="43"/>
      <c r="I163" s="39"/>
      <c r="J163" s="39"/>
      <c r="K163" s="49"/>
      <c r="L163" s="46" t="str">
        <f>IF(B163="","",IF(P163&lt;&gt;"","Liberado",IF(AND(P163="",VLOOKUP(B163,'Atividades Teste'!$D$9:$AE100159,2,FALSE)="Sim"),"Impeditivo","Não")))</f>
        <v/>
      </c>
      <c r="M163" s="37"/>
      <c r="N163" s="39"/>
      <c r="O163" s="38"/>
      <c r="P163" s="38"/>
      <c r="Q163" s="85"/>
      <c r="R163" s="31" t="str">
        <f t="shared" si="2"/>
        <v/>
      </c>
    </row>
    <row r="164" spans="2:18" x14ac:dyDescent="0.3">
      <c r="B164" s="80"/>
      <c r="C164" s="81"/>
      <c r="D164" s="82" t="str">
        <f>IF(B164="","",VLOOKUP($B164,'Atividades Teste'!$D$9:$L$100007,3,FALSE))</f>
        <v/>
      </c>
      <c r="E164" s="83" t="str">
        <f>IF(B164="","",VLOOKUP($B164,'Atividades Teste'!$D$9:$L$100007,6,FALSE))</f>
        <v/>
      </c>
      <c r="F164" s="41" t="str">
        <f>IF(B164="","",VLOOKUP($B164,'Atividades Teste'!$D$9:$L$100007,7,FALSE))</f>
        <v/>
      </c>
      <c r="G164" s="42" t="str">
        <f>IF(B164="","",VLOOKUP($B164,'Atividades Teste'!$D$9:$L$100007,8,FALSE))</f>
        <v/>
      </c>
      <c r="H164" s="43"/>
      <c r="I164" s="39"/>
      <c r="J164" s="39"/>
      <c r="K164" s="49"/>
      <c r="L164" s="46" t="str">
        <f>IF(B164="","",IF(P164&lt;&gt;"","Liberado",IF(AND(P164="",VLOOKUP(B164,'Atividades Teste'!$D$9:$AE100160,2,FALSE)="Sim"),"Impeditivo","Não")))</f>
        <v/>
      </c>
      <c r="M164" s="37"/>
      <c r="N164" s="39"/>
      <c r="O164" s="38"/>
      <c r="P164" s="38"/>
      <c r="Q164" s="85"/>
      <c r="R164" s="31" t="str">
        <f t="shared" si="2"/>
        <v/>
      </c>
    </row>
    <row r="165" spans="2:18" x14ac:dyDescent="0.3">
      <c r="B165" s="80"/>
      <c r="C165" s="81"/>
      <c r="D165" s="82" t="str">
        <f>IF(B165="","",VLOOKUP($B165,'Atividades Teste'!$D$9:$L$100007,3,FALSE))</f>
        <v/>
      </c>
      <c r="E165" s="83" t="str">
        <f>IF(B165="","",VLOOKUP($B165,'Atividades Teste'!$D$9:$L$100007,6,FALSE))</f>
        <v/>
      </c>
      <c r="F165" s="41" t="str">
        <f>IF(B165="","",VLOOKUP($B165,'Atividades Teste'!$D$9:$L$100007,7,FALSE))</f>
        <v/>
      </c>
      <c r="G165" s="42" t="str">
        <f>IF(B165="","",VLOOKUP($B165,'Atividades Teste'!$D$9:$L$100007,8,FALSE))</f>
        <v/>
      </c>
      <c r="H165" s="43"/>
      <c r="I165" s="39"/>
      <c r="J165" s="39"/>
      <c r="K165" s="49"/>
      <c r="L165" s="46" t="str">
        <f>IF(B165="","",IF(P165&lt;&gt;"","Liberado",IF(AND(P165="",VLOOKUP(B165,'Atividades Teste'!$D$9:$AE100161,2,FALSE)="Sim"),"Impeditivo","Não")))</f>
        <v/>
      </c>
      <c r="M165" s="37"/>
      <c r="N165" s="39"/>
      <c r="O165" s="38"/>
      <c r="P165" s="38"/>
      <c r="Q165" s="85"/>
      <c r="R165" s="31" t="str">
        <f t="shared" si="2"/>
        <v/>
      </c>
    </row>
    <row r="166" spans="2:18" x14ac:dyDescent="0.3">
      <c r="B166" s="80"/>
      <c r="C166" s="81"/>
      <c r="D166" s="82" t="str">
        <f>IF(B166="","",VLOOKUP($B166,'Atividades Teste'!$D$9:$L$100007,3,FALSE))</f>
        <v/>
      </c>
      <c r="E166" s="83" t="str">
        <f>IF(B166="","",VLOOKUP($B166,'Atividades Teste'!$D$9:$L$100007,6,FALSE))</f>
        <v/>
      </c>
      <c r="F166" s="41" t="str">
        <f>IF(B166="","",VLOOKUP($B166,'Atividades Teste'!$D$9:$L$100007,7,FALSE))</f>
        <v/>
      </c>
      <c r="G166" s="42" t="str">
        <f>IF(B166="","",VLOOKUP($B166,'Atividades Teste'!$D$9:$L$100007,8,FALSE))</f>
        <v/>
      </c>
      <c r="H166" s="43"/>
      <c r="I166" s="39"/>
      <c r="J166" s="39"/>
      <c r="K166" s="49"/>
      <c r="L166" s="46" t="str">
        <f>IF(B166="","",IF(P166&lt;&gt;"","Liberado",IF(AND(P166="",VLOOKUP(B166,'Atividades Teste'!$D$9:$AE100162,2,FALSE)="Sim"),"Impeditivo","Não")))</f>
        <v/>
      </c>
      <c r="M166" s="37"/>
      <c r="N166" s="39"/>
      <c r="O166" s="38"/>
      <c r="P166" s="38"/>
      <c r="Q166" s="85"/>
      <c r="R166" s="31" t="str">
        <f t="shared" si="2"/>
        <v/>
      </c>
    </row>
    <row r="167" spans="2:18" x14ac:dyDescent="0.3">
      <c r="B167" s="80"/>
      <c r="C167" s="81"/>
      <c r="D167" s="82" t="str">
        <f>IF(B167="","",VLOOKUP($B167,'Atividades Teste'!$D$9:$L$100007,3,FALSE))</f>
        <v/>
      </c>
      <c r="E167" s="83" t="str">
        <f>IF(B167="","",VLOOKUP($B167,'Atividades Teste'!$D$9:$L$100007,6,FALSE))</f>
        <v/>
      </c>
      <c r="F167" s="41" t="str">
        <f>IF(B167="","",VLOOKUP($B167,'Atividades Teste'!$D$9:$L$100007,7,FALSE))</f>
        <v/>
      </c>
      <c r="G167" s="42" t="str">
        <f>IF(B167="","",VLOOKUP($B167,'Atividades Teste'!$D$9:$L$100007,8,FALSE))</f>
        <v/>
      </c>
      <c r="H167" s="43"/>
      <c r="I167" s="39"/>
      <c r="J167" s="39"/>
      <c r="K167" s="49"/>
      <c r="L167" s="46" t="str">
        <f>IF(B167="","",IF(P167&lt;&gt;"","Liberado",IF(AND(P167="",VLOOKUP(B167,'Atividades Teste'!$D$9:$AE100163,2,FALSE)="Sim"),"Impeditivo","Não")))</f>
        <v/>
      </c>
      <c r="M167" s="37"/>
      <c r="N167" s="39"/>
      <c r="O167" s="38"/>
      <c r="P167" s="38"/>
      <c r="Q167" s="85"/>
      <c r="R167" s="31" t="str">
        <f t="shared" si="2"/>
        <v/>
      </c>
    </row>
    <row r="168" spans="2:18" x14ac:dyDescent="0.3">
      <c r="B168" s="80"/>
      <c r="C168" s="81"/>
      <c r="D168" s="82" t="str">
        <f>IF(B168="","",VLOOKUP($B168,'Atividades Teste'!$D$9:$L$100007,3,FALSE))</f>
        <v/>
      </c>
      <c r="E168" s="83" t="str">
        <f>IF(B168="","",VLOOKUP($B168,'Atividades Teste'!$D$9:$L$100007,6,FALSE))</f>
        <v/>
      </c>
      <c r="F168" s="41" t="str">
        <f>IF(B168="","",VLOOKUP($B168,'Atividades Teste'!$D$9:$L$100007,7,FALSE))</f>
        <v/>
      </c>
      <c r="G168" s="42" t="str">
        <f>IF(B168="","",VLOOKUP($B168,'Atividades Teste'!$D$9:$L$100007,8,FALSE))</f>
        <v/>
      </c>
      <c r="H168" s="43"/>
      <c r="I168" s="39"/>
      <c r="J168" s="39"/>
      <c r="K168" s="49"/>
      <c r="L168" s="46" t="str">
        <f>IF(B168="","",IF(P168&lt;&gt;"","Liberado",IF(AND(P168="",VLOOKUP(B168,'Atividades Teste'!$D$9:$AE100164,2,FALSE)="Sim"),"Impeditivo","Não")))</f>
        <v/>
      </c>
      <c r="M168" s="37"/>
      <c r="N168" s="39"/>
      <c r="O168" s="38"/>
      <c r="P168" s="38"/>
      <c r="Q168" s="85"/>
      <c r="R168" s="31" t="str">
        <f t="shared" si="2"/>
        <v/>
      </c>
    </row>
    <row r="169" spans="2:18" x14ac:dyDescent="0.3">
      <c r="B169" s="80"/>
      <c r="C169" s="81"/>
      <c r="D169" s="82" t="str">
        <f>IF(B169="","",VLOOKUP($B169,'Atividades Teste'!$D$9:$L$100007,3,FALSE))</f>
        <v/>
      </c>
      <c r="E169" s="83" t="str">
        <f>IF(B169="","",VLOOKUP($B169,'Atividades Teste'!$D$9:$L$100007,6,FALSE))</f>
        <v/>
      </c>
      <c r="F169" s="41" t="str">
        <f>IF(B169="","",VLOOKUP($B169,'Atividades Teste'!$D$9:$L$100007,7,FALSE))</f>
        <v/>
      </c>
      <c r="G169" s="42" t="str">
        <f>IF(B169="","",VLOOKUP($B169,'Atividades Teste'!$D$9:$L$100007,8,FALSE))</f>
        <v/>
      </c>
      <c r="H169" s="43"/>
      <c r="I169" s="39"/>
      <c r="J169" s="39"/>
      <c r="K169" s="49"/>
      <c r="L169" s="46" t="str">
        <f>IF(B169="","",IF(P169&lt;&gt;"","Liberado",IF(AND(P169="",VLOOKUP(B169,'Atividades Teste'!$D$9:$AE100165,2,FALSE)="Sim"),"Impeditivo","Não")))</f>
        <v/>
      </c>
      <c r="M169" s="37"/>
      <c r="N169" s="39"/>
      <c r="O169" s="38"/>
      <c r="P169" s="38"/>
      <c r="Q169" s="85"/>
      <c r="R169" s="31" t="str">
        <f t="shared" si="2"/>
        <v/>
      </c>
    </row>
    <row r="170" spans="2:18" x14ac:dyDescent="0.3">
      <c r="B170" s="80"/>
      <c r="C170" s="81"/>
      <c r="D170" s="82" t="str">
        <f>IF(B170="","",VLOOKUP($B170,'Atividades Teste'!$D$9:$L$100007,3,FALSE))</f>
        <v/>
      </c>
      <c r="E170" s="83" t="str">
        <f>IF(B170="","",VLOOKUP($B170,'Atividades Teste'!$D$9:$L$100007,6,FALSE))</f>
        <v/>
      </c>
      <c r="F170" s="41" t="str">
        <f>IF(B170="","",VLOOKUP($B170,'Atividades Teste'!$D$9:$L$100007,7,FALSE))</f>
        <v/>
      </c>
      <c r="G170" s="42" t="str">
        <f>IF(B170="","",VLOOKUP($B170,'Atividades Teste'!$D$9:$L$100007,8,FALSE))</f>
        <v/>
      </c>
      <c r="H170" s="43"/>
      <c r="I170" s="39"/>
      <c r="J170" s="39"/>
      <c r="K170" s="49"/>
      <c r="L170" s="46" t="str">
        <f>IF(B170="","",IF(P170&lt;&gt;"","Liberado",IF(AND(P170="",VLOOKUP(B170,'Atividades Teste'!$D$9:$AE100166,2,FALSE)="Sim"),"Impeditivo","Não")))</f>
        <v/>
      </c>
      <c r="M170" s="37"/>
      <c r="N170" s="39"/>
      <c r="O170" s="38"/>
      <c r="P170" s="38"/>
      <c r="Q170" s="85"/>
      <c r="R170" s="31" t="str">
        <f t="shared" si="2"/>
        <v/>
      </c>
    </row>
    <row r="171" spans="2:18" x14ac:dyDescent="0.3">
      <c r="B171" s="80"/>
      <c r="C171" s="81"/>
      <c r="D171" s="82" t="str">
        <f>IF(B171="","",VLOOKUP($B171,'Atividades Teste'!$D$9:$L$100007,3,FALSE))</f>
        <v/>
      </c>
      <c r="E171" s="83" t="str">
        <f>IF(B171="","",VLOOKUP($B171,'Atividades Teste'!$D$9:$L$100007,6,FALSE))</f>
        <v/>
      </c>
      <c r="F171" s="41" t="str">
        <f>IF(B171="","",VLOOKUP($B171,'Atividades Teste'!$D$9:$L$100007,7,FALSE))</f>
        <v/>
      </c>
      <c r="G171" s="42" t="str">
        <f>IF(B171="","",VLOOKUP($B171,'Atividades Teste'!$D$9:$L$100007,8,FALSE))</f>
        <v/>
      </c>
      <c r="H171" s="43"/>
      <c r="I171" s="39"/>
      <c r="J171" s="39"/>
      <c r="K171" s="49"/>
      <c r="L171" s="46" t="str">
        <f>IF(B171="","",IF(P171&lt;&gt;"","Liberado",IF(AND(P171="",VLOOKUP(B171,'Atividades Teste'!$D$9:$AE100167,2,FALSE)="Sim"),"Impeditivo","Não")))</f>
        <v/>
      </c>
      <c r="M171" s="37"/>
      <c r="N171" s="39"/>
      <c r="O171" s="38"/>
      <c r="P171" s="38"/>
      <c r="Q171" s="85"/>
      <c r="R171" s="31" t="str">
        <f t="shared" si="2"/>
        <v/>
      </c>
    </row>
    <row r="172" spans="2:18" x14ac:dyDescent="0.3">
      <c r="B172" s="80"/>
      <c r="C172" s="81"/>
      <c r="D172" s="82" t="str">
        <f>IF(B172="","",VLOOKUP($B172,'Atividades Teste'!$D$9:$L$100007,3,FALSE))</f>
        <v/>
      </c>
      <c r="E172" s="83" t="str">
        <f>IF(B172="","",VLOOKUP($B172,'Atividades Teste'!$D$9:$L$100007,6,FALSE))</f>
        <v/>
      </c>
      <c r="F172" s="41" t="str">
        <f>IF(B172="","",VLOOKUP($B172,'Atividades Teste'!$D$9:$L$100007,7,FALSE))</f>
        <v/>
      </c>
      <c r="G172" s="42" t="str">
        <f>IF(B172="","",VLOOKUP($B172,'Atividades Teste'!$D$9:$L$100007,8,FALSE))</f>
        <v/>
      </c>
      <c r="H172" s="43"/>
      <c r="I172" s="39"/>
      <c r="J172" s="39"/>
      <c r="K172" s="49"/>
      <c r="L172" s="46" t="str">
        <f>IF(B172="","",IF(P172&lt;&gt;"","Liberado",IF(AND(P172="",VLOOKUP(B172,'Atividades Teste'!$D$9:$AE100168,2,FALSE)="Sim"),"Impeditivo","Não")))</f>
        <v/>
      </c>
      <c r="M172" s="37"/>
      <c r="N172" s="39"/>
      <c r="O172" s="38"/>
      <c r="P172" s="38"/>
      <c r="Q172" s="85"/>
      <c r="R172" s="31" t="str">
        <f t="shared" si="2"/>
        <v/>
      </c>
    </row>
    <row r="173" spans="2:18" x14ac:dyDescent="0.3">
      <c r="B173" s="80"/>
      <c r="C173" s="81"/>
      <c r="D173" s="82" t="str">
        <f>IF(B173="","",VLOOKUP($B173,'Atividades Teste'!$D$9:$L$100007,3,FALSE))</f>
        <v/>
      </c>
      <c r="E173" s="83" t="str">
        <f>IF(B173="","",VLOOKUP($B173,'Atividades Teste'!$D$9:$L$100007,6,FALSE))</f>
        <v/>
      </c>
      <c r="F173" s="41" t="str">
        <f>IF(B173="","",VLOOKUP($B173,'Atividades Teste'!$D$9:$L$100007,7,FALSE))</f>
        <v/>
      </c>
      <c r="G173" s="42" t="str">
        <f>IF(B173="","",VLOOKUP($B173,'Atividades Teste'!$D$9:$L$100007,8,FALSE))</f>
        <v/>
      </c>
      <c r="H173" s="43"/>
      <c r="I173" s="39"/>
      <c r="J173" s="39"/>
      <c r="K173" s="49"/>
      <c r="L173" s="46" t="str">
        <f>IF(B173="","",IF(P173&lt;&gt;"","Liberado",IF(AND(P173="",VLOOKUP(B173,'Atividades Teste'!$D$9:$AE100169,2,FALSE)="Sim"),"Impeditivo","Não")))</f>
        <v/>
      </c>
      <c r="M173" s="37"/>
      <c r="N173" s="39"/>
      <c r="O173" s="38"/>
      <c r="P173" s="38"/>
      <c r="Q173" s="85"/>
      <c r="R173" s="31" t="str">
        <f t="shared" si="2"/>
        <v/>
      </c>
    </row>
    <row r="174" spans="2:18" x14ac:dyDescent="0.3">
      <c r="B174" s="80"/>
      <c r="C174" s="81"/>
      <c r="D174" s="82" t="str">
        <f>IF(B174="","",VLOOKUP($B174,'Atividades Teste'!$D$9:$L$100007,3,FALSE))</f>
        <v/>
      </c>
      <c r="E174" s="83" t="str">
        <f>IF(B174="","",VLOOKUP($B174,'Atividades Teste'!$D$9:$L$100007,6,FALSE))</f>
        <v/>
      </c>
      <c r="F174" s="41" t="str">
        <f>IF(B174="","",VLOOKUP($B174,'Atividades Teste'!$D$9:$L$100007,7,FALSE))</f>
        <v/>
      </c>
      <c r="G174" s="42" t="str">
        <f>IF(B174="","",VLOOKUP($B174,'Atividades Teste'!$D$9:$L$100007,8,FALSE))</f>
        <v/>
      </c>
      <c r="H174" s="43"/>
      <c r="I174" s="39"/>
      <c r="J174" s="39"/>
      <c r="K174" s="49"/>
      <c r="L174" s="46" t="str">
        <f>IF(B174="","",IF(P174&lt;&gt;"","Liberado",IF(AND(P174="",VLOOKUP(B174,'Atividades Teste'!$D$9:$AE100170,2,FALSE)="Sim"),"Impeditivo","Não")))</f>
        <v/>
      </c>
      <c r="M174" s="37"/>
      <c r="N174" s="39"/>
      <c r="O174" s="38"/>
      <c r="P174" s="38"/>
      <c r="Q174" s="85"/>
      <c r="R174" s="31" t="str">
        <f t="shared" si="2"/>
        <v/>
      </c>
    </row>
    <row r="175" spans="2:18" x14ac:dyDescent="0.3">
      <c r="B175" s="80"/>
      <c r="C175" s="81"/>
      <c r="D175" s="82" t="str">
        <f>IF(B175="","",VLOOKUP($B175,'Atividades Teste'!$D$9:$L$100007,3,FALSE))</f>
        <v/>
      </c>
      <c r="E175" s="83" t="str">
        <f>IF(B175="","",VLOOKUP($B175,'Atividades Teste'!$D$9:$L$100007,6,FALSE))</f>
        <v/>
      </c>
      <c r="F175" s="41" t="str">
        <f>IF(B175="","",VLOOKUP($B175,'Atividades Teste'!$D$9:$L$100007,7,FALSE))</f>
        <v/>
      </c>
      <c r="G175" s="42" t="str">
        <f>IF(B175="","",VLOOKUP($B175,'Atividades Teste'!$D$9:$L$100007,8,FALSE))</f>
        <v/>
      </c>
      <c r="H175" s="43"/>
      <c r="I175" s="39"/>
      <c r="J175" s="39"/>
      <c r="K175" s="49"/>
      <c r="L175" s="46" t="str">
        <f>IF(B175="","",IF(P175&lt;&gt;"","Liberado",IF(AND(P175="",VLOOKUP(B175,'Atividades Teste'!$D$9:$AE100171,2,FALSE)="Sim"),"Impeditivo","Não")))</f>
        <v/>
      </c>
      <c r="M175" s="37"/>
      <c r="N175" s="39"/>
      <c r="O175" s="38"/>
      <c r="P175" s="38"/>
      <c r="Q175" s="85"/>
      <c r="R175" s="31" t="str">
        <f t="shared" si="2"/>
        <v/>
      </c>
    </row>
    <row r="176" spans="2:18" x14ac:dyDescent="0.3">
      <c r="B176" s="80"/>
      <c r="C176" s="81"/>
      <c r="D176" s="82" t="str">
        <f>IF(B176="","",VLOOKUP($B176,'Atividades Teste'!$D$9:$L$100007,3,FALSE))</f>
        <v/>
      </c>
      <c r="E176" s="83" t="str">
        <f>IF(B176="","",VLOOKUP($B176,'Atividades Teste'!$D$9:$L$100007,6,FALSE))</f>
        <v/>
      </c>
      <c r="F176" s="41" t="str">
        <f>IF(B176="","",VLOOKUP($B176,'Atividades Teste'!$D$9:$L$100007,7,FALSE))</f>
        <v/>
      </c>
      <c r="G176" s="42" t="str">
        <f>IF(B176="","",VLOOKUP($B176,'Atividades Teste'!$D$9:$L$100007,8,FALSE))</f>
        <v/>
      </c>
      <c r="H176" s="43"/>
      <c r="I176" s="39"/>
      <c r="J176" s="39"/>
      <c r="K176" s="49"/>
      <c r="L176" s="46" t="str">
        <f>IF(B176="","",IF(P176&lt;&gt;"","Liberado",IF(AND(P176="",VLOOKUP(B176,'Atividades Teste'!$D$9:$AE100172,2,FALSE)="Sim"),"Impeditivo","Não")))</f>
        <v/>
      </c>
      <c r="M176" s="37"/>
      <c r="N176" s="39"/>
      <c r="O176" s="38"/>
      <c r="P176" s="38"/>
      <c r="Q176" s="85"/>
      <c r="R176" s="31" t="str">
        <f t="shared" si="2"/>
        <v/>
      </c>
    </row>
    <row r="177" spans="2:18" x14ac:dyDescent="0.3">
      <c r="B177" s="80"/>
      <c r="C177" s="81"/>
      <c r="D177" s="82" t="str">
        <f>IF(B177="","",VLOOKUP($B177,'Atividades Teste'!$D$9:$L$100007,3,FALSE))</f>
        <v/>
      </c>
      <c r="E177" s="83" t="str">
        <f>IF(B177="","",VLOOKUP($B177,'Atividades Teste'!$D$9:$L$100007,6,FALSE))</f>
        <v/>
      </c>
      <c r="F177" s="41" t="str">
        <f>IF(B177="","",VLOOKUP($B177,'Atividades Teste'!$D$9:$L$100007,7,FALSE))</f>
        <v/>
      </c>
      <c r="G177" s="42" t="str">
        <f>IF(B177="","",VLOOKUP($B177,'Atividades Teste'!$D$9:$L$100007,8,FALSE))</f>
        <v/>
      </c>
      <c r="H177" s="43"/>
      <c r="I177" s="39"/>
      <c r="J177" s="39"/>
      <c r="K177" s="49"/>
      <c r="L177" s="46" t="str">
        <f>IF(B177="","",IF(P177&lt;&gt;"","Liberado",IF(AND(P177="",VLOOKUP(B177,'Atividades Teste'!$D$9:$AE100173,2,FALSE)="Sim"),"Impeditivo","Não")))</f>
        <v/>
      </c>
      <c r="M177" s="37"/>
      <c r="N177" s="39"/>
      <c r="O177" s="38"/>
      <c r="P177" s="38"/>
      <c r="Q177" s="85"/>
      <c r="R177" s="31" t="str">
        <f t="shared" si="2"/>
        <v/>
      </c>
    </row>
    <row r="178" spans="2:18" x14ac:dyDescent="0.3">
      <c r="B178" s="80"/>
      <c r="C178" s="81"/>
      <c r="D178" s="82" t="str">
        <f>IF(B178="","",VLOOKUP($B178,'Atividades Teste'!$D$9:$L$100007,3,FALSE))</f>
        <v/>
      </c>
      <c r="E178" s="83" t="str">
        <f>IF(B178="","",VLOOKUP($B178,'Atividades Teste'!$D$9:$L$100007,6,FALSE))</f>
        <v/>
      </c>
      <c r="F178" s="41" t="str">
        <f>IF(B178="","",VLOOKUP($B178,'Atividades Teste'!$D$9:$L$100007,7,FALSE))</f>
        <v/>
      </c>
      <c r="G178" s="42" t="str">
        <f>IF(B178="","",VLOOKUP($B178,'Atividades Teste'!$D$9:$L$100007,8,FALSE))</f>
        <v/>
      </c>
      <c r="H178" s="43"/>
      <c r="I178" s="39"/>
      <c r="J178" s="39"/>
      <c r="K178" s="49"/>
      <c r="L178" s="46" t="str">
        <f>IF(B178="","",IF(P178&lt;&gt;"","Liberado",IF(AND(P178="",VLOOKUP(B178,'Atividades Teste'!$D$9:$AE100174,2,FALSE)="Sim"),"Impeditivo","Não")))</f>
        <v/>
      </c>
      <c r="M178" s="37"/>
      <c r="N178" s="39"/>
      <c r="O178" s="38"/>
      <c r="P178" s="38"/>
      <c r="Q178" s="85"/>
      <c r="R178" s="31" t="str">
        <f t="shared" si="2"/>
        <v/>
      </c>
    </row>
    <row r="179" spans="2:18" x14ac:dyDescent="0.3">
      <c r="B179" s="80"/>
      <c r="C179" s="81"/>
      <c r="D179" s="82" t="str">
        <f>IF(B179="","",VLOOKUP($B179,'Atividades Teste'!$D$9:$L$100007,3,FALSE))</f>
        <v/>
      </c>
      <c r="E179" s="83" t="str">
        <f>IF(B179="","",VLOOKUP($B179,'Atividades Teste'!$D$9:$L$100007,6,FALSE))</f>
        <v/>
      </c>
      <c r="F179" s="41" t="str">
        <f>IF(B179="","",VLOOKUP($B179,'Atividades Teste'!$D$9:$L$100007,7,FALSE))</f>
        <v/>
      </c>
      <c r="G179" s="42" t="str">
        <f>IF(B179="","",VLOOKUP($B179,'Atividades Teste'!$D$9:$L$100007,8,FALSE))</f>
        <v/>
      </c>
      <c r="H179" s="43"/>
      <c r="I179" s="39"/>
      <c r="J179" s="39"/>
      <c r="K179" s="49"/>
      <c r="L179" s="46" t="str">
        <f>IF(B179="","",IF(P179&lt;&gt;"","Liberado",IF(AND(P179="",VLOOKUP(B179,'Atividades Teste'!$D$9:$AE100175,2,FALSE)="Sim"),"Impeditivo","Não")))</f>
        <v/>
      </c>
      <c r="M179" s="37"/>
      <c r="N179" s="39"/>
      <c r="O179" s="38"/>
      <c r="P179" s="38"/>
      <c r="Q179" s="85"/>
      <c r="R179" s="31" t="str">
        <f t="shared" si="2"/>
        <v/>
      </c>
    </row>
    <row r="180" spans="2:18" x14ac:dyDescent="0.3">
      <c r="B180" s="80"/>
      <c r="C180" s="81"/>
      <c r="D180" s="82" t="str">
        <f>IF(B180="","",VLOOKUP($B180,'Atividades Teste'!$D$9:$L$100007,3,FALSE))</f>
        <v/>
      </c>
      <c r="E180" s="83" t="str">
        <f>IF(B180="","",VLOOKUP($B180,'Atividades Teste'!$D$9:$L$100007,6,FALSE))</f>
        <v/>
      </c>
      <c r="F180" s="41" t="str">
        <f>IF(B180="","",VLOOKUP($B180,'Atividades Teste'!$D$9:$L$100007,7,FALSE))</f>
        <v/>
      </c>
      <c r="G180" s="42" t="str">
        <f>IF(B180="","",VLOOKUP($B180,'Atividades Teste'!$D$9:$L$100007,8,FALSE))</f>
        <v/>
      </c>
      <c r="H180" s="43"/>
      <c r="I180" s="39"/>
      <c r="J180" s="39"/>
      <c r="K180" s="49"/>
      <c r="L180" s="46" t="str">
        <f>IF(B180="","",IF(P180&lt;&gt;"","Liberado",IF(AND(P180="",VLOOKUP(B180,'Atividades Teste'!$D$9:$AE100176,2,FALSE)="Sim"),"Impeditivo","Não")))</f>
        <v/>
      </c>
      <c r="M180" s="37"/>
      <c r="N180" s="39"/>
      <c r="O180" s="38"/>
      <c r="P180" s="38"/>
      <c r="Q180" s="85"/>
      <c r="R180" s="31" t="str">
        <f t="shared" si="2"/>
        <v/>
      </c>
    </row>
    <row r="181" spans="2:18" x14ac:dyDescent="0.3">
      <c r="B181" s="80"/>
      <c r="C181" s="81"/>
      <c r="D181" s="82" t="str">
        <f>IF(B181="","",VLOOKUP($B181,'Atividades Teste'!$D$9:$L$100007,3,FALSE))</f>
        <v/>
      </c>
      <c r="E181" s="83" t="str">
        <f>IF(B181="","",VLOOKUP($B181,'Atividades Teste'!$D$9:$L$100007,6,FALSE))</f>
        <v/>
      </c>
      <c r="F181" s="41" t="str">
        <f>IF(B181="","",VLOOKUP($B181,'Atividades Teste'!$D$9:$L$100007,7,FALSE))</f>
        <v/>
      </c>
      <c r="G181" s="42" t="str">
        <f>IF(B181="","",VLOOKUP($B181,'Atividades Teste'!$D$9:$L$100007,8,FALSE))</f>
        <v/>
      </c>
      <c r="H181" s="43"/>
      <c r="I181" s="39"/>
      <c r="J181" s="39"/>
      <c r="K181" s="49"/>
      <c r="L181" s="46" t="str">
        <f>IF(B181="","",IF(P181&lt;&gt;"","Liberado",IF(AND(P181="",VLOOKUP(B181,'Atividades Teste'!$D$9:$AE100177,2,FALSE)="Sim"),"Impeditivo","Não")))</f>
        <v/>
      </c>
      <c r="M181" s="37"/>
      <c r="N181" s="39"/>
      <c r="O181" s="38"/>
      <c r="P181" s="38"/>
      <c r="Q181" s="85"/>
      <c r="R181" s="31" t="str">
        <f t="shared" si="2"/>
        <v/>
      </c>
    </row>
    <row r="182" spans="2:18" x14ac:dyDescent="0.3">
      <c r="B182" s="80"/>
      <c r="C182" s="81"/>
      <c r="D182" s="82" t="str">
        <f>IF(B182="","",VLOOKUP($B182,'Atividades Teste'!$D$9:$L$100007,3,FALSE))</f>
        <v/>
      </c>
      <c r="E182" s="83" t="str">
        <f>IF(B182="","",VLOOKUP($B182,'Atividades Teste'!$D$9:$L$100007,6,FALSE))</f>
        <v/>
      </c>
      <c r="F182" s="41" t="str">
        <f>IF(B182="","",VLOOKUP($B182,'Atividades Teste'!$D$9:$L$100007,7,FALSE))</f>
        <v/>
      </c>
      <c r="G182" s="42" t="str">
        <f>IF(B182="","",VLOOKUP($B182,'Atividades Teste'!$D$9:$L$100007,8,FALSE))</f>
        <v/>
      </c>
      <c r="H182" s="43"/>
      <c r="I182" s="39"/>
      <c r="J182" s="39"/>
      <c r="K182" s="49"/>
      <c r="L182" s="46" t="str">
        <f>IF(B182="","",IF(P182&lt;&gt;"","Liberado",IF(AND(P182="",VLOOKUP(B182,'Atividades Teste'!$D$9:$AE100178,2,FALSE)="Sim"),"Impeditivo","Não")))</f>
        <v/>
      </c>
      <c r="M182" s="37"/>
      <c r="N182" s="39"/>
      <c r="O182" s="38"/>
      <c r="P182" s="38"/>
      <c r="Q182" s="85"/>
      <c r="R182" s="31" t="str">
        <f t="shared" si="2"/>
        <v/>
      </c>
    </row>
    <row r="183" spans="2:18" x14ac:dyDescent="0.3">
      <c r="B183" s="80"/>
      <c r="C183" s="81"/>
      <c r="D183" s="82" t="str">
        <f>IF(B183="","",VLOOKUP($B183,'Atividades Teste'!$D$9:$L$100007,3,FALSE))</f>
        <v/>
      </c>
      <c r="E183" s="83" t="str">
        <f>IF(B183="","",VLOOKUP($B183,'Atividades Teste'!$D$9:$L$100007,6,FALSE))</f>
        <v/>
      </c>
      <c r="F183" s="41" t="str">
        <f>IF(B183="","",VLOOKUP($B183,'Atividades Teste'!$D$9:$L$100007,7,FALSE))</f>
        <v/>
      </c>
      <c r="G183" s="42" t="str">
        <f>IF(B183="","",VLOOKUP($B183,'Atividades Teste'!$D$9:$L$100007,8,FALSE))</f>
        <v/>
      </c>
      <c r="H183" s="43"/>
      <c r="I183" s="39"/>
      <c r="J183" s="39"/>
      <c r="K183" s="49"/>
      <c r="L183" s="46" t="str">
        <f>IF(B183="","",IF(P183&lt;&gt;"","Liberado",IF(AND(P183="",VLOOKUP(B183,'Atividades Teste'!$D$9:$AE100179,2,FALSE)="Sim"),"Impeditivo","Não")))</f>
        <v/>
      </c>
      <c r="M183" s="37"/>
      <c r="N183" s="39"/>
      <c r="O183" s="38"/>
      <c r="P183" s="38"/>
      <c r="Q183" s="85"/>
      <c r="R183" s="31" t="str">
        <f t="shared" si="2"/>
        <v/>
      </c>
    </row>
    <row r="184" spans="2:18" x14ac:dyDescent="0.3">
      <c r="B184" s="80"/>
      <c r="C184" s="81"/>
      <c r="D184" s="82" t="str">
        <f>IF(B184="","",VLOOKUP($B184,'Atividades Teste'!$D$9:$L$100007,3,FALSE))</f>
        <v/>
      </c>
      <c r="E184" s="83" t="str">
        <f>IF(B184="","",VLOOKUP($B184,'Atividades Teste'!$D$9:$L$100007,6,FALSE))</f>
        <v/>
      </c>
      <c r="F184" s="41" t="str">
        <f>IF(B184="","",VLOOKUP($B184,'Atividades Teste'!$D$9:$L$100007,7,FALSE))</f>
        <v/>
      </c>
      <c r="G184" s="42" t="str">
        <f>IF(B184="","",VLOOKUP($B184,'Atividades Teste'!$D$9:$L$100007,8,FALSE))</f>
        <v/>
      </c>
      <c r="H184" s="43"/>
      <c r="I184" s="39"/>
      <c r="J184" s="39"/>
      <c r="K184" s="49"/>
      <c r="L184" s="46" t="str">
        <f>IF(B184="","",IF(P184&lt;&gt;"","Liberado",IF(AND(P184="",VLOOKUP(B184,'Atividades Teste'!$D$9:$AE100180,2,FALSE)="Sim"),"Impeditivo","Não")))</f>
        <v/>
      </c>
      <c r="M184" s="37"/>
      <c r="N184" s="39"/>
      <c r="O184" s="38"/>
      <c r="P184" s="38"/>
      <c r="Q184" s="85"/>
      <c r="R184" s="31" t="str">
        <f t="shared" si="2"/>
        <v/>
      </c>
    </row>
    <row r="185" spans="2:18" x14ac:dyDescent="0.3">
      <c r="B185" s="80"/>
      <c r="C185" s="81"/>
      <c r="D185" s="82" t="str">
        <f>IF(B185="","",VLOOKUP($B185,'Atividades Teste'!$D$9:$L$100007,3,FALSE))</f>
        <v/>
      </c>
      <c r="E185" s="83" t="str">
        <f>IF(B185="","",VLOOKUP($B185,'Atividades Teste'!$D$9:$L$100007,6,FALSE))</f>
        <v/>
      </c>
      <c r="F185" s="41" t="str">
        <f>IF(B185="","",VLOOKUP($B185,'Atividades Teste'!$D$9:$L$100007,7,FALSE))</f>
        <v/>
      </c>
      <c r="G185" s="42" t="str">
        <f>IF(B185="","",VLOOKUP($B185,'Atividades Teste'!$D$9:$L$100007,8,FALSE))</f>
        <v/>
      </c>
      <c r="H185" s="43"/>
      <c r="I185" s="39"/>
      <c r="J185" s="39"/>
      <c r="K185" s="49"/>
      <c r="L185" s="46" t="str">
        <f>IF(B185="","",IF(P185&lt;&gt;"","Liberado",IF(AND(P185="",VLOOKUP(B185,'Atividades Teste'!$D$9:$AE100181,2,FALSE)="Sim"),"Impeditivo","Não")))</f>
        <v/>
      </c>
      <c r="M185" s="37"/>
      <c r="N185" s="39"/>
      <c r="O185" s="38"/>
      <c r="P185" s="38"/>
      <c r="Q185" s="85"/>
      <c r="R185" s="31" t="str">
        <f t="shared" si="2"/>
        <v/>
      </c>
    </row>
    <row r="186" spans="2:18" x14ac:dyDescent="0.3">
      <c r="B186" s="80"/>
      <c r="C186" s="81"/>
      <c r="D186" s="82" t="str">
        <f>IF(B186="","",VLOOKUP($B186,'Atividades Teste'!$D$9:$L$100007,3,FALSE))</f>
        <v/>
      </c>
      <c r="E186" s="83" t="str">
        <f>IF(B186="","",VLOOKUP($B186,'Atividades Teste'!$D$9:$L$100007,6,FALSE))</f>
        <v/>
      </c>
      <c r="F186" s="41" t="str">
        <f>IF(B186="","",VLOOKUP($B186,'Atividades Teste'!$D$9:$L$100007,7,FALSE))</f>
        <v/>
      </c>
      <c r="G186" s="42" t="str">
        <f>IF(B186="","",VLOOKUP($B186,'Atividades Teste'!$D$9:$L$100007,8,FALSE))</f>
        <v/>
      </c>
      <c r="H186" s="43"/>
      <c r="I186" s="39"/>
      <c r="J186" s="39"/>
      <c r="K186" s="49"/>
      <c r="L186" s="46" t="str">
        <f>IF(B186="","",IF(P186&lt;&gt;"","Liberado",IF(AND(P186="",VLOOKUP(B186,'Atividades Teste'!$D$9:$AE100182,2,FALSE)="Sim"),"Impeditivo","Não")))</f>
        <v/>
      </c>
      <c r="M186" s="37"/>
      <c r="N186" s="39"/>
      <c r="O186" s="38"/>
      <c r="P186" s="38"/>
      <c r="Q186" s="85"/>
      <c r="R186" s="31" t="str">
        <f t="shared" si="2"/>
        <v/>
      </c>
    </row>
    <row r="187" spans="2:18" x14ac:dyDescent="0.3">
      <c r="B187" s="80"/>
      <c r="C187" s="81"/>
      <c r="D187" s="82" t="str">
        <f>IF(B187="","",VLOOKUP($B187,'Atividades Teste'!$D$9:$L$100007,3,FALSE))</f>
        <v/>
      </c>
      <c r="E187" s="83" t="str">
        <f>IF(B187="","",VLOOKUP($B187,'Atividades Teste'!$D$9:$L$100007,6,FALSE))</f>
        <v/>
      </c>
      <c r="F187" s="41" t="str">
        <f>IF(B187="","",VLOOKUP($B187,'Atividades Teste'!$D$9:$L$100007,7,FALSE))</f>
        <v/>
      </c>
      <c r="G187" s="42" t="str">
        <f>IF(B187="","",VLOOKUP($B187,'Atividades Teste'!$D$9:$L$100007,8,FALSE))</f>
        <v/>
      </c>
      <c r="H187" s="43"/>
      <c r="I187" s="39"/>
      <c r="J187" s="39"/>
      <c r="K187" s="49"/>
      <c r="L187" s="46" t="str">
        <f>IF(B187="","",IF(P187&lt;&gt;"","Liberado",IF(AND(P187="",VLOOKUP(B187,'Atividades Teste'!$D$9:$AE100183,2,FALSE)="Sim"),"Impeditivo","Não")))</f>
        <v/>
      </c>
      <c r="M187" s="37"/>
      <c r="N187" s="39"/>
      <c r="O187" s="38"/>
      <c r="P187" s="38"/>
      <c r="Q187" s="85"/>
      <c r="R187" s="31" t="str">
        <f t="shared" si="2"/>
        <v/>
      </c>
    </row>
    <row r="188" spans="2:18" x14ac:dyDescent="0.3">
      <c r="B188" s="80"/>
      <c r="C188" s="81"/>
      <c r="D188" s="82" t="str">
        <f>IF(B188="","",VLOOKUP($B188,'Atividades Teste'!$D$9:$L$100007,3,FALSE))</f>
        <v/>
      </c>
      <c r="E188" s="83" t="str">
        <f>IF(B188="","",VLOOKUP($B188,'Atividades Teste'!$D$9:$L$100007,6,FALSE))</f>
        <v/>
      </c>
      <c r="F188" s="41" t="str">
        <f>IF(B188="","",VLOOKUP($B188,'Atividades Teste'!$D$9:$L$100007,7,FALSE))</f>
        <v/>
      </c>
      <c r="G188" s="42" t="str">
        <f>IF(B188="","",VLOOKUP($B188,'Atividades Teste'!$D$9:$L$100007,8,FALSE))</f>
        <v/>
      </c>
      <c r="H188" s="43"/>
      <c r="I188" s="39"/>
      <c r="J188" s="39"/>
      <c r="K188" s="49"/>
      <c r="L188" s="46" t="str">
        <f>IF(B188="","",IF(P188&lt;&gt;"","Liberado",IF(AND(P188="",VLOOKUP(B188,'Atividades Teste'!$D$9:$AE100184,2,FALSE)="Sim"),"Impeditivo","Não")))</f>
        <v/>
      </c>
      <c r="M188" s="37"/>
      <c r="N188" s="39"/>
      <c r="O188" s="38"/>
      <c r="P188" s="38"/>
      <c r="Q188" s="85"/>
      <c r="R188" s="31" t="str">
        <f t="shared" si="2"/>
        <v/>
      </c>
    </row>
    <row r="189" spans="2:18" x14ac:dyDescent="0.3">
      <c r="B189" s="80"/>
      <c r="C189" s="81"/>
      <c r="D189" s="82" t="str">
        <f>IF(B189="","",VLOOKUP($B189,'Atividades Teste'!$D$9:$L$100007,3,FALSE))</f>
        <v/>
      </c>
      <c r="E189" s="83" t="str">
        <f>IF(B189="","",VLOOKUP($B189,'Atividades Teste'!$D$9:$L$100007,6,FALSE))</f>
        <v/>
      </c>
      <c r="F189" s="41" t="str">
        <f>IF(B189="","",VLOOKUP($B189,'Atividades Teste'!$D$9:$L$100007,7,FALSE))</f>
        <v/>
      </c>
      <c r="G189" s="42" t="str">
        <f>IF(B189="","",VLOOKUP($B189,'Atividades Teste'!$D$9:$L$100007,8,FALSE))</f>
        <v/>
      </c>
      <c r="H189" s="43"/>
      <c r="I189" s="39"/>
      <c r="J189" s="39"/>
      <c r="K189" s="49"/>
      <c r="L189" s="46" t="str">
        <f>IF(B189="","",IF(P189&lt;&gt;"","Liberado",IF(AND(P189="",VLOOKUP(B189,'Atividades Teste'!$D$9:$AE100185,2,FALSE)="Sim"),"Impeditivo","Não")))</f>
        <v/>
      </c>
      <c r="M189" s="37"/>
      <c r="N189" s="39"/>
      <c r="O189" s="38"/>
      <c r="P189" s="38"/>
      <c r="Q189" s="85"/>
      <c r="R189" s="31" t="str">
        <f t="shared" si="2"/>
        <v/>
      </c>
    </row>
    <row r="190" spans="2:18" x14ac:dyDescent="0.3">
      <c r="B190" s="80"/>
      <c r="C190" s="81"/>
      <c r="D190" s="82" t="str">
        <f>IF(B190="","",VLOOKUP($B190,'Atividades Teste'!$D$9:$L$100007,3,FALSE))</f>
        <v/>
      </c>
      <c r="E190" s="83" t="str">
        <f>IF(B190="","",VLOOKUP($B190,'Atividades Teste'!$D$9:$L$100007,6,FALSE))</f>
        <v/>
      </c>
      <c r="F190" s="41" t="str">
        <f>IF(B190="","",VLOOKUP($B190,'Atividades Teste'!$D$9:$L$100007,7,FALSE))</f>
        <v/>
      </c>
      <c r="G190" s="42" t="str">
        <f>IF(B190="","",VLOOKUP($B190,'Atividades Teste'!$D$9:$L$100007,8,FALSE))</f>
        <v/>
      </c>
      <c r="H190" s="43"/>
      <c r="I190" s="39"/>
      <c r="J190" s="39"/>
      <c r="K190" s="49"/>
      <c r="L190" s="46" t="str">
        <f>IF(B190="","",IF(P190&lt;&gt;"","Liberado",IF(AND(P190="",VLOOKUP(B190,'Atividades Teste'!$D$9:$AE100186,2,FALSE)="Sim"),"Impeditivo","Não")))</f>
        <v/>
      </c>
      <c r="M190" s="37"/>
      <c r="N190" s="39"/>
      <c r="O190" s="38"/>
      <c r="P190" s="38"/>
      <c r="Q190" s="85"/>
      <c r="R190" s="31" t="str">
        <f t="shared" si="2"/>
        <v/>
      </c>
    </row>
    <row r="191" spans="2:18" x14ac:dyDescent="0.3">
      <c r="B191" s="80"/>
      <c r="C191" s="81"/>
      <c r="D191" s="82" t="str">
        <f>IF(B191="","",VLOOKUP($B191,'Atividades Teste'!$D$9:$L$100007,3,FALSE))</f>
        <v/>
      </c>
      <c r="E191" s="83" t="str">
        <f>IF(B191="","",VLOOKUP($B191,'Atividades Teste'!$D$9:$L$100007,6,FALSE))</f>
        <v/>
      </c>
      <c r="F191" s="41" t="str">
        <f>IF(B191="","",VLOOKUP($B191,'Atividades Teste'!$D$9:$L$100007,7,FALSE))</f>
        <v/>
      </c>
      <c r="G191" s="42" t="str">
        <f>IF(B191="","",VLOOKUP($B191,'Atividades Teste'!$D$9:$L$100007,8,FALSE))</f>
        <v/>
      </c>
      <c r="H191" s="43"/>
      <c r="I191" s="39"/>
      <c r="J191" s="39"/>
      <c r="K191" s="49"/>
      <c r="L191" s="46" t="str">
        <f>IF(B191="","",IF(P191&lt;&gt;"","Liberado",IF(AND(P191="",VLOOKUP(B191,'Atividades Teste'!$D$9:$AE100187,2,FALSE)="Sim"),"Impeditivo","Não")))</f>
        <v/>
      </c>
      <c r="M191" s="37"/>
      <c r="N191" s="39"/>
      <c r="O191" s="38"/>
      <c r="P191" s="38"/>
      <c r="Q191" s="85"/>
      <c r="R191" s="31" t="str">
        <f t="shared" si="2"/>
        <v/>
      </c>
    </row>
    <row r="192" spans="2:18" x14ac:dyDescent="0.3">
      <c r="B192" s="80"/>
      <c r="C192" s="81"/>
      <c r="D192" s="82" t="str">
        <f>IF(B192="","",VLOOKUP($B192,'Atividades Teste'!$D$9:$L$100007,3,FALSE))</f>
        <v/>
      </c>
      <c r="E192" s="83" t="str">
        <f>IF(B192="","",VLOOKUP($B192,'Atividades Teste'!$D$9:$L$100007,6,FALSE))</f>
        <v/>
      </c>
      <c r="F192" s="41" t="str">
        <f>IF(B192="","",VLOOKUP($B192,'Atividades Teste'!$D$9:$L$100007,7,FALSE))</f>
        <v/>
      </c>
      <c r="G192" s="42" t="str">
        <f>IF(B192="","",VLOOKUP($B192,'Atividades Teste'!$D$9:$L$100007,8,FALSE))</f>
        <v/>
      </c>
      <c r="H192" s="43"/>
      <c r="I192" s="39"/>
      <c r="J192" s="39"/>
      <c r="K192" s="49"/>
      <c r="L192" s="46" t="str">
        <f>IF(B192="","",IF(P192&lt;&gt;"","Liberado",IF(AND(P192="",VLOOKUP(B192,'Atividades Teste'!$D$9:$AE100188,2,FALSE)="Sim"),"Impeditivo","Não")))</f>
        <v/>
      </c>
      <c r="M192" s="37"/>
      <c r="N192" s="39"/>
      <c r="O192" s="38"/>
      <c r="P192" s="38"/>
      <c r="Q192" s="85"/>
      <c r="R192" s="31" t="str">
        <f t="shared" si="2"/>
        <v/>
      </c>
    </row>
    <row r="193" spans="2:18" x14ac:dyDescent="0.3">
      <c r="B193" s="80"/>
      <c r="C193" s="81"/>
      <c r="D193" s="82" t="str">
        <f>IF(B193="","",VLOOKUP($B193,'Atividades Teste'!$D$9:$L$100007,3,FALSE))</f>
        <v/>
      </c>
      <c r="E193" s="83" t="str">
        <f>IF(B193="","",VLOOKUP($B193,'Atividades Teste'!$D$9:$L$100007,6,FALSE))</f>
        <v/>
      </c>
      <c r="F193" s="41" t="str">
        <f>IF(B193="","",VLOOKUP($B193,'Atividades Teste'!$D$9:$L$100007,7,FALSE))</f>
        <v/>
      </c>
      <c r="G193" s="42" t="str">
        <f>IF(B193="","",VLOOKUP($B193,'Atividades Teste'!$D$9:$L$100007,8,FALSE))</f>
        <v/>
      </c>
      <c r="H193" s="43"/>
      <c r="I193" s="39"/>
      <c r="J193" s="39"/>
      <c r="K193" s="49"/>
      <c r="L193" s="46" t="str">
        <f>IF(B193="","",IF(P193&lt;&gt;"","Liberado",IF(AND(P193="",VLOOKUP(B193,'Atividades Teste'!$D$9:$AE100189,2,FALSE)="Sim"),"Impeditivo","Não")))</f>
        <v/>
      </c>
      <c r="M193" s="37"/>
      <c r="N193" s="39"/>
      <c r="O193" s="38"/>
      <c r="P193" s="38"/>
      <c r="Q193" s="85"/>
      <c r="R193" s="31" t="str">
        <f t="shared" si="2"/>
        <v/>
      </c>
    </row>
    <row r="194" spans="2:18" x14ac:dyDescent="0.3">
      <c r="B194" s="80"/>
      <c r="C194" s="81"/>
      <c r="D194" s="82" t="str">
        <f>IF(B194="","",VLOOKUP($B194,'Atividades Teste'!$D$9:$L$100007,3,FALSE))</f>
        <v/>
      </c>
      <c r="E194" s="83" t="str">
        <f>IF(B194="","",VLOOKUP($B194,'Atividades Teste'!$D$9:$L$100007,6,FALSE))</f>
        <v/>
      </c>
      <c r="F194" s="41" t="str">
        <f>IF(B194="","",VLOOKUP($B194,'Atividades Teste'!$D$9:$L$100007,7,FALSE))</f>
        <v/>
      </c>
      <c r="G194" s="42" t="str">
        <f>IF(B194="","",VLOOKUP($B194,'Atividades Teste'!$D$9:$L$100007,8,FALSE))</f>
        <v/>
      </c>
      <c r="H194" s="43"/>
      <c r="I194" s="39"/>
      <c r="J194" s="39"/>
      <c r="K194" s="49"/>
      <c r="L194" s="46" t="str">
        <f>IF(B194="","",IF(P194&lt;&gt;"","Liberado",IF(AND(P194="",VLOOKUP(B194,'Atividades Teste'!$D$9:$AE100190,2,FALSE)="Sim"),"Impeditivo","Não")))</f>
        <v/>
      </c>
      <c r="M194" s="37"/>
      <c r="N194" s="39"/>
      <c r="O194" s="38"/>
      <c r="P194" s="38"/>
      <c r="Q194" s="85"/>
      <c r="R194" s="31" t="str">
        <f t="shared" si="2"/>
        <v/>
      </c>
    </row>
    <row r="195" spans="2:18" x14ac:dyDescent="0.3">
      <c r="B195" s="80"/>
      <c r="C195" s="81"/>
      <c r="D195" s="82" t="str">
        <f>IF(B195="","",VLOOKUP($B195,'Atividades Teste'!$D$9:$L$100007,3,FALSE))</f>
        <v/>
      </c>
      <c r="E195" s="83" t="str">
        <f>IF(B195="","",VLOOKUP($B195,'Atividades Teste'!$D$9:$L$100007,6,FALSE))</f>
        <v/>
      </c>
      <c r="F195" s="41" t="str">
        <f>IF(B195="","",VLOOKUP($B195,'Atividades Teste'!$D$9:$L$100007,7,FALSE))</f>
        <v/>
      </c>
      <c r="G195" s="42" t="str">
        <f>IF(B195="","",VLOOKUP($B195,'Atividades Teste'!$D$9:$L$100007,8,FALSE))</f>
        <v/>
      </c>
      <c r="H195" s="43"/>
      <c r="I195" s="39"/>
      <c r="J195" s="39"/>
      <c r="K195" s="49"/>
      <c r="L195" s="46" t="str">
        <f>IF(B195="","",IF(P195&lt;&gt;"","Liberado",IF(AND(P195="",VLOOKUP(B195,'Atividades Teste'!$D$9:$AE100191,2,FALSE)="Sim"),"Impeditivo","Não")))</f>
        <v/>
      </c>
      <c r="M195" s="37"/>
      <c r="N195" s="39"/>
      <c r="O195" s="38"/>
      <c r="P195" s="38"/>
      <c r="Q195" s="85"/>
      <c r="R195" s="31" t="str">
        <f t="shared" si="2"/>
        <v/>
      </c>
    </row>
    <row r="196" spans="2:18" x14ac:dyDescent="0.3">
      <c r="B196" s="80"/>
      <c r="C196" s="81"/>
      <c r="D196" s="82" t="str">
        <f>IF(B196="","",VLOOKUP($B196,'Atividades Teste'!$D$9:$L$100007,3,FALSE))</f>
        <v/>
      </c>
      <c r="E196" s="83" t="str">
        <f>IF(B196="","",VLOOKUP($B196,'Atividades Teste'!$D$9:$L$100007,6,FALSE))</f>
        <v/>
      </c>
      <c r="F196" s="41" t="str">
        <f>IF(B196="","",VLOOKUP($B196,'Atividades Teste'!$D$9:$L$100007,7,FALSE))</f>
        <v/>
      </c>
      <c r="G196" s="42" t="str">
        <f>IF(B196="","",VLOOKUP($B196,'Atividades Teste'!$D$9:$L$100007,8,FALSE))</f>
        <v/>
      </c>
      <c r="H196" s="43"/>
      <c r="I196" s="39"/>
      <c r="J196" s="39"/>
      <c r="K196" s="49"/>
      <c r="L196" s="46" t="str">
        <f>IF(B196="","",IF(P196&lt;&gt;"","Liberado",IF(AND(P196="",VLOOKUP(B196,'Atividades Teste'!$D$9:$AE100192,2,FALSE)="Sim"),"Impeditivo","Não")))</f>
        <v/>
      </c>
      <c r="M196" s="37"/>
      <c r="N196" s="39"/>
      <c r="O196" s="38"/>
      <c r="P196" s="38"/>
      <c r="Q196" s="85"/>
      <c r="R196" s="31" t="str">
        <f t="shared" si="2"/>
        <v/>
      </c>
    </row>
    <row r="197" spans="2:18" x14ac:dyDescent="0.3">
      <c r="B197" s="80"/>
      <c r="C197" s="81"/>
      <c r="D197" s="82" t="str">
        <f>IF(B197="","",VLOOKUP($B197,'Atividades Teste'!$D$9:$L$100007,3,FALSE))</f>
        <v/>
      </c>
      <c r="E197" s="83" t="str">
        <f>IF(B197="","",VLOOKUP($B197,'Atividades Teste'!$D$9:$L$100007,6,FALSE))</f>
        <v/>
      </c>
      <c r="F197" s="41" t="str">
        <f>IF(B197="","",VLOOKUP($B197,'Atividades Teste'!$D$9:$L$100007,7,FALSE))</f>
        <v/>
      </c>
      <c r="G197" s="42" t="str">
        <f>IF(B197="","",VLOOKUP($B197,'Atividades Teste'!$D$9:$L$100007,8,FALSE))</f>
        <v/>
      </c>
      <c r="H197" s="43"/>
      <c r="I197" s="39"/>
      <c r="J197" s="39"/>
      <c r="K197" s="49"/>
      <c r="L197" s="46" t="str">
        <f>IF(B197="","",IF(P197&lt;&gt;"","Liberado",IF(AND(P197="",VLOOKUP(B197,'Atividades Teste'!$D$9:$AE100193,2,FALSE)="Sim"),"Impeditivo","Não")))</f>
        <v/>
      </c>
      <c r="M197" s="37"/>
      <c r="N197" s="39"/>
      <c r="O197" s="38"/>
      <c r="P197" s="38"/>
      <c r="Q197" s="85"/>
      <c r="R197" s="31" t="str">
        <f t="shared" si="2"/>
        <v/>
      </c>
    </row>
    <row r="198" spans="2:18" x14ac:dyDescent="0.3">
      <c r="B198" s="80"/>
      <c r="C198" s="81"/>
      <c r="D198" s="82" t="str">
        <f>IF(B198="","",VLOOKUP($B198,'Atividades Teste'!$D$9:$L$100007,3,FALSE))</f>
        <v/>
      </c>
      <c r="E198" s="83" t="str">
        <f>IF(B198="","",VLOOKUP($B198,'Atividades Teste'!$D$9:$L$100007,6,FALSE))</f>
        <v/>
      </c>
      <c r="F198" s="41" t="str">
        <f>IF(B198="","",VLOOKUP($B198,'Atividades Teste'!$D$9:$L$100007,7,FALSE))</f>
        <v/>
      </c>
      <c r="G198" s="42" t="str">
        <f>IF(B198="","",VLOOKUP($B198,'Atividades Teste'!$D$9:$L$100007,8,FALSE))</f>
        <v/>
      </c>
      <c r="H198" s="43"/>
      <c r="I198" s="39"/>
      <c r="J198" s="39"/>
      <c r="K198" s="49"/>
      <c r="L198" s="46" t="str">
        <f>IF(B198="","",IF(P198&lt;&gt;"","Liberado",IF(AND(P198="",VLOOKUP(B198,'Atividades Teste'!$D$9:$AE100194,2,FALSE)="Sim"),"Impeditivo","Não")))</f>
        <v/>
      </c>
      <c r="M198" s="37"/>
      <c r="N198" s="39"/>
      <c r="O198" s="38"/>
      <c r="P198" s="38"/>
      <c r="Q198" s="85"/>
      <c r="R198" s="31" t="str">
        <f t="shared" si="2"/>
        <v/>
      </c>
    </row>
    <row r="199" spans="2:18" x14ac:dyDescent="0.3">
      <c r="B199" s="80"/>
      <c r="C199" s="81"/>
      <c r="D199" s="82" t="str">
        <f>IF(B199="","",VLOOKUP($B199,'Atividades Teste'!$D$9:$L$100007,3,FALSE))</f>
        <v/>
      </c>
      <c r="E199" s="83" t="str">
        <f>IF(B199="","",VLOOKUP($B199,'Atividades Teste'!$D$9:$L$100007,6,FALSE))</f>
        <v/>
      </c>
      <c r="F199" s="41" t="str">
        <f>IF(B199="","",VLOOKUP($B199,'Atividades Teste'!$D$9:$L$100007,7,FALSE))</f>
        <v/>
      </c>
      <c r="G199" s="42" t="str">
        <f>IF(B199="","",VLOOKUP($B199,'Atividades Teste'!$D$9:$L$100007,8,FALSE))</f>
        <v/>
      </c>
      <c r="H199" s="43"/>
      <c r="I199" s="39"/>
      <c r="J199" s="39"/>
      <c r="K199" s="49"/>
      <c r="L199" s="46" t="str">
        <f>IF(B199="","",IF(P199&lt;&gt;"","Liberado",IF(AND(P199="",VLOOKUP(B199,'Atividades Teste'!$D$9:$AE100195,2,FALSE)="Sim"),"Impeditivo","Não")))</f>
        <v/>
      </c>
      <c r="M199" s="37"/>
      <c r="N199" s="39"/>
      <c r="O199" s="38"/>
      <c r="P199" s="38"/>
      <c r="Q199" s="85"/>
      <c r="R199" s="31" t="str">
        <f t="shared" si="2"/>
        <v/>
      </c>
    </row>
    <row r="200" spans="2:18" x14ac:dyDescent="0.3">
      <c r="B200" s="80"/>
      <c r="C200" s="81"/>
      <c r="D200" s="82" t="str">
        <f>IF(B200="","",VLOOKUP($B200,'Atividades Teste'!$D$9:$L$100007,3,FALSE))</f>
        <v/>
      </c>
      <c r="E200" s="83" t="str">
        <f>IF(B200="","",VLOOKUP($B200,'Atividades Teste'!$D$9:$L$100007,6,FALSE))</f>
        <v/>
      </c>
      <c r="F200" s="41" t="str">
        <f>IF(B200="","",VLOOKUP($B200,'Atividades Teste'!$D$9:$L$100007,7,FALSE))</f>
        <v/>
      </c>
      <c r="G200" s="42" t="str">
        <f>IF(B200="","",VLOOKUP($B200,'Atividades Teste'!$D$9:$L$100007,8,FALSE))</f>
        <v/>
      </c>
      <c r="H200" s="43"/>
      <c r="I200" s="39"/>
      <c r="J200" s="39"/>
      <c r="K200" s="49"/>
      <c r="L200" s="46" t="str">
        <f>IF(B200="","",IF(P200&lt;&gt;"","Liberado",IF(AND(P200="",VLOOKUP(B200,'Atividades Teste'!$D$9:$AE100196,2,FALSE)="Sim"),"Impeditivo","Não")))</f>
        <v/>
      </c>
      <c r="M200" s="37"/>
      <c r="N200" s="39"/>
      <c r="O200" s="38"/>
      <c r="P200" s="38"/>
      <c r="Q200" s="85"/>
      <c r="R200" s="31" t="str">
        <f t="shared" ref="R200:R210" si="3">IF(B200="","",IF(AND(P200="",J200=""),"pendente",IF(AND(P200&lt;&gt;"",J200=""),"concluído",IF(AND(P200="",J200&lt;&gt;"",OR(K200="",K200="Não")),"Agd Chamado",IF(AND(P200="",J200&lt;&gt;"",K200="Sim"),"pendente",IF(AND(P200&lt;&gt;"",J200&lt;&gt;"",K200="Sim"),"concluído",""))))))</f>
        <v/>
      </c>
    </row>
    <row r="201" spans="2:18" x14ac:dyDescent="0.3">
      <c r="B201" s="80"/>
      <c r="C201" s="81"/>
      <c r="D201" s="82" t="str">
        <f>IF(B201="","",VLOOKUP($B201,'Atividades Teste'!$D$9:$L$100007,3,FALSE))</f>
        <v/>
      </c>
      <c r="E201" s="83" t="str">
        <f>IF(B201="","",VLOOKUP($B201,'Atividades Teste'!$D$9:$L$100007,6,FALSE))</f>
        <v/>
      </c>
      <c r="F201" s="41" t="str">
        <f>IF(B201="","",VLOOKUP($B201,'Atividades Teste'!$D$9:$L$100007,7,FALSE))</f>
        <v/>
      </c>
      <c r="G201" s="42" t="str">
        <f>IF(B201="","",VLOOKUP($B201,'Atividades Teste'!$D$9:$L$100007,8,FALSE))</f>
        <v/>
      </c>
      <c r="H201" s="43"/>
      <c r="I201" s="39"/>
      <c r="J201" s="39"/>
      <c r="K201" s="49"/>
      <c r="L201" s="46" t="str">
        <f>IF(B201="","",IF(P201&lt;&gt;"","Liberado",IF(AND(P201="",VLOOKUP(B201,'Atividades Teste'!$D$9:$AE100197,2,FALSE)="Sim"),"Impeditivo","Não")))</f>
        <v/>
      </c>
      <c r="M201" s="37"/>
      <c r="N201" s="39"/>
      <c r="O201" s="38"/>
      <c r="P201" s="38"/>
      <c r="Q201" s="85"/>
      <c r="R201" s="31" t="str">
        <f t="shared" si="3"/>
        <v/>
      </c>
    </row>
    <row r="202" spans="2:18" x14ac:dyDescent="0.3">
      <c r="B202" s="80"/>
      <c r="C202" s="81"/>
      <c r="D202" s="82" t="str">
        <f>IF(B202="","",VLOOKUP($B202,'Atividades Teste'!$D$9:$L$100007,3,FALSE))</f>
        <v/>
      </c>
      <c r="E202" s="83" t="str">
        <f>IF(B202="","",VLOOKUP($B202,'Atividades Teste'!$D$9:$L$100007,6,FALSE))</f>
        <v/>
      </c>
      <c r="F202" s="41" t="str">
        <f>IF(B202="","",VLOOKUP($B202,'Atividades Teste'!$D$9:$L$100007,7,FALSE))</f>
        <v/>
      </c>
      <c r="G202" s="42" t="str">
        <f>IF(B202="","",VLOOKUP($B202,'Atividades Teste'!$D$9:$L$100007,8,FALSE))</f>
        <v/>
      </c>
      <c r="H202" s="43"/>
      <c r="I202" s="39"/>
      <c r="J202" s="39"/>
      <c r="K202" s="49"/>
      <c r="L202" s="46" t="str">
        <f>IF(B202="","",IF(P202&lt;&gt;"","Liberado",IF(AND(P202="",VLOOKUP(B202,'Atividades Teste'!$D$9:$AE100198,2,FALSE)="Sim"),"Impeditivo","Não")))</f>
        <v/>
      </c>
      <c r="M202" s="37"/>
      <c r="N202" s="39"/>
      <c r="O202" s="38"/>
      <c r="P202" s="38"/>
      <c r="Q202" s="85"/>
      <c r="R202" s="31" t="str">
        <f t="shared" si="3"/>
        <v/>
      </c>
    </row>
    <row r="203" spans="2:18" x14ac:dyDescent="0.3">
      <c r="B203" s="80"/>
      <c r="C203" s="81"/>
      <c r="D203" s="82" t="str">
        <f>IF(B203="","",VLOOKUP($B203,'Atividades Teste'!$D$9:$L$100007,3,FALSE))</f>
        <v/>
      </c>
      <c r="E203" s="83" t="str">
        <f>IF(B203="","",VLOOKUP($B203,'Atividades Teste'!$D$9:$L$100007,6,FALSE))</f>
        <v/>
      </c>
      <c r="F203" s="41" t="str">
        <f>IF(B203="","",VLOOKUP($B203,'Atividades Teste'!$D$9:$L$100007,7,FALSE))</f>
        <v/>
      </c>
      <c r="G203" s="42" t="str">
        <f>IF(B203="","",VLOOKUP($B203,'Atividades Teste'!$D$9:$L$100007,8,FALSE))</f>
        <v/>
      </c>
      <c r="H203" s="43"/>
      <c r="I203" s="39"/>
      <c r="J203" s="39"/>
      <c r="K203" s="49"/>
      <c r="L203" s="46" t="str">
        <f>IF(B203="","",IF(P203&lt;&gt;"","Liberado",IF(AND(P203="",VLOOKUP(B203,'Atividades Teste'!$D$9:$AE100199,2,FALSE)="Sim"),"Impeditivo","Não")))</f>
        <v/>
      </c>
      <c r="M203" s="37"/>
      <c r="N203" s="39"/>
      <c r="O203" s="38"/>
      <c r="P203" s="38"/>
      <c r="Q203" s="85"/>
      <c r="R203" s="31" t="str">
        <f t="shared" si="3"/>
        <v/>
      </c>
    </row>
    <row r="204" spans="2:18" x14ac:dyDescent="0.3">
      <c r="B204" s="80"/>
      <c r="C204" s="81"/>
      <c r="D204" s="82" t="str">
        <f>IF(B204="","",VLOOKUP($B204,'Atividades Teste'!$D$9:$L$100007,3,FALSE))</f>
        <v/>
      </c>
      <c r="E204" s="83" t="str">
        <f>IF(B204="","",VLOOKUP($B204,'Atividades Teste'!$D$9:$L$100007,6,FALSE))</f>
        <v/>
      </c>
      <c r="F204" s="41" t="str">
        <f>IF(B204="","",VLOOKUP($B204,'Atividades Teste'!$D$9:$L$100007,7,FALSE))</f>
        <v/>
      </c>
      <c r="G204" s="42" t="str">
        <f>IF(B204="","",VLOOKUP($B204,'Atividades Teste'!$D$9:$L$100007,8,FALSE))</f>
        <v/>
      </c>
      <c r="H204" s="43"/>
      <c r="I204" s="39"/>
      <c r="J204" s="39"/>
      <c r="K204" s="49"/>
      <c r="L204" s="46" t="str">
        <f>IF(B204="","",IF(P204&lt;&gt;"","Liberado",IF(AND(P204="",VLOOKUP(B204,'Atividades Teste'!$D$9:$AE100200,2,FALSE)="Sim"),"Impeditivo","Não")))</f>
        <v/>
      </c>
      <c r="M204" s="37"/>
      <c r="N204" s="39"/>
      <c r="O204" s="38"/>
      <c r="P204" s="38"/>
      <c r="Q204" s="85"/>
      <c r="R204" s="31" t="str">
        <f t="shared" si="3"/>
        <v/>
      </c>
    </row>
    <row r="205" spans="2:18" x14ac:dyDescent="0.3">
      <c r="B205" s="80"/>
      <c r="C205" s="81"/>
      <c r="D205" s="82" t="str">
        <f>IF(B205="","",VLOOKUP($B205,'Atividades Teste'!$D$9:$L$100007,3,FALSE))</f>
        <v/>
      </c>
      <c r="E205" s="83" t="str">
        <f>IF(B205="","",VLOOKUP($B205,'Atividades Teste'!$D$9:$L$100007,6,FALSE))</f>
        <v/>
      </c>
      <c r="F205" s="41" t="str">
        <f>IF(B205="","",VLOOKUP($B205,'Atividades Teste'!$D$9:$L$100007,7,FALSE))</f>
        <v/>
      </c>
      <c r="G205" s="42" t="str">
        <f>IF(B205="","",VLOOKUP($B205,'Atividades Teste'!$D$9:$L$100007,8,FALSE))</f>
        <v/>
      </c>
      <c r="H205" s="43"/>
      <c r="I205" s="39"/>
      <c r="J205" s="39"/>
      <c r="K205" s="49"/>
      <c r="L205" s="46" t="str">
        <f>IF(B205="","",IF(P205&lt;&gt;"","Liberado",IF(AND(P205="",VLOOKUP(B205,'Atividades Teste'!$D$9:$AE100201,2,FALSE)="Sim"),"Impeditivo","Não")))</f>
        <v/>
      </c>
      <c r="M205" s="37"/>
      <c r="N205" s="39"/>
      <c r="O205" s="38"/>
      <c r="P205" s="38"/>
      <c r="Q205" s="85"/>
      <c r="R205" s="31" t="str">
        <f t="shared" si="3"/>
        <v/>
      </c>
    </row>
    <row r="206" spans="2:18" x14ac:dyDescent="0.3">
      <c r="B206" s="80"/>
      <c r="C206" s="81"/>
      <c r="D206" s="82" t="str">
        <f>IF(B206="","",VLOOKUP($B206,'Atividades Teste'!$D$9:$L$100007,3,FALSE))</f>
        <v/>
      </c>
      <c r="E206" s="83" t="str">
        <f>IF(B206="","",VLOOKUP($B206,'Atividades Teste'!$D$9:$L$100007,6,FALSE))</f>
        <v/>
      </c>
      <c r="F206" s="41" t="str">
        <f>IF(B206="","",VLOOKUP($B206,'Atividades Teste'!$D$9:$L$100007,7,FALSE))</f>
        <v/>
      </c>
      <c r="G206" s="42" t="str">
        <f>IF(B206="","",VLOOKUP($B206,'Atividades Teste'!$D$9:$L$100007,8,FALSE))</f>
        <v/>
      </c>
      <c r="H206" s="43"/>
      <c r="I206" s="39"/>
      <c r="J206" s="39"/>
      <c r="K206" s="49"/>
      <c r="L206" s="46" t="str">
        <f>IF(B206="","",IF(P206&lt;&gt;"","Liberado",IF(AND(P206="",VLOOKUP(B206,'Atividades Teste'!$D$9:$AE100202,2,FALSE)="Sim"),"Impeditivo","Não")))</f>
        <v/>
      </c>
      <c r="M206" s="37"/>
      <c r="N206" s="39"/>
      <c r="O206" s="38"/>
      <c r="P206" s="38"/>
      <c r="Q206" s="85"/>
      <c r="R206" s="31" t="str">
        <f t="shared" si="3"/>
        <v/>
      </c>
    </row>
    <row r="207" spans="2:18" x14ac:dyDescent="0.3">
      <c r="B207" s="80"/>
      <c r="C207" s="81"/>
      <c r="D207" s="82" t="str">
        <f>IF(B207="","",VLOOKUP($B207,'Atividades Teste'!$D$9:$L$100007,3,FALSE))</f>
        <v/>
      </c>
      <c r="E207" s="83" t="str">
        <f>IF(B207="","",VLOOKUP($B207,'Atividades Teste'!$D$9:$L$100007,6,FALSE))</f>
        <v/>
      </c>
      <c r="F207" s="41" t="str">
        <f>IF(B207="","",VLOOKUP($B207,'Atividades Teste'!$D$9:$L$100007,7,FALSE))</f>
        <v/>
      </c>
      <c r="G207" s="42" t="str">
        <f>IF(B207="","",VLOOKUP($B207,'Atividades Teste'!$D$9:$L$100007,8,FALSE))</f>
        <v/>
      </c>
      <c r="H207" s="43"/>
      <c r="I207" s="39"/>
      <c r="J207" s="39"/>
      <c r="K207" s="49"/>
      <c r="L207" s="46" t="str">
        <f>IF(B207="","",IF(P207&lt;&gt;"","Liberado",IF(AND(P207="",VLOOKUP(B207,'Atividades Teste'!$D$9:$AE100203,2,FALSE)="Sim"),"Impeditivo","Não")))</f>
        <v/>
      </c>
      <c r="M207" s="37"/>
      <c r="N207" s="39"/>
      <c r="O207" s="38"/>
      <c r="P207" s="38"/>
      <c r="Q207" s="85"/>
      <c r="R207" s="31" t="str">
        <f t="shared" si="3"/>
        <v/>
      </c>
    </row>
    <row r="208" spans="2:18" x14ac:dyDescent="0.3">
      <c r="B208" s="80"/>
      <c r="C208" s="81"/>
      <c r="D208" s="82" t="str">
        <f>IF(B208="","",VLOOKUP($B208,'Atividades Teste'!$D$9:$L$100007,3,FALSE))</f>
        <v/>
      </c>
      <c r="E208" s="83" t="str">
        <f>IF(B208="","",VLOOKUP($B208,'Atividades Teste'!$D$9:$L$100007,6,FALSE))</f>
        <v/>
      </c>
      <c r="F208" s="41" t="str">
        <f>IF(B208="","",VLOOKUP($B208,'Atividades Teste'!$D$9:$L$100007,7,FALSE))</f>
        <v/>
      </c>
      <c r="G208" s="42" t="str">
        <f>IF(B208="","",VLOOKUP($B208,'Atividades Teste'!$D$9:$L$100007,8,FALSE))</f>
        <v/>
      </c>
      <c r="H208" s="43"/>
      <c r="I208" s="39"/>
      <c r="J208" s="39"/>
      <c r="K208" s="49"/>
      <c r="L208" s="46" t="str">
        <f>IF(B208="","",IF(P208&lt;&gt;"","Liberado",IF(AND(P208="",VLOOKUP(B208,'Atividades Teste'!$D$9:$AE100204,2,FALSE)="Sim"),"Impeditivo","Não")))</f>
        <v/>
      </c>
      <c r="M208" s="37"/>
      <c r="N208" s="39"/>
      <c r="O208" s="38"/>
      <c r="P208" s="38"/>
      <c r="Q208" s="85"/>
      <c r="R208" s="31" t="str">
        <f t="shared" si="3"/>
        <v/>
      </c>
    </row>
    <row r="209" spans="2:18" x14ac:dyDescent="0.3">
      <c r="B209" s="80"/>
      <c r="C209" s="81"/>
      <c r="D209" s="82" t="str">
        <f>IF(B209="","",VLOOKUP($B209,'Atividades Teste'!$D$9:$L$100007,3,FALSE))</f>
        <v/>
      </c>
      <c r="E209" s="83" t="str">
        <f>IF(B209="","",VLOOKUP($B209,'Atividades Teste'!$D$9:$L$100007,6,FALSE))</f>
        <v/>
      </c>
      <c r="F209" s="41" t="str">
        <f>IF(B209="","",VLOOKUP($B209,'Atividades Teste'!$D$9:$L$100007,7,FALSE))</f>
        <v/>
      </c>
      <c r="G209" s="42" t="str">
        <f>IF(B209="","",VLOOKUP($B209,'Atividades Teste'!$D$9:$L$100007,8,FALSE))</f>
        <v/>
      </c>
      <c r="H209" s="43"/>
      <c r="I209" s="39"/>
      <c r="J209" s="39"/>
      <c r="K209" s="49"/>
      <c r="L209" s="46" t="str">
        <f>IF(B209="","",IF(P209&lt;&gt;"","Liberado",IF(AND(P209="",VLOOKUP(B209,'Atividades Teste'!$D$9:$AE100205,2,FALSE)="Sim"),"Impeditivo","Não")))</f>
        <v/>
      </c>
      <c r="M209" s="37"/>
      <c r="N209" s="39"/>
      <c r="O209" s="38"/>
      <c r="P209" s="38"/>
      <c r="Q209" s="85"/>
      <c r="R209" s="31" t="str">
        <f t="shared" si="3"/>
        <v/>
      </c>
    </row>
    <row r="210" spans="2:18" x14ac:dyDescent="0.3">
      <c r="B210" s="86"/>
      <c r="C210" s="87"/>
      <c r="D210" s="88" t="str">
        <f>IF(B210="","",VLOOKUP($B210,'Atividades Teste'!$D$9:$L$100007,3,FALSE))</f>
        <v/>
      </c>
      <c r="E210" s="89" t="str">
        <f>IF(B210="","",VLOOKUP($B210,'Atividades Teste'!$D$9:$L$100007,6,FALSE))</f>
        <v/>
      </c>
      <c r="F210" s="61" t="str">
        <f>IF(B210="","",VLOOKUP($B210,'Atividades Teste'!$D$9:$L$100007,7,FALSE))</f>
        <v/>
      </c>
      <c r="G210" s="62" t="str">
        <f>IF(B210="","",VLOOKUP($B210,'Atividades Teste'!$D$9:$L$100007,8,FALSE))</f>
        <v/>
      </c>
      <c r="H210" s="63"/>
      <c r="I210" s="59"/>
      <c r="J210" s="59"/>
      <c r="K210" s="65"/>
      <c r="L210" s="66" t="str">
        <f>IF(B210="","",IF(P210&lt;&gt;"","Liberado",IF(AND(P210="",VLOOKUP(B210,'Atividades Teste'!$D$9:$AE100206,2,FALSE)="Sim"),"Impeditivo","Não")))</f>
        <v/>
      </c>
      <c r="M210" s="64"/>
      <c r="N210" s="59"/>
      <c r="O210" s="58"/>
      <c r="P210" s="58"/>
      <c r="Q210" s="90"/>
      <c r="R210" s="52" t="str">
        <f t="shared" si="3"/>
        <v/>
      </c>
    </row>
    <row r="211" spans="2:18" x14ac:dyDescent="0.3">
      <c r="B211" s="1" t="s">
        <v>52</v>
      </c>
      <c r="C211" s="1" t="s">
        <v>52</v>
      </c>
      <c r="D211" s="91" t="s">
        <v>52</v>
      </c>
      <c r="E211" s="91" t="s">
        <v>52</v>
      </c>
      <c r="F211" s="92" t="s">
        <v>50</v>
      </c>
      <c r="G211" s="92" t="s">
        <v>52</v>
      </c>
      <c r="H211" s="1" t="s">
        <v>52</v>
      </c>
      <c r="I211" s="1" t="s">
        <v>52</v>
      </c>
      <c r="J211" s="1" t="s">
        <v>52</v>
      </c>
      <c r="K211" s="92" t="s">
        <v>52</v>
      </c>
      <c r="M211" s="92" t="s">
        <v>52</v>
      </c>
      <c r="N211" s="1" t="s">
        <v>52</v>
      </c>
      <c r="O211" s="1" t="s">
        <v>52</v>
      </c>
      <c r="P211" s="1" t="s">
        <v>52</v>
      </c>
      <c r="Q211" s="1" t="s">
        <v>52</v>
      </c>
      <c r="R211" s="1" t="s">
        <v>52</v>
      </c>
    </row>
  </sheetData>
  <dataValidations count="3">
    <dataValidation type="list" allowBlank="1" showInputMessage="1" showErrorMessage="1" sqref="I6:I210">
      <formula1>"Produto Padrão, Específico TOTVS, Específico Cliente"</formula1>
    </dataValidation>
    <dataValidation type="list" allowBlank="1" showInputMessage="1" showErrorMessage="1" sqref="M6:M210">
      <formula1>"TOTVS, Cliente"</formula1>
    </dataValidation>
    <dataValidation type="list" allowBlank="1" showInputMessage="1" showErrorMessage="1" sqref="K6:K210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07"/>
  <sheetViews>
    <sheetView showGridLines="0" zoomScale="80" zoomScaleNormal="80" workbookViewId="0">
      <selection activeCell="M15" sqref="M15"/>
    </sheetView>
  </sheetViews>
  <sheetFormatPr defaultColWidth="9.140625" defaultRowHeight="16.5" x14ac:dyDescent="0.3"/>
  <cols>
    <col min="1" max="1" width="9.140625" style="1"/>
    <col min="2" max="2" width="1" style="1" customWidth="1"/>
    <col min="3" max="3" width="0" style="1" hidden="1" customWidth="1"/>
    <col min="4" max="4" width="11.140625" style="1" customWidth="1"/>
    <col min="5" max="5" width="8.140625" style="1" customWidth="1"/>
    <col min="6" max="6" width="32.7109375" style="1" customWidth="1"/>
    <col min="7" max="7" width="37.140625" style="1" customWidth="1"/>
    <col min="8" max="8" width="16.7109375" style="1" customWidth="1"/>
    <col min="9" max="9" width="44.7109375" style="1" customWidth="1"/>
    <col min="10" max="10" width="10.85546875" style="1" bestFit="1" customWidth="1"/>
    <col min="11" max="11" width="11.28515625" style="1" customWidth="1"/>
    <col min="12" max="12" width="1" style="1" customWidth="1"/>
    <col min="13" max="16384" width="9.140625" style="1"/>
  </cols>
  <sheetData>
    <row r="1" spans="2:18" x14ac:dyDescent="0.3">
      <c r="D1" s="7" t="s">
        <v>123</v>
      </c>
    </row>
    <row r="2" spans="2:18" ht="5.0999999999999996" customHeight="1" x14ac:dyDescent="0.3"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6"/>
    </row>
    <row r="3" spans="2:18" ht="17.25" thickBot="1" x14ac:dyDescent="0.35">
      <c r="B3" s="137"/>
      <c r="C3" s="4"/>
      <c r="D3" s="289" t="s">
        <v>105</v>
      </c>
      <c r="E3" s="289"/>
      <c r="F3" s="289"/>
      <c r="G3" s="289"/>
      <c r="H3" s="289"/>
      <c r="I3" s="289"/>
      <c r="J3" s="289"/>
      <c r="K3" s="289"/>
      <c r="L3" s="138"/>
      <c r="Q3" s="148" t="s">
        <v>107</v>
      </c>
      <c r="R3" s="149"/>
    </row>
    <row r="4" spans="2:18" ht="17.25" thickTop="1" x14ac:dyDescent="0.3">
      <c r="B4" s="137"/>
      <c r="C4" s="4"/>
      <c r="D4" s="289"/>
      <c r="E4" s="289"/>
      <c r="F4" s="289"/>
      <c r="G4" s="289"/>
      <c r="H4" s="289"/>
      <c r="I4" s="289"/>
      <c r="J4" s="289"/>
      <c r="K4" s="289"/>
      <c r="L4" s="138"/>
      <c r="Q4" s="106" t="s">
        <v>101</v>
      </c>
      <c r="R4" s="145">
        <f>COUNTIFS('Atividades Teste'!$F:$F,'Ficha de Atividades'!$E$8,'Atividades Teste'!$G:$G,'Ficha de Atividades'!$E$10)</f>
        <v>0</v>
      </c>
    </row>
    <row r="5" spans="2:18" ht="3.6" customHeight="1" x14ac:dyDescent="0.3">
      <c r="B5" s="137"/>
      <c r="C5" s="4"/>
      <c r="D5" s="152"/>
      <c r="E5" s="155"/>
      <c r="F5" s="155"/>
      <c r="G5" s="153"/>
      <c r="H5" s="153"/>
      <c r="I5" s="153"/>
      <c r="J5" s="153"/>
      <c r="K5" s="154"/>
      <c r="L5" s="138"/>
      <c r="Q5" s="106"/>
      <c r="R5" s="145"/>
    </row>
    <row r="6" spans="2:18" ht="18.75" x14ac:dyDescent="0.3">
      <c r="B6" s="137"/>
      <c r="C6" s="4"/>
      <c r="D6" s="131" t="s">
        <v>98</v>
      </c>
      <c r="E6" s="277" t="s">
        <v>109</v>
      </c>
      <c r="F6" s="278"/>
      <c r="G6" s="288" t="s">
        <v>106</v>
      </c>
      <c r="H6" s="288"/>
      <c r="I6" s="288"/>
      <c r="J6" s="129" t="s">
        <v>99</v>
      </c>
      <c r="K6" s="157">
        <v>42635</v>
      </c>
      <c r="L6" s="138"/>
      <c r="Q6" s="106" t="s">
        <v>102</v>
      </c>
      <c r="R6" s="145" t="str">
        <f>CONCATENATE($E$8,".",1)</f>
        <v>12.1</v>
      </c>
    </row>
    <row r="7" spans="2:18" ht="3.6" customHeight="1" x14ac:dyDescent="0.3">
      <c r="B7" s="137"/>
      <c r="C7" s="4"/>
      <c r="D7" s="131"/>
      <c r="E7" s="151"/>
      <c r="F7" s="103"/>
      <c r="G7" s="150"/>
      <c r="H7" s="150"/>
      <c r="I7" s="150"/>
      <c r="J7" s="129"/>
      <c r="K7" s="5"/>
      <c r="L7" s="138"/>
      <c r="Q7" s="106"/>
      <c r="R7" s="145"/>
    </row>
    <row r="8" spans="2:18" x14ac:dyDescent="0.3">
      <c r="B8" s="137"/>
      <c r="C8" s="4"/>
      <c r="D8" s="131" t="s">
        <v>97</v>
      </c>
      <c r="E8" s="156">
        <v>12</v>
      </c>
      <c r="F8" s="4"/>
      <c r="G8" s="279" t="s">
        <v>110</v>
      </c>
      <c r="H8" s="280"/>
      <c r="I8" s="281"/>
      <c r="J8" s="4"/>
      <c r="K8" s="5"/>
      <c r="L8" s="138"/>
      <c r="Q8" s="146" t="s">
        <v>103</v>
      </c>
      <c r="R8" s="147" t="str">
        <f>CONCATENATE($E$8,".",$R$4)</f>
        <v>12.0</v>
      </c>
    </row>
    <row r="9" spans="2:18" ht="3.6" customHeight="1" x14ac:dyDescent="0.3">
      <c r="B9" s="137"/>
      <c r="C9" s="4"/>
      <c r="D9" s="131"/>
      <c r="E9" s="133"/>
      <c r="F9" s="4"/>
      <c r="G9" s="282"/>
      <c r="H9" s="283"/>
      <c r="I9" s="284"/>
      <c r="J9" s="4"/>
      <c r="K9" s="5"/>
      <c r="L9" s="138"/>
    </row>
    <row r="10" spans="2:18" x14ac:dyDescent="0.3">
      <c r="B10" s="137"/>
      <c r="C10" s="4"/>
      <c r="D10" s="131" t="s">
        <v>96</v>
      </c>
      <c r="E10" s="156">
        <v>2</v>
      </c>
      <c r="F10" s="4"/>
      <c r="G10" s="285"/>
      <c r="H10" s="286"/>
      <c r="I10" s="287"/>
      <c r="J10" s="129" t="s">
        <v>100</v>
      </c>
      <c r="K10" s="5"/>
      <c r="L10" s="138"/>
    </row>
    <row r="11" spans="2:18" ht="3.6" customHeight="1" thickBot="1" x14ac:dyDescent="0.35">
      <c r="B11" s="137"/>
      <c r="C11" s="4"/>
      <c r="D11" s="132"/>
      <c r="E11" s="105"/>
      <c r="F11" s="104"/>
      <c r="G11" s="105"/>
      <c r="H11" s="105"/>
      <c r="I11" s="105"/>
      <c r="J11" s="130"/>
      <c r="K11" s="107"/>
      <c r="L11" s="138"/>
    </row>
    <row r="12" spans="2:18" ht="4.5" customHeight="1" thickTop="1" x14ac:dyDescent="0.3">
      <c r="B12" s="137"/>
      <c r="C12" s="4"/>
      <c r="D12" s="4"/>
      <c r="E12" s="4"/>
      <c r="F12" s="4"/>
      <c r="G12" s="4"/>
      <c r="H12" s="4"/>
      <c r="I12" s="4"/>
      <c r="J12" s="4"/>
      <c r="K12" s="4"/>
      <c r="L12" s="138"/>
    </row>
    <row r="13" spans="2:18" s="70" customFormat="1" ht="33" customHeight="1" x14ac:dyDescent="0.25">
      <c r="B13" s="139"/>
      <c r="C13" s="93" t="s">
        <v>104</v>
      </c>
      <c r="D13" s="97" t="s">
        <v>91</v>
      </c>
      <c r="E13" s="98" t="s">
        <v>0</v>
      </c>
      <c r="F13" s="98" t="s">
        <v>13</v>
      </c>
      <c r="G13" s="98" t="s">
        <v>92</v>
      </c>
      <c r="H13" s="99" t="s">
        <v>93</v>
      </c>
      <c r="I13" s="100" t="s">
        <v>108</v>
      </c>
      <c r="J13" s="101" t="s">
        <v>94</v>
      </c>
      <c r="K13" s="102" t="s">
        <v>95</v>
      </c>
      <c r="L13" s="140"/>
    </row>
    <row r="14" spans="2:18" x14ac:dyDescent="0.3">
      <c r="B14" s="137"/>
      <c r="C14" s="94">
        <f>IFERROR($R$4,"")</f>
        <v>0</v>
      </c>
      <c r="D14" s="110">
        <f>IFERROR(1,"")</f>
        <v>1</v>
      </c>
      <c r="E14" s="111" t="str">
        <f t="shared" ref="E14:E45" si="0">IF(D14&lt;&gt;"",$E$8&amp;"."&amp;D14,"")</f>
        <v>12.1</v>
      </c>
      <c r="F14" s="108" t="e">
        <f>IF($E14="","",VLOOKUP($E14,'Atividades Teste'!$I$9:$U$100002,7,FALSE))</f>
        <v>#N/A</v>
      </c>
      <c r="G14" s="108" t="e">
        <f>IF($E14="","",VLOOKUP($E14,'Atividades Teste'!$I$9:$U$100002,8,FALSE))</f>
        <v>#N/A</v>
      </c>
      <c r="H14" s="112" t="e">
        <f>IF($E14="","",VLOOKUP($E14,'Atividades Teste'!$I$9:$U$100002,13,FALSE))</f>
        <v>#N/A</v>
      </c>
      <c r="I14" s="113"/>
      <c r="J14" s="114"/>
      <c r="K14" s="115"/>
      <c r="L14" s="138"/>
      <c r="M14" s="7" t="s">
        <v>124</v>
      </c>
    </row>
    <row r="15" spans="2:18" x14ac:dyDescent="0.3">
      <c r="B15" s="137"/>
      <c r="C15" s="95">
        <f t="shared" ref="C15:C46" si="1">IFERROR($R$4-D14,"")</f>
        <v>-1</v>
      </c>
      <c r="D15" s="116">
        <f>IFERROR(IF(C15=0,"",D14+1),"")</f>
        <v>2</v>
      </c>
      <c r="E15" s="117" t="str">
        <f t="shared" si="0"/>
        <v>12.2</v>
      </c>
      <c r="F15" s="109" t="e">
        <f>IF($E15="","",VLOOKUP($E15,'Atividades Teste'!$I$9:$U$100002,7,FALSE))</f>
        <v>#N/A</v>
      </c>
      <c r="G15" s="109" t="e">
        <f>IF($E15="","",VLOOKUP($E15,'Atividades Teste'!$I$9:$U$100002,8,FALSE))</f>
        <v>#N/A</v>
      </c>
      <c r="H15" s="118" t="e">
        <f>IF($E15="","",VLOOKUP($E15,'Atividades Teste'!$I$9:$U$100002,13,FALSE))</f>
        <v>#N/A</v>
      </c>
      <c r="I15" s="119"/>
      <c r="J15" s="120"/>
      <c r="K15" s="121"/>
      <c r="L15" s="138"/>
    </row>
    <row r="16" spans="2:18" x14ac:dyDescent="0.3">
      <c r="B16" s="137"/>
      <c r="C16" s="95">
        <f t="shared" si="1"/>
        <v>-2</v>
      </c>
      <c r="D16" s="116">
        <f t="shared" ref="D16:D79" si="2">IFERROR(IF(C16=0,"",D15+1),"")</f>
        <v>3</v>
      </c>
      <c r="E16" s="117" t="str">
        <f t="shared" si="0"/>
        <v>12.3</v>
      </c>
      <c r="F16" s="109" t="e">
        <f>IF($E16="","",VLOOKUP($E16,'Atividades Teste'!$I$9:$U$100002,7,FALSE))</f>
        <v>#N/A</v>
      </c>
      <c r="G16" s="109" t="e">
        <f>IF($E16="","",VLOOKUP($E16,'Atividades Teste'!$I$9:$U$100002,8,FALSE))</f>
        <v>#N/A</v>
      </c>
      <c r="H16" s="118" t="e">
        <f>IF($E16="","",VLOOKUP($E16,'Atividades Teste'!$I$9:$U$100002,13,FALSE))</f>
        <v>#N/A</v>
      </c>
      <c r="I16" s="119"/>
      <c r="J16" s="120"/>
      <c r="K16" s="121"/>
      <c r="L16" s="138"/>
    </row>
    <row r="17" spans="2:12" x14ac:dyDescent="0.3">
      <c r="B17" s="137"/>
      <c r="C17" s="95">
        <f t="shared" si="1"/>
        <v>-3</v>
      </c>
      <c r="D17" s="116">
        <f t="shared" si="2"/>
        <v>4</v>
      </c>
      <c r="E17" s="117" t="str">
        <f t="shared" si="0"/>
        <v>12.4</v>
      </c>
      <c r="F17" s="109" t="e">
        <f>IF($E17="","",VLOOKUP($E17,'Atividades Teste'!$I$9:$U$100002,7,FALSE))</f>
        <v>#N/A</v>
      </c>
      <c r="G17" s="109" t="e">
        <f>IF($E17="","",VLOOKUP($E17,'Atividades Teste'!$I$9:$U$100002,8,FALSE))</f>
        <v>#N/A</v>
      </c>
      <c r="H17" s="118" t="e">
        <f>IF($E17="","",VLOOKUP($E17,'Atividades Teste'!$I$9:$U$100002,13,FALSE))</f>
        <v>#N/A</v>
      </c>
      <c r="I17" s="119"/>
      <c r="J17" s="120"/>
      <c r="K17" s="121"/>
      <c r="L17" s="138"/>
    </row>
    <row r="18" spans="2:12" x14ac:dyDescent="0.3">
      <c r="B18" s="137"/>
      <c r="C18" s="95">
        <f t="shared" si="1"/>
        <v>-4</v>
      </c>
      <c r="D18" s="116">
        <f t="shared" si="2"/>
        <v>5</v>
      </c>
      <c r="E18" s="117" t="str">
        <f t="shared" si="0"/>
        <v>12.5</v>
      </c>
      <c r="F18" s="109" t="e">
        <f>IF($E18="","",VLOOKUP($E18,'Atividades Teste'!$I$9:$U$100002,7,FALSE))</f>
        <v>#N/A</v>
      </c>
      <c r="G18" s="109" t="e">
        <f>IF($E18="","",VLOOKUP($E18,'Atividades Teste'!$I$9:$U$100002,8,FALSE))</f>
        <v>#N/A</v>
      </c>
      <c r="H18" s="118" t="e">
        <f>IF($E18="","",VLOOKUP($E18,'Atividades Teste'!$I$9:$U$100002,13,FALSE))</f>
        <v>#N/A</v>
      </c>
      <c r="I18" s="119"/>
      <c r="J18" s="120"/>
      <c r="K18" s="121"/>
      <c r="L18" s="138"/>
    </row>
    <row r="19" spans="2:12" x14ac:dyDescent="0.3">
      <c r="B19" s="137"/>
      <c r="C19" s="95">
        <f t="shared" si="1"/>
        <v>-5</v>
      </c>
      <c r="D19" s="116">
        <f t="shared" si="2"/>
        <v>6</v>
      </c>
      <c r="E19" s="117" t="str">
        <f t="shared" si="0"/>
        <v>12.6</v>
      </c>
      <c r="F19" s="109" t="e">
        <f>IF($E19="","",VLOOKUP($E19,'Atividades Teste'!$I$9:$U$100002,7,FALSE))</f>
        <v>#N/A</v>
      </c>
      <c r="G19" s="109" t="e">
        <f>IF($E19="","",VLOOKUP($E19,'Atividades Teste'!$I$9:$U$100002,8,FALSE))</f>
        <v>#N/A</v>
      </c>
      <c r="H19" s="118" t="e">
        <f>IF($E19="","",VLOOKUP($E19,'Atividades Teste'!$I$9:$U$100002,13,FALSE))</f>
        <v>#N/A</v>
      </c>
      <c r="I19" s="119"/>
      <c r="J19" s="120"/>
      <c r="K19" s="121"/>
      <c r="L19" s="138"/>
    </row>
    <row r="20" spans="2:12" x14ac:dyDescent="0.3">
      <c r="B20" s="137"/>
      <c r="C20" s="95">
        <f t="shared" si="1"/>
        <v>-6</v>
      </c>
      <c r="D20" s="116">
        <f t="shared" si="2"/>
        <v>7</v>
      </c>
      <c r="E20" s="117" t="str">
        <f t="shared" si="0"/>
        <v>12.7</v>
      </c>
      <c r="F20" s="109" t="e">
        <f>IF($E20="","",VLOOKUP($E20,'Atividades Teste'!$I$9:$U$100002,7,FALSE))</f>
        <v>#N/A</v>
      </c>
      <c r="G20" s="109" t="e">
        <f>IF($E20="","",VLOOKUP($E20,'Atividades Teste'!$I$9:$U$100002,8,FALSE))</f>
        <v>#N/A</v>
      </c>
      <c r="H20" s="118" t="e">
        <f>IF($E20="","",VLOOKUP($E20,'Atividades Teste'!$I$9:$U$100002,13,FALSE))</f>
        <v>#N/A</v>
      </c>
      <c r="I20" s="119"/>
      <c r="J20" s="120"/>
      <c r="K20" s="121"/>
      <c r="L20" s="138"/>
    </row>
    <row r="21" spans="2:12" x14ac:dyDescent="0.3">
      <c r="B21" s="137"/>
      <c r="C21" s="95">
        <f t="shared" si="1"/>
        <v>-7</v>
      </c>
      <c r="D21" s="116">
        <f t="shared" si="2"/>
        <v>8</v>
      </c>
      <c r="E21" s="117" t="str">
        <f t="shared" si="0"/>
        <v>12.8</v>
      </c>
      <c r="F21" s="109" t="e">
        <f>IF($E21="","",VLOOKUP($E21,'Atividades Teste'!$I$9:$U$100002,7,FALSE))</f>
        <v>#N/A</v>
      </c>
      <c r="G21" s="109" t="e">
        <f>IF($E21="","",VLOOKUP($E21,'Atividades Teste'!$I$9:$U$100002,8,FALSE))</f>
        <v>#N/A</v>
      </c>
      <c r="H21" s="118" t="e">
        <f>IF($E21="","",VLOOKUP($E21,'Atividades Teste'!$I$9:$U$100002,13,FALSE))</f>
        <v>#N/A</v>
      </c>
      <c r="I21" s="119"/>
      <c r="J21" s="120"/>
      <c r="K21" s="121"/>
      <c r="L21" s="138"/>
    </row>
    <row r="22" spans="2:12" x14ac:dyDescent="0.3">
      <c r="B22" s="137"/>
      <c r="C22" s="95">
        <f t="shared" si="1"/>
        <v>-8</v>
      </c>
      <c r="D22" s="116">
        <f t="shared" si="2"/>
        <v>9</v>
      </c>
      <c r="E22" s="117" t="str">
        <f t="shared" si="0"/>
        <v>12.9</v>
      </c>
      <c r="F22" s="109" t="e">
        <f>IF($E22="","",VLOOKUP($E22,'Atividades Teste'!$I$9:$U$100002,7,FALSE))</f>
        <v>#N/A</v>
      </c>
      <c r="G22" s="109" t="e">
        <f>IF($E22="","",VLOOKUP($E22,'Atividades Teste'!$I$9:$U$100002,8,FALSE))</f>
        <v>#N/A</v>
      </c>
      <c r="H22" s="118" t="e">
        <f>IF($E22="","",VLOOKUP($E22,'Atividades Teste'!$I$9:$U$100002,13,FALSE))</f>
        <v>#N/A</v>
      </c>
      <c r="I22" s="119"/>
      <c r="J22" s="120"/>
      <c r="K22" s="121"/>
      <c r="L22" s="138"/>
    </row>
    <row r="23" spans="2:12" x14ac:dyDescent="0.3">
      <c r="B23" s="137"/>
      <c r="C23" s="95">
        <f t="shared" si="1"/>
        <v>-9</v>
      </c>
      <c r="D23" s="116">
        <f t="shared" si="2"/>
        <v>10</v>
      </c>
      <c r="E23" s="117" t="str">
        <f t="shared" si="0"/>
        <v>12.10</v>
      </c>
      <c r="F23" s="109" t="e">
        <f>IF($E23="","",VLOOKUP($E23,'Atividades Teste'!$I$9:$U$100002,7,FALSE))</f>
        <v>#N/A</v>
      </c>
      <c r="G23" s="109" t="e">
        <f>IF($E23="","",VLOOKUP($E23,'Atividades Teste'!$I$9:$U$100002,8,FALSE))</f>
        <v>#N/A</v>
      </c>
      <c r="H23" s="118" t="e">
        <f>IF($E23="","",VLOOKUP($E23,'Atividades Teste'!$I$9:$U$100002,13,FALSE))</f>
        <v>#N/A</v>
      </c>
      <c r="I23" s="119"/>
      <c r="J23" s="120"/>
      <c r="K23" s="121"/>
      <c r="L23" s="138"/>
    </row>
    <row r="24" spans="2:12" x14ac:dyDescent="0.3">
      <c r="B24" s="137"/>
      <c r="C24" s="95">
        <f t="shared" si="1"/>
        <v>-10</v>
      </c>
      <c r="D24" s="116">
        <f t="shared" si="2"/>
        <v>11</v>
      </c>
      <c r="E24" s="117" t="str">
        <f t="shared" si="0"/>
        <v>12.11</v>
      </c>
      <c r="F24" s="109" t="e">
        <f>IF($E24="","",VLOOKUP($E24,'Atividades Teste'!$I$9:$U$100002,7,FALSE))</f>
        <v>#N/A</v>
      </c>
      <c r="G24" s="109" t="e">
        <f>IF($E24="","",VLOOKUP($E24,'Atividades Teste'!$I$9:$U$100002,8,FALSE))</f>
        <v>#N/A</v>
      </c>
      <c r="H24" s="118" t="e">
        <f>IF($E24="","",VLOOKUP($E24,'Atividades Teste'!$I$9:$U$100002,13,FALSE))</f>
        <v>#N/A</v>
      </c>
      <c r="I24" s="119"/>
      <c r="J24" s="120"/>
      <c r="K24" s="121"/>
      <c r="L24" s="138"/>
    </row>
    <row r="25" spans="2:12" x14ac:dyDescent="0.3">
      <c r="B25" s="137"/>
      <c r="C25" s="95">
        <f t="shared" si="1"/>
        <v>-11</v>
      </c>
      <c r="D25" s="116">
        <f t="shared" si="2"/>
        <v>12</v>
      </c>
      <c r="E25" s="117" t="str">
        <f t="shared" si="0"/>
        <v>12.12</v>
      </c>
      <c r="F25" s="109" t="e">
        <f>IF($E25="","",VLOOKUP($E25,'Atividades Teste'!$I$9:$U$100002,7,FALSE))</f>
        <v>#N/A</v>
      </c>
      <c r="G25" s="109" t="e">
        <f>IF($E25="","",VLOOKUP($E25,'Atividades Teste'!$I$9:$U$100002,8,FALSE))</f>
        <v>#N/A</v>
      </c>
      <c r="H25" s="118" t="e">
        <f>IF($E25="","",VLOOKUP($E25,'Atividades Teste'!$I$9:$U$100002,13,FALSE))</f>
        <v>#N/A</v>
      </c>
      <c r="I25" s="119"/>
      <c r="J25" s="120"/>
      <c r="K25" s="121"/>
      <c r="L25" s="138"/>
    </row>
    <row r="26" spans="2:12" x14ac:dyDescent="0.3">
      <c r="B26" s="137"/>
      <c r="C26" s="95">
        <f t="shared" si="1"/>
        <v>-12</v>
      </c>
      <c r="D26" s="116">
        <f t="shared" si="2"/>
        <v>13</v>
      </c>
      <c r="E26" s="117" t="str">
        <f t="shared" si="0"/>
        <v>12.13</v>
      </c>
      <c r="F26" s="109" t="e">
        <f>IF($E26="","",VLOOKUP($E26,'Atividades Teste'!$I$9:$U$100002,7,FALSE))</f>
        <v>#N/A</v>
      </c>
      <c r="G26" s="109" t="e">
        <f>IF($E26="","",VLOOKUP($E26,'Atividades Teste'!$I$9:$U$100002,8,FALSE))</f>
        <v>#N/A</v>
      </c>
      <c r="H26" s="118" t="e">
        <f>IF($E26="","",VLOOKUP($E26,'Atividades Teste'!$I$9:$U$100002,13,FALSE))</f>
        <v>#N/A</v>
      </c>
      <c r="I26" s="119"/>
      <c r="J26" s="120"/>
      <c r="K26" s="121"/>
      <c r="L26" s="138"/>
    </row>
    <row r="27" spans="2:12" x14ac:dyDescent="0.3">
      <c r="B27" s="137"/>
      <c r="C27" s="95">
        <f t="shared" si="1"/>
        <v>-13</v>
      </c>
      <c r="D27" s="116">
        <f t="shared" si="2"/>
        <v>14</v>
      </c>
      <c r="E27" s="117" t="str">
        <f t="shared" si="0"/>
        <v>12.14</v>
      </c>
      <c r="F27" s="109" t="e">
        <f>IF($E27="","",VLOOKUP($E27,'Atividades Teste'!$I$9:$U$100002,7,FALSE))</f>
        <v>#N/A</v>
      </c>
      <c r="G27" s="109" t="e">
        <f>IF($E27="","",VLOOKUP($E27,'Atividades Teste'!$I$9:$U$100002,8,FALSE))</f>
        <v>#N/A</v>
      </c>
      <c r="H27" s="118" t="e">
        <f>IF($E27="","",VLOOKUP($E27,'Atividades Teste'!$I$9:$U$100002,13,FALSE))</f>
        <v>#N/A</v>
      </c>
      <c r="I27" s="119"/>
      <c r="J27" s="120"/>
      <c r="K27" s="121"/>
      <c r="L27" s="138"/>
    </row>
    <row r="28" spans="2:12" x14ac:dyDescent="0.3">
      <c r="B28" s="137"/>
      <c r="C28" s="95">
        <f t="shared" si="1"/>
        <v>-14</v>
      </c>
      <c r="D28" s="116">
        <f t="shared" si="2"/>
        <v>15</v>
      </c>
      <c r="E28" s="117" t="str">
        <f t="shared" si="0"/>
        <v>12.15</v>
      </c>
      <c r="F28" s="109" t="e">
        <f>IF($E28="","",VLOOKUP($E28,'Atividades Teste'!$I$9:$U$100002,7,FALSE))</f>
        <v>#N/A</v>
      </c>
      <c r="G28" s="109" t="e">
        <f>IF($E28="","",VLOOKUP($E28,'Atividades Teste'!$I$9:$U$100002,8,FALSE))</f>
        <v>#N/A</v>
      </c>
      <c r="H28" s="118" t="e">
        <f>IF($E28="","",VLOOKUP($E28,'Atividades Teste'!$I$9:$U$100002,13,FALSE))</f>
        <v>#N/A</v>
      </c>
      <c r="I28" s="119"/>
      <c r="J28" s="120"/>
      <c r="K28" s="121"/>
      <c r="L28" s="138"/>
    </row>
    <row r="29" spans="2:12" x14ac:dyDescent="0.3">
      <c r="B29" s="137"/>
      <c r="C29" s="95">
        <f t="shared" si="1"/>
        <v>-15</v>
      </c>
      <c r="D29" s="116">
        <f t="shared" si="2"/>
        <v>16</v>
      </c>
      <c r="E29" s="117" t="str">
        <f t="shared" si="0"/>
        <v>12.16</v>
      </c>
      <c r="F29" s="109" t="e">
        <f>IF($E29="","",VLOOKUP($E29,'Atividades Teste'!$I$9:$U$100002,7,FALSE))</f>
        <v>#N/A</v>
      </c>
      <c r="G29" s="109" t="e">
        <f>IF($E29="","",VLOOKUP($E29,'Atividades Teste'!$I$9:$U$100002,8,FALSE))</f>
        <v>#N/A</v>
      </c>
      <c r="H29" s="118" t="e">
        <f>IF($E29="","",VLOOKUP($E29,'Atividades Teste'!$I$9:$U$100002,13,FALSE))</f>
        <v>#N/A</v>
      </c>
      <c r="I29" s="119"/>
      <c r="J29" s="120"/>
      <c r="K29" s="121"/>
      <c r="L29" s="138"/>
    </row>
    <row r="30" spans="2:12" x14ac:dyDescent="0.3">
      <c r="B30" s="137"/>
      <c r="C30" s="95">
        <f t="shared" si="1"/>
        <v>-16</v>
      </c>
      <c r="D30" s="116">
        <f t="shared" si="2"/>
        <v>17</v>
      </c>
      <c r="E30" s="117" t="str">
        <f t="shared" si="0"/>
        <v>12.17</v>
      </c>
      <c r="F30" s="109" t="e">
        <f>IF($E30="","",VLOOKUP($E30,'Atividades Teste'!$I$9:$U$100002,7,FALSE))</f>
        <v>#N/A</v>
      </c>
      <c r="G30" s="109" t="e">
        <f>IF($E30="","",VLOOKUP($E30,'Atividades Teste'!$I$9:$U$100002,8,FALSE))</f>
        <v>#N/A</v>
      </c>
      <c r="H30" s="118" t="e">
        <f>IF($E30="","",VLOOKUP($E30,'Atividades Teste'!$I$9:$U$100002,13,FALSE))</f>
        <v>#N/A</v>
      </c>
      <c r="I30" s="119"/>
      <c r="J30" s="120"/>
      <c r="K30" s="121"/>
      <c r="L30" s="138"/>
    </row>
    <row r="31" spans="2:12" x14ac:dyDescent="0.3">
      <c r="B31" s="137"/>
      <c r="C31" s="95">
        <f t="shared" si="1"/>
        <v>-17</v>
      </c>
      <c r="D31" s="116">
        <f t="shared" si="2"/>
        <v>18</v>
      </c>
      <c r="E31" s="117" t="str">
        <f t="shared" si="0"/>
        <v>12.18</v>
      </c>
      <c r="F31" s="109" t="e">
        <f>IF($E31="","",VLOOKUP($E31,'Atividades Teste'!$I$9:$U$100002,7,FALSE))</f>
        <v>#N/A</v>
      </c>
      <c r="G31" s="109" t="e">
        <f>IF($E31="","",VLOOKUP($E31,'Atividades Teste'!$I$9:$U$100002,8,FALSE))</f>
        <v>#N/A</v>
      </c>
      <c r="H31" s="118" t="e">
        <f>IF($E31="","",VLOOKUP($E31,'Atividades Teste'!$I$9:$U$100002,13,FALSE))</f>
        <v>#N/A</v>
      </c>
      <c r="I31" s="119"/>
      <c r="J31" s="120"/>
      <c r="K31" s="121"/>
      <c r="L31" s="138"/>
    </row>
    <row r="32" spans="2:12" x14ac:dyDescent="0.3">
      <c r="B32" s="137"/>
      <c r="C32" s="95">
        <f t="shared" si="1"/>
        <v>-18</v>
      </c>
      <c r="D32" s="116">
        <f t="shared" si="2"/>
        <v>19</v>
      </c>
      <c r="E32" s="117" t="str">
        <f t="shared" si="0"/>
        <v>12.19</v>
      </c>
      <c r="F32" s="109" t="e">
        <f>IF($E32="","",VLOOKUP($E32,'Atividades Teste'!$I$9:$U$100002,7,FALSE))</f>
        <v>#N/A</v>
      </c>
      <c r="G32" s="109" t="e">
        <f>IF($E32="","",VLOOKUP($E32,'Atividades Teste'!$I$9:$U$100002,8,FALSE))</f>
        <v>#N/A</v>
      </c>
      <c r="H32" s="118" t="e">
        <f>IF($E32="","",VLOOKUP($E32,'Atividades Teste'!$I$9:$U$100002,13,FALSE))</f>
        <v>#N/A</v>
      </c>
      <c r="I32" s="119"/>
      <c r="J32" s="120"/>
      <c r="K32" s="121"/>
      <c r="L32" s="138"/>
    </row>
    <row r="33" spans="2:12" x14ac:dyDescent="0.3">
      <c r="B33" s="137"/>
      <c r="C33" s="95">
        <f t="shared" si="1"/>
        <v>-19</v>
      </c>
      <c r="D33" s="116">
        <f t="shared" si="2"/>
        <v>20</v>
      </c>
      <c r="E33" s="117" t="str">
        <f t="shared" si="0"/>
        <v>12.20</v>
      </c>
      <c r="F33" s="109" t="e">
        <f>IF($E33="","",VLOOKUP($E33,'Atividades Teste'!$I$9:$U$100002,7,FALSE))</f>
        <v>#N/A</v>
      </c>
      <c r="G33" s="109" t="e">
        <f>IF($E33="","",VLOOKUP($E33,'Atividades Teste'!$I$9:$U$100002,8,FALSE))</f>
        <v>#N/A</v>
      </c>
      <c r="H33" s="118" t="e">
        <f>IF($E33="","",VLOOKUP($E33,'Atividades Teste'!$I$9:$U$100002,13,FALSE))</f>
        <v>#N/A</v>
      </c>
      <c r="I33" s="119"/>
      <c r="J33" s="120"/>
      <c r="K33" s="121"/>
      <c r="L33" s="138"/>
    </row>
    <row r="34" spans="2:12" x14ac:dyDescent="0.3">
      <c r="B34" s="137"/>
      <c r="C34" s="95">
        <f t="shared" si="1"/>
        <v>-20</v>
      </c>
      <c r="D34" s="116">
        <f t="shared" si="2"/>
        <v>21</v>
      </c>
      <c r="E34" s="117" t="str">
        <f t="shared" si="0"/>
        <v>12.21</v>
      </c>
      <c r="F34" s="109" t="e">
        <f>IF($E34="","",VLOOKUP($E34,'Atividades Teste'!$I$9:$U$100002,7,FALSE))</f>
        <v>#N/A</v>
      </c>
      <c r="G34" s="109" t="e">
        <f>IF($E34="","",VLOOKUP($E34,'Atividades Teste'!$I$9:$U$100002,8,FALSE))</f>
        <v>#N/A</v>
      </c>
      <c r="H34" s="118" t="e">
        <f>IF($E34="","",VLOOKUP($E34,'Atividades Teste'!$I$9:$U$100002,13,FALSE))</f>
        <v>#N/A</v>
      </c>
      <c r="I34" s="119"/>
      <c r="J34" s="120"/>
      <c r="K34" s="121"/>
      <c r="L34" s="138"/>
    </row>
    <row r="35" spans="2:12" x14ac:dyDescent="0.3">
      <c r="B35" s="137"/>
      <c r="C35" s="95">
        <f t="shared" si="1"/>
        <v>-21</v>
      </c>
      <c r="D35" s="116">
        <f t="shared" si="2"/>
        <v>22</v>
      </c>
      <c r="E35" s="117" t="str">
        <f t="shared" si="0"/>
        <v>12.22</v>
      </c>
      <c r="F35" s="109" t="e">
        <f>IF($E35="","",VLOOKUP($E35,'Atividades Teste'!$I$9:$U$100002,7,FALSE))</f>
        <v>#N/A</v>
      </c>
      <c r="G35" s="109" t="e">
        <f>IF($E35="","",VLOOKUP($E35,'Atividades Teste'!$I$9:$U$100002,8,FALSE))</f>
        <v>#N/A</v>
      </c>
      <c r="H35" s="118" t="e">
        <f>IF($E35="","",VLOOKUP($E35,'Atividades Teste'!$I$9:$U$100002,13,FALSE))</f>
        <v>#N/A</v>
      </c>
      <c r="I35" s="119"/>
      <c r="J35" s="120"/>
      <c r="K35" s="121"/>
      <c r="L35" s="138"/>
    </row>
    <row r="36" spans="2:12" x14ac:dyDescent="0.3">
      <c r="B36" s="137"/>
      <c r="C36" s="95">
        <f t="shared" si="1"/>
        <v>-22</v>
      </c>
      <c r="D36" s="116">
        <f t="shared" si="2"/>
        <v>23</v>
      </c>
      <c r="E36" s="117" t="str">
        <f t="shared" si="0"/>
        <v>12.23</v>
      </c>
      <c r="F36" s="109" t="e">
        <f>IF($E36="","",VLOOKUP($E36,'Atividades Teste'!$I$9:$U$100002,7,FALSE))</f>
        <v>#N/A</v>
      </c>
      <c r="G36" s="109" t="e">
        <f>IF($E36="","",VLOOKUP($E36,'Atividades Teste'!$I$9:$U$100002,8,FALSE))</f>
        <v>#N/A</v>
      </c>
      <c r="H36" s="118" t="e">
        <f>IF($E36="","",VLOOKUP($E36,'Atividades Teste'!$I$9:$U$100002,13,FALSE))</f>
        <v>#N/A</v>
      </c>
      <c r="I36" s="119"/>
      <c r="J36" s="120"/>
      <c r="K36" s="121"/>
      <c r="L36" s="138"/>
    </row>
    <row r="37" spans="2:12" x14ac:dyDescent="0.3">
      <c r="B37" s="137"/>
      <c r="C37" s="95">
        <f t="shared" si="1"/>
        <v>-23</v>
      </c>
      <c r="D37" s="116">
        <f t="shared" si="2"/>
        <v>24</v>
      </c>
      <c r="E37" s="117" t="str">
        <f t="shared" si="0"/>
        <v>12.24</v>
      </c>
      <c r="F37" s="109" t="e">
        <f>IF($E37="","",VLOOKUP($E37,'Atividades Teste'!$I$9:$U$100002,7,FALSE))</f>
        <v>#N/A</v>
      </c>
      <c r="G37" s="109" t="e">
        <f>IF($E37="","",VLOOKUP($E37,'Atividades Teste'!$I$9:$U$100002,8,FALSE))</f>
        <v>#N/A</v>
      </c>
      <c r="H37" s="118" t="e">
        <f>IF($E37="","",VLOOKUP($E37,'Atividades Teste'!$I$9:$U$100002,13,FALSE))</f>
        <v>#N/A</v>
      </c>
      <c r="I37" s="119"/>
      <c r="J37" s="120"/>
      <c r="K37" s="121"/>
      <c r="L37" s="138"/>
    </row>
    <row r="38" spans="2:12" x14ac:dyDescent="0.3">
      <c r="B38" s="137"/>
      <c r="C38" s="95">
        <f t="shared" si="1"/>
        <v>-24</v>
      </c>
      <c r="D38" s="116">
        <f t="shared" si="2"/>
        <v>25</v>
      </c>
      <c r="E38" s="117" t="str">
        <f t="shared" si="0"/>
        <v>12.25</v>
      </c>
      <c r="F38" s="109" t="e">
        <f>IF($E38="","",VLOOKUP($E38,'Atividades Teste'!$I$9:$U$100002,7,FALSE))</f>
        <v>#N/A</v>
      </c>
      <c r="G38" s="109" t="e">
        <f>IF($E38="","",VLOOKUP($E38,'Atividades Teste'!$I$9:$U$100002,8,FALSE))</f>
        <v>#N/A</v>
      </c>
      <c r="H38" s="118" t="e">
        <f>IF($E38="","",VLOOKUP($E38,'Atividades Teste'!$I$9:$U$100002,13,FALSE))</f>
        <v>#N/A</v>
      </c>
      <c r="I38" s="119"/>
      <c r="J38" s="120"/>
      <c r="K38" s="121"/>
      <c r="L38" s="138"/>
    </row>
    <row r="39" spans="2:12" x14ac:dyDescent="0.3">
      <c r="B39" s="137"/>
      <c r="C39" s="95">
        <f t="shared" si="1"/>
        <v>-25</v>
      </c>
      <c r="D39" s="116">
        <f t="shared" si="2"/>
        <v>26</v>
      </c>
      <c r="E39" s="117" t="str">
        <f t="shared" si="0"/>
        <v>12.26</v>
      </c>
      <c r="F39" s="109" t="e">
        <f>IF($E39="","",VLOOKUP($E39,'Atividades Teste'!$I$9:$U$100002,7,FALSE))</f>
        <v>#N/A</v>
      </c>
      <c r="G39" s="109" t="e">
        <f>IF($E39="","",VLOOKUP($E39,'Atividades Teste'!$I$9:$U$100002,8,FALSE))</f>
        <v>#N/A</v>
      </c>
      <c r="H39" s="118" t="e">
        <f>IF($E39="","",VLOOKUP($E39,'Atividades Teste'!$I$9:$U$100002,13,FALSE))</f>
        <v>#N/A</v>
      </c>
      <c r="I39" s="119"/>
      <c r="J39" s="120"/>
      <c r="K39" s="121"/>
      <c r="L39" s="138"/>
    </row>
    <row r="40" spans="2:12" x14ac:dyDescent="0.3">
      <c r="B40" s="137"/>
      <c r="C40" s="95">
        <f t="shared" si="1"/>
        <v>-26</v>
      </c>
      <c r="D40" s="116">
        <f t="shared" si="2"/>
        <v>27</v>
      </c>
      <c r="E40" s="117" t="str">
        <f t="shared" si="0"/>
        <v>12.27</v>
      </c>
      <c r="F40" s="109" t="e">
        <f>IF($E40="","",VLOOKUP($E40,'Atividades Teste'!$I$9:$U$100002,7,FALSE))</f>
        <v>#N/A</v>
      </c>
      <c r="G40" s="109" t="e">
        <f>IF($E40="","",VLOOKUP($E40,'Atividades Teste'!$I$9:$U$100002,8,FALSE))</f>
        <v>#N/A</v>
      </c>
      <c r="H40" s="118" t="e">
        <f>IF($E40="","",VLOOKUP($E40,'Atividades Teste'!$I$9:$U$100002,13,FALSE))</f>
        <v>#N/A</v>
      </c>
      <c r="I40" s="119"/>
      <c r="J40" s="120"/>
      <c r="K40" s="121"/>
      <c r="L40" s="138"/>
    </row>
    <row r="41" spans="2:12" x14ac:dyDescent="0.3">
      <c r="B41" s="137"/>
      <c r="C41" s="95">
        <f t="shared" si="1"/>
        <v>-27</v>
      </c>
      <c r="D41" s="116">
        <f t="shared" si="2"/>
        <v>28</v>
      </c>
      <c r="E41" s="117" t="str">
        <f t="shared" si="0"/>
        <v>12.28</v>
      </c>
      <c r="F41" s="109" t="e">
        <f>IF($E41="","",VLOOKUP($E41,'Atividades Teste'!$I$9:$U$100002,7,FALSE))</f>
        <v>#N/A</v>
      </c>
      <c r="G41" s="109" t="e">
        <f>IF($E41="","",VLOOKUP($E41,'Atividades Teste'!$I$9:$U$100002,8,FALSE))</f>
        <v>#N/A</v>
      </c>
      <c r="H41" s="118" t="e">
        <f>IF($E41="","",VLOOKUP($E41,'Atividades Teste'!$I$9:$U$100002,13,FALSE))</f>
        <v>#N/A</v>
      </c>
      <c r="I41" s="119"/>
      <c r="J41" s="120"/>
      <c r="K41" s="121"/>
      <c r="L41" s="138"/>
    </row>
    <row r="42" spans="2:12" x14ac:dyDescent="0.3">
      <c r="B42" s="137"/>
      <c r="C42" s="95">
        <f t="shared" si="1"/>
        <v>-28</v>
      </c>
      <c r="D42" s="116">
        <f t="shared" si="2"/>
        <v>29</v>
      </c>
      <c r="E42" s="117" t="str">
        <f t="shared" si="0"/>
        <v>12.29</v>
      </c>
      <c r="F42" s="109" t="e">
        <f>IF($E42="","",VLOOKUP($E42,'Atividades Teste'!$I$9:$U$100002,7,FALSE))</f>
        <v>#N/A</v>
      </c>
      <c r="G42" s="109" t="e">
        <f>IF($E42="","",VLOOKUP($E42,'Atividades Teste'!$I$9:$U$100002,8,FALSE))</f>
        <v>#N/A</v>
      </c>
      <c r="H42" s="118" t="e">
        <f>IF($E42="","",VLOOKUP($E42,'Atividades Teste'!$I$9:$U$100002,13,FALSE))</f>
        <v>#N/A</v>
      </c>
      <c r="I42" s="119"/>
      <c r="J42" s="120"/>
      <c r="K42" s="121"/>
      <c r="L42" s="138"/>
    </row>
    <row r="43" spans="2:12" x14ac:dyDescent="0.3">
      <c r="B43" s="137"/>
      <c r="C43" s="95">
        <f t="shared" si="1"/>
        <v>-29</v>
      </c>
      <c r="D43" s="116">
        <f t="shared" si="2"/>
        <v>30</v>
      </c>
      <c r="E43" s="117" t="str">
        <f t="shared" si="0"/>
        <v>12.30</v>
      </c>
      <c r="F43" s="109" t="e">
        <f>IF($E43="","",VLOOKUP($E43,'Atividades Teste'!$I$9:$U$100002,7,FALSE))</f>
        <v>#N/A</v>
      </c>
      <c r="G43" s="109" t="e">
        <f>IF($E43="","",VLOOKUP($E43,'Atividades Teste'!$I$9:$U$100002,8,FALSE))</f>
        <v>#N/A</v>
      </c>
      <c r="H43" s="118" t="e">
        <f>IF($E43="","",VLOOKUP($E43,'Atividades Teste'!$I$9:$U$100002,13,FALSE))</f>
        <v>#N/A</v>
      </c>
      <c r="I43" s="119"/>
      <c r="J43" s="120"/>
      <c r="K43" s="121"/>
      <c r="L43" s="138"/>
    </row>
    <row r="44" spans="2:12" x14ac:dyDescent="0.3">
      <c r="B44" s="137"/>
      <c r="C44" s="95">
        <f t="shared" si="1"/>
        <v>-30</v>
      </c>
      <c r="D44" s="116">
        <f t="shared" si="2"/>
        <v>31</v>
      </c>
      <c r="E44" s="117" t="str">
        <f t="shared" si="0"/>
        <v>12.31</v>
      </c>
      <c r="F44" s="109" t="e">
        <f>IF($E44="","",VLOOKUP($E44,'Atividades Teste'!$I$9:$U$100002,7,FALSE))</f>
        <v>#N/A</v>
      </c>
      <c r="G44" s="109" t="e">
        <f>IF($E44="","",VLOOKUP($E44,'Atividades Teste'!$I$9:$U$100002,8,FALSE))</f>
        <v>#N/A</v>
      </c>
      <c r="H44" s="118" t="e">
        <f>IF($E44="","",VLOOKUP($E44,'Atividades Teste'!$I$9:$U$100002,13,FALSE))</f>
        <v>#N/A</v>
      </c>
      <c r="I44" s="119"/>
      <c r="J44" s="120"/>
      <c r="K44" s="121"/>
      <c r="L44" s="138"/>
    </row>
    <row r="45" spans="2:12" x14ac:dyDescent="0.3">
      <c r="B45" s="137"/>
      <c r="C45" s="95">
        <f t="shared" si="1"/>
        <v>-31</v>
      </c>
      <c r="D45" s="116">
        <f t="shared" si="2"/>
        <v>32</v>
      </c>
      <c r="E45" s="117" t="str">
        <f t="shared" si="0"/>
        <v>12.32</v>
      </c>
      <c r="F45" s="109" t="e">
        <f>IF($E45="","",VLOOKUP($E45,'Atividades Teste'!$I$9:$U$100002,7,FALSE))</f>
        <v>#N/A</v>
      </c>
      <c r="G45" s="109" t="e">
        <f>IF($E45="","",VLOOKUP($E45,'Atividades Teste'!$I$9:$U$100002,8,FALSE))</f>
        <v>#N/A</v>
      </c>
      <c r="H45" s="118" t="e">
        <f>IF($E45="","",VLOOKUP($E45,'Atividades Teste'!$I$9:$U$100002,13,FALSE))</f>
        <v>#N/A</v>
      </c>
      <c r="I45" s="119"/>
      <c r="J45" s="120"/>
      <c r="K45" s="121"/>
      <c r="L45" s="138"/>
    </row>
    <row r="46" spans="2:12" x14ac:dyDescent="0.3">
      <c r="B46" s="137"/>
      <c r="C46" s="95">
        <f t="shared" si="1"/>
        <v>-32</v>
      </c>
      <c r="D46" s="116">
        <f t="shared" si="2"/>
        <v>33</v>
      </c>
      <c r="E46" s="117" t="str">
        <f t="shared" ref="E46:E77" si="3">IF(D46&lt;&gt;"",$E$8&amp;"."&amp;D46,"")</f>
        <v>12.33</v>
      </c>
      <c r="F46" s="109" t="e">
        <f>IF($E46="","",VLOOKUP($E46,'Atividades Teste'!$I$9:$U$100002,7,FALSE))</f>
        <v>#N/A</v>
      </c>
      <c r="G46" s="109" t="e">
        <f>IF($E46="","",VLOOKUP($E46,'Atividades Teste'!$I$9:$U$100002,8,FALSE))</f>
        <v>#N/A</v>
      </c>
      <c r="H46" s="118" t="e">
        <f>IF($E46="","",VLOOKUP($E46,'Atividades Teste'!$I$9:$U$100002,13,FALSE))</f>
        <v>#N/A</v>
      </c>
      <c r="I46" s="119"/>
      <c r="J46" s="120"/>
      <c r="K46" s="121"/>
      <c r="L46" s="138"/>
    </row>
    <row r="47" spans="2:12" x14ac:dyDescent="0.3">
      <c r="B47" s="137"/>
      <c r="C47" s="95">
        <f t="shared" ref="C47:C78" si="4">IFERROR($R$4-D46,"")</f>
        <v>-33</v>
      </c>
      <c r="D47" s="116">
        <f t="shared" si="2"/>
        <v>34</v>
      </c>
      <c r="E47" s="117" t="str">
        <f t="shared" si="3"/>
        <v>12.34</v>
      </c>
      <c r="F47" s="109" t="e">
        <f>IF($E47="","",VLOOKUP($E47,'Atividades Teste'!$I$9:$U$100002,7,FALSE))</f>
        <v>#N/A</v>
      </c>
      <c r="G47" s="109" t="e">
        <f>IF($E47="","",VLOOKUP($E47,'Atividades Teste'!$I$9:$U$100002,8,FALSE))</f>
        <v>#N/A</v>
      </c>
      <c r="H47" s="118" t="e">
        <f>IF($E47="","",VLOOKUP($E47,'Atividades Teste'!$I$9:$U$100002,13,FALSE))</f>
        <v>#N/A</v>
      </c>
      <c r="I47" s="119"/>
      <c r="J47" s="120"/>
      <c r="K47" s="121"/>
      <c r="L47" s="138"/>
    </row>
    <row r="48" spans="2:12" x14ac:dyDescent="0.3">
      <c r="B48" s="137"/>
      <c r="C48" s="95">
        <f t="shared" si="4"/>
        <v>-34</v>
      </c>
      <c r="D48" s="116">
        <f t="shared" si="2"/>
        <v>35</v>
      </c>
      <c r="E48" s="117" t="str">
        <f t="shared" si="3"/>
        <v>12.35</v>
      </c>
      <c r="F48" s="109" t="e">
        <f>IF($E48="","",VLOOKUP($E48,'Atividades Teste'!$I$9:$U$100002,7,FALSE))</f>
        <v>#N/A</v>
      </c>
      <c r="G48" s="109" t="e">
        <f>IF($E48="","",VLOOKUP($E48,'Atividades Teste'!$I$9:$U$100002,8,FALSE))</f>
        <v>#N/A</v>
      </c>
      <c r="H48" s="118" t="e">
        <f>IF($E48="","",VLOOKUP($E48,'Atividades Teste'!$I$9:$U$100002,13,FALSE))</f>
        <v>#N/A</v>
      </c>
      <c r="I48" s="119"/>
      <c r="J48" s="120"/>
      <c r="K48" s="121"/>
      <c r="L48" s="138"/>
    </row>
    <row r="49" spans="2:12" x14ac:dyDescent="0.3">
      <c r="B49" s="137"/>
      <c r="C49" s="95">
        <f t="shared" si="4"/>
        <v>-35</v>
      </c>
      <c r="D49" s="116">
        <f t="shared" si="2"/>
        <v>36</v>
      </c>
      <c r="E49" s="117" t="str">
        <f t="shared" si="3"/>
        <v>12.36</v>
      </c>
      <c r="F49" s="109" t="e">
        <f>IF($E49="","",VLOOKUP($E49,'Atividades Teste'!$I$9:$U$100002,7,FALSE))</f>
        <v>#N/A</v>
      </c>
      <c r="G49" s="109" t="e">
        <f>IF($E49="","",VLOOKUP($E49,'Atividades Teste'!$I$9:$U$100002,8,FALSE))</f>
        <v>#N/A</v>
      </c>
      <c r="H49" s="118" t="e">
        <f>IF($E49="","",VLOOKUP($E49,'Atividades Teste'!$I$9:$U$100002,13,FALSE))</f>
        <v>#N/A</v>
      </c>
      <c r="I49" s="119"/>
      <c r="J49" s="120"/>
      <c r="K49" s="121"/>
      <c r="L49" s="138"/>
    </row>
    <row r="50" spans="2:12" x14ac:dyDescent="0.3">
      <c r="B50" s="137"/>
      <c r="C50" s="95">
        <f t="shared" si="4"/>
        <v>-36</v>
      </c>
      <c r="D50" s="116">
        <f t="shared" si="2"/>
        <v>37</v>
      </c>
      <c r="E50" s="117" t="str">
        <f t="shared" si="3"/>
        <v>12.37</v>
      </c>
      <c r="F50" s="109" t="e">
        <f>IF($E50="","",VLOOKUP($E50,'Atividades Teste'!$I$9:$U$100002,7,FALSE))</f>
        <v>#N/A</v>
      </c>
      <c r="G50" s="109" t="e">
        <f>IF($E50="","",VLOOKUP($E50,'Atividades Teste'!$I$9:$U$100002,8,FALSE))</f>
        <v>#N/A</v>
      </c>
      <c r="H50" s="118" t="e">
        <f>IF($E50="","",VLOOKUP($E50,'Atividades Teste'!$I$9:$U$100002,13,FALSE))</f>
        <v>#N/A</v>
      </c>
      <c r="I50" s="119"/>
      <c r="J50" s="120"/>
      <c r="K50" s="121"/>
      <c r="L50" s="138"/>
    </row>
    <row r="51" spans="2:12" x14ac:dyDescent="0.3">
      <c r="B51" s="137"/>
      <c r="C51" s="95">
        <f t="shared" si="4"/>
        <v>-37</v>
      </c>
      <c r="D51" s="116">
        <f t="shared" si="2"/>
        <v>38</v>
      </c>
      <c r="E51" s="117" t="str">
        <f t="shared" si="3"/>
        <v>12.38</v>
      </c>
      <c r="F51" s="109" t="e">
        <f>IF($E51="","",VLOOKUP($E51,'Atividades Teste'!$I$9:$U$100002,7,FALSE))</f>
        <v>#N/A</v>
      </c>
      <c r="G51" s="109" t="e">
        <f>IF($E51="","",VLOOKUP($E51,'Atividades Teste'!$I$9:$U$100002,8,FALSE))</f>
        <v>#N/A</v>
      </c>
      <c r="H51" s="118" t="e">
        <f>IF($E51="","",VLOOKUP($E51,'Atividades Teste'!$I$9:$U$100002,13,FALSE))</f>
        <v>#N/A</v>
      </c>
      <c r="I51" s="119"/>
      <c r="J51" s="120"/>
      <c r="K51" s="121"/>
      <c r="L51" s="138"/>
    </row>
    <row r="52" spans="2:12" x14ac:dyDescent="0.3">
      <c r="B52" s="137"/>
      <c r="C52" s="95">
        <f t="shared" si="4"/>
        <v>-38</v>
      </c>
      <c r="D52" s="116">
        <f t="shared" si="2"/>
        <v>39</v>
      </c>
      <c r="E52" s="117" t="str">
        <f t="shared" si="3"/>
        <v>12.39</v>
      </c>
      <c r="F52" s="109" t="e">
        <f>IF($E52="","",VLOOKUP($E52,'Atividades Teste'!$I$9:$U$100002,7,FALSE))</f>
        <v>#N/A</v>
      </c>
      <c r="G52" s="109" t="e">
        <f>IF($E52="","",VLOOKUP($E52,'Atividades Teste'!$I$9:$U$100002,8,FALSE))</f>
        <v>#N/A</v>
      </c>
      <c r="H52" s="118" t="e">
        <f>IF($E52="","",VLOOKUP($E52,'Atividades Teste'!$I$9:$U$100002,13,FALSE))</f>
        <v>#N/A</v>
      </c>
      <c r="I52" s="119"/>
      <c r="J52" s="120"/>
      <c r="K52" s="121"/>
      <c r="L52" s="138"/>
    </row>
    <row r="53" spans="2:12" x14ac:dyDescent="0.3">
      <c r="B53" s="137"/>
      <c r="C53" s="95">
        <f t="shared" si="4"/>
        <v>-39</v>
      </c>
      <c r="D53" s="116">
        <f t="shared" si="2"/>
        <v>40</v>
      </c>
      <c r="E53" s="117" t="str">
        <f t="shared" si="3"/>
        <v>12.40</v>
      </c>
      <c r="F53" s="109" t="e">
        <f>IF($E53="","",VLOOKUP($E53,'Atividades Teste'!$I$9:$U$100002,7,FALSE))</f>
        <v>#N/A</v>
      </c>
      <c r="G53" s="109" t="e">
        <f>IF($E53="","",VLOOKUP($E53,'Atividades Teste'!$I$9:$U$100002,8,FALSE))</f>
        <v>#N/A</v>
      </c>
      <c r="H53" s="118" t="e">
        <f>IF($E53="","",VLOOKUP($E53,'Atividades Teste'!$I$9:$U$100002,13,FALSE))</f>
        <v>#N/A</v>
      </c>
      <c r="I53" s="119"/>
      <c r="J53" s="120"/>
      <c r="K53" s="121"/>
      <c r="L53" s="138"/>
    </row>
    <row r="54" spans="2:12" x14ac:dyDescent="0.3">
      <c r="B54" s="137"/>
      <c r="C54" s="95">
        <f t="shared" si="4"/>
        <v>-40</v>
      </c>
      <c r="D54" s="116">
        <f t="shared" si="2"/>
        <v>41</v>
      </c>
      <c r="E54" s="117" t="str">
        <f t="shared" si="3"/>
        <v>12.41</v>
      </c>
      <c r="F54" s="109" t="e">
        <f>IF($E54="","",VLOOKUP($E54,'Atividades Teste'!$I$9:$U$100002,7,FALSE))</f>
        <v>#N/A</v>
      </c>
      <c r="G54" s="109" t="e">
        <f>IF($E54="","",VLOOKUP($E54,'Atividades Teste'!$I$9:$U$100002,8,FALSE))</f>
        <v>#N/A</v>
      </c>
      <c r="H54" s="118" t="e">
        <f>IF($E54="","",VLOOKUP($E54,'Atividades Teste'!$I$9:$U$100002,13,FALSE))</f>
        <v>#N/A</v>
      </c>
      <c r="I54" s="119"/>
      <c r="J54" s="120"/>
      <c r="K54" s="121"/>
      <c r="L54" s="138"/>
    </row>
    <row r="55" spans="2:12" x14ac:dyDescent="0.3">
      <c r="B55" s="137"/>
      <c r="C55" s="95">
        <f t="shared" si="4"/>
        <v>-41</v>
      </c>
      <c r="D55" s="116">
        <f t="shared" si="2"/>
        <v>42</v>
      </c>
      <c r="E55" s="117" t="str">
        <f t="shared" si="3"/>
        <v>12.42</v>
      </c>
      <c r="F55" s="109" t="e">
        <f>IF($E55="","",VLOOKUP($E55,'Atividades Teste'!$I$9:$U$100002,7,FALSE))</f>
        <v>#N/A</v>
      </c>
      <c r="G55" s="109" t="e">
        <f>IF($E55="","",VLOOKUP($E55,'Atividades Teste'!$I$9:$U$100002,8,FALSE))</f>
        <v>#N/A</v>
      </c>
      <c r="H55" s="118" t="e">
        <f>IF($E55="","",VLOOKUP($E55,'Atividades Teste'!$I$9:$U$100002,13,FALSE))</f>
        <v>#N/A</v>
      </c>
      <c r="I55" s="119"/>
      <c r="J55" s="120"/>
      <c r="K55" s="121"/>
      <c r="L55" s="138"/>
    </row>
    <row r="56" spans="2:12" x14ac:dyDescent="0.3">
      <c r="B56" s="137"/>
      <c r="C56" s="95">
        <f t="shared" si="4"/>
        <v>-42</v>
      </c>
      <c r="D56" s="116">
        <f t="shared" si="2"/>
        <v>43</v>
      </c>
      <c r="E56" s="117" t="str">
        <f t="shared" si="3"/>
        <v>12.43</v>
      </c>
      <c r="F56" s="109" t="e">
        <f>IF($E56="","",VLOOKUP($E56,'Atividades Teste'!$I$9:$U$100002,7,FALSE))</f>
        <v>#N/A</v>
      </c>
      <c r="G56" s="109" t="e">
        <f>IF($E56="","",VLOOKUP($E56,'Atividades Teste'!$I$9:$U$100002,8,FALSE))</f>
        <v>#N/A</v>
      </c>
      <c r="H56" s="118" t="e">
        <f>IF($E56="","",VLOOKUP($E56,'Atividades Teste'!$I$9:$U$100002,13,FALSE))</f>
        <v>#N/A</v>
      </c>
      <c r="I56" s="119"/>
      <c r="J56" s="120"/>
      <c r="K56" s="121"/>
      <c r="L56" s="138"/>
    </row>
    <row r="57" spans="2:12" x14ac:dyDescent="0.3">
      <c r="B57" s="137"/>
      <c r="C57" s="95">
        <f t="shared" si="4"/>
        <v>-43</v>
      </c>
      <c r="D57" s="116">
        <f t="shared" si="2"/>
        <v>44</v>
      </c>
      <c r="E57" s="117" t="str">
        <f t="shared" si="3"/>
        <v>12.44</v>
      </c>
      <c r="F57" s="109" t="e">
        <f>IF($E57="","",VLOOKUP($E57,'Atividades Teste'!$I$9:$U$100002,7,FALSE))</f>
        <v>#N/A</v>
      </c>
      <c r="G57" s="109" t="e">
        <f>IF($E57="","",VLOOKUP($E57,'Atividades Teste'!$I$9:$U$100002,8,FALSE))</f>
        <v>#N/A</v>
      </c>
      <c r="H57" s="118" t="e">
        <f>IF($E57="","",VLOOKUP($E57,'Atividades Teste'!$I$9:$U$100002,13,FALSE))</f>
        <v>#N/A</v>
      </c>
      <c r="I57" s="119"/>
      <c r="J57" s="120"/>
      <c r="K57" s="121"/>
      <c r="L57" s="138"/>
    </row>
    <row r="58" spans="2:12" x14ac:dyDescent="0.3">
      <c r="B58" s="137"/>
      <c r="C58" s="95">
        <f t="shared" si="4"/>
        <v>-44</v>
      </c>
      <c r="D58" s="116">
        <f t="shared" si="2"/>
        <v>45</v>
      </c>
      <c r="E58" s="117" t="str">
        <f t="shared" si="3"/>
        <v>12.45</v>
      </c>
      <c r="F58" s="109" t="e">
        <f>IF($E58="","",VLOOKUP($E58,'Atividades Teste'!$I$9:$U$100002,7,FALSE))</f>
        <v>#N/A</v>
      </c>
      <c r="G58" s="109" t="e">
        <f>IF($E58="","",VLOOKUP($E58,'Atividades Teste'!$I$9:$U$100002,8,FALSE))</f>
        <v>#N/A</v>
      </c>
      <c r="H58" s="118" t="e">
        <f>IF($E58="","",VLOOKUP($E58,'Atividades Teste'!$I$9:$U$100002,13,FALSE))</f>
        <v>#N/A</v>
      </c>
      <c r="I58" s="119"/>
      <c r="J58" s="120"/>
      <c r="K58" s="121"/>
      <c r="L58" s="138"/>
    </row>
    <row r="59" spans="2:12" x14ac:dyDescent="0.3">
      <c r="B59" s="137"/>
      <c r="C59" s="95">
        <f t="shared" si="4"/>
        <v>-45</v>
      </c>
      <c r="D59" s="116">
        <f t="shared" si="2"/>
        <v>46</v>
      </c>
      <c r="E59" s="117" t="str">
        <f t="shared" si="3"/>
        <v>12.46</v>
      </c>
      <c r="F59" s="109" t="e">
        <f>IF($E59="","",VLOOKUP($E59,'Atividades Teste'!$I$9:$U$100002,7,FALSE))</f>
        <v>#N/A</v>
      </c>
      <c r="G59" s="109" t="e">
        <f>IF($E59="","",VLOOKUP($E59,'Atividades Teste'!$I$9:$U$100002,8,FALSE))</f>
        <v>#N/A</v>
      </c>
      <c r="H59" s="118" t="e">
        <f>IF($E59="","",VLOOKUP($E59,'Atividades Teste'!$I$9:$U$100002,13,FALSE))</f>
        <v>#N/A</v>
      </c>
      <c r="I59" s="119"/>
      <c r="J59" s="120"/>
      <c r="K59" s="121"/>
      <c r="L59" s="138"/>
    </row>
    <row r="60" spans="2:12" x14ac:dyDescent="0.3">
      <c r="B60" s="137"/>
      <c r="C60" s="95">
        <f t="shared" si="4"/>
        <v>-46</v>
      </c>
      <c r="D60" s="116">
        <f t="shared" si="2"/>
        <v>47</v>
      </c>
      <c r="E60" s="117" t="str">
        <f t="shared" si="3"/>
        <v>12.47</v>
      </c>
      <c r="F60" s="109" t="e">
        <f>IF($E60="","",VLOOKUP($E60,'Atividades Teste'!$I$9:$U$100002,7,FALSE))</f>
        <v>#N/A</v>
      </c>
      <c r="G60" s="109" t="e">
        <f>IF($E60="","",VLOOKUP($E60,'Atividades Teste'!$I$9:$U$100002,8,FALSE))</f>
        <v>#N/A</v>
      </c>
      <c r="H60" s="118" t="e">
        <f>IF($E60="","",VLOOKUP($E60,'Atividades Teste'!$I$9:$U$100002,13,FALSE))</f>
        <v>#N/A</v>
      </c>
      <c r="I60" s="119"/>
      <c r="J60" s="120"/>
      <c r="K60" s="121"/>
      <c r="L60" s="138"/>
    </row>
    <row r="61" spans="2:12" x14ac:dyDescent="0.3">
      <c r="B61" s="137"/>
      <c r="C61" s="95">
        <f t="shared" si="4"/>
        <v>-47</v>
      </c>
      <c r="D61" s="116">
        <f t="shared" si="2"/>
        <v>48</v>
      </c>
      <c r="E61" s="117" t="str">
        <f t="shared" si="3"/>
        <v>12.48</v>
      </c>
      <c r="F61" s="109" t="e">
        <f>IF($E61="","",VLOOKUP($E61,'Atividades Teste'!$I$9:$U$100002,7,FALSE))</f>
        <v>#N/A</v>
      </c>
      <c r="G61" s="109" t="e">
        <f>IF($E61="","",VLOOKUP($E61,'Atividades Teste'!$I$9:$U$100002,8,FALSE))</f>
        <v>#N/A</v>
      </c>
      <c r="H61" s="118" t="e">
        <f>IF($E61="","",VLOOKUP($E61,'Atividades Teste'!$I$9:$U$100002,13,FALSE))</f>
        <v>#N/A</v>
      </c>
      <c r="I61" s="119"/>
      <c r="J61" s="120"/>
      <c r="K61" s="121"/>
      <c r="L61" s="138"/>
    </row>
    <row r="62" spans="2:12" x14ac:dyDescent="0.3">
      <c r="B62" s="137"/>
      <c r="C62" s="95">
        <f t="shared" si="4"/>
        <v>-48</v>
      </c>
      <c r="D62" s="116">
        <f t="shared" si="2"/>
        <v>49</v>
      </c>
      <c r="E62" s="117" t="str">
        <f t="shared" si="3"/>
        <v>12.49</v>
      </c>
      <c r="F62" s="109" t="e">
        <f>IF($E62="","",VLOOKUP($E62,'Atividades Teste'!$I$9:$U$100002,7,FALSE))</f>
        <v>#N/A</v>
      </c>
      <c r="G62" s="109" t="e">
        <f>IF($E62="","",VLOOKUP($E62,'Atividades Teste'!$I$9:$U$100002,8,FALSE))</f>
        <v>#N/A</v>
      </c>
      <c r="H62" s="118" t="e">
        <f>IF($E62="","",VLOOKUP($E62,'Atividades Teste'!$I$9:$U$100002,13,FALSE))</f>
        <v>#N/A</v>
      </c>
      <c r="I62" s="119"/>
      <c r="J62" s="120"/>
      <c r="K62" s="121"/>
      <c r="L62" s="138"/>
    </row>
    <row r="63" spans="2:12" x14ac:dyDescent="0.3">
      <c r="B63" s="137"/>
      <c r="C63" s="95">
        <f t="shared" si="4"/>
        <v>-49</v>
      </c>
      <c r="D63" s="116">
        <f t="shared" si="2"/>
        <v>50</v>
      </c>
      <c r="E63" s="117" t="str">
        <f t="shared" si="3"/>
        <v>12.50</v>
      </c>
      <c r="F63" s="109" t="e">
        <f>IF($E63="","",VLOOKUP($E63,'Atividades Teste'!$I$9:$U$100002,7,FALSE))</f>
        <v>#N/A</v>
      </c>
      <c r="G63" s="109" t="e">
        <f>IF($E63="","",VLOOKUP($E63,'Atividades Teste'!$I$9:$U$100002,8,FALSE))</f>
        <v>#N/A</v>
      </c>
      <c r="H63" s="118" t="e">
        <f>IF($E63="","",VLOOKUP($E63,'Atividades Teste'!$I$9:$U$100002,13,FALSE))</f>
        <v>#N/A</v>
      </c>
      <c r="I63" s="119"/>
      <c r="J63" s="120"/>
      <c r="K63" s="121"/>
      <c r="L63" s="138"/>
    </row>
    <row r="64" spans="2:12" x14ac:dyDescent="0.3">
      <c r="B64" s="137"/>
      <c r="C64" s="95">
        <f t="shared" si="4"/>
        <v>-50</v>
      </c>
      <c r="D64" s="116">
        <f t="shared" si="2"/>
        <v>51</v>
      </c>
      <c r="E64" s="117" t="str">
        <f t="shared" si="3"/>
        <v>12.51</v>
      </c>
      <c r="F64" s="109" t="e">
        <f>IF($E64="","",VLOOKUP($E64,'Atividades Teste'!$I$9:$U$100002,7,FALSE))</f>
        <v>#N/A</v>
      </c>
      <c r="G64" s="109" t="e">
        <f>IF($E64="","",VLOOKUP($E64,'Atividades Teste'!$I$9:$U$100002,8,FALSE))</f>
        <v>#N/A</v>
      </c>
      <c r="H64" s="118" t="e">
        <f>IF($E64="","",VLOOKUP($E64,'Atividades Teste'!$I$9:$U$100002,13,FALSE))</f>
        <v>#N/A</v>
      </c>
      <c r="I64" s="119"/>
      <c r="J64" s="120"/>
      <c r="K64" s="121"/>
      <c r="L64" s="138"/>
    </row>
    <row r="65" spans="2:12" x14ac:dyDescent="0.3">
      <c r="B65" s="137"/>
      <c r="C65" s="95">
        <f t="shared" si="4"/>
        <v>-51</v>
      </c>
      <c r="D65" s="116">
        <f t="shared" si="2"/>
        <v>52</v>
      </c>
      <c r="E65" s="117" t="str">
        <f t="shared" si="3"/>
        <v>12.52</v>
      </c>
      <c r="F65" s="109" t="e">
        <f>IF($E65="","",VLOOKUP($E65,'Atividades Teste'!$I$9:$U$100002,7,FALSE))</f>
        <v>#N/A</v>
      </c>
      <c r="G65" s="109" t="e">
        <f>IF($E65="","",VLOOKUP($E65,'Atividades Teste'!$I$9:$U$100002,8,FALSE))</f>
        <v>#N/A</v>
      </c>
      <c r="H65" s="118" t="e">
        <f>IF($E65="","",VLOOKUP($E65,'Atividades Teste'!$I$9:$U$100002,13,FALSE))</f>
        <v>#N/A</v>
      </c>
      <c r="I65" s="119"/>
      <c r="J65" s="120"/>
      <c r="K65" s="121"/>
      <c r="L65" s="138"/>
    </row>
    <row r="66" spans="2:12" x14ac:dyDescent="0.3">
      <c r="B66" s="137"/>
      <c r="C66" s="95">
        <f t="shared" si="4"/>
        <v>-52</v>
      </c>
      <c r="D66" s="116">
        <f t="shared" si="2"/>
        <v>53</v>
      </c>
      <c r="E66" s="117" t="str">
        <f t="shared" si="3"/>
        <v>12.53</v>
      </c>
      <c r="F66" s="109" t="e">
        <f>IF($E66="","",VLOOKUP($E66,'Atividades Teste'!$I$9:$U$100002,7,FALSE))</f>
        <v>#N/A</v>
      </c>
      <c r="G66" s="109" t="e">
        <f>IF($E66="","",VLOOKUP($E66,'Atividades Teste'!$I$9:$U$100002,8,FALSE))</f>
        <v>#N/A</v>
      </c>
      <c r="H66" s="118" t="e">
        <f>IF($E66="","",VLOOKUP($E66,'Atividades Teste'!$I$9:$U$100002,13,FALSE))</f>
        <v>#N/A</v>
      </c>
      <c r="I66" s="119"/>
      <c r="J66" s="120"/>
      <c r="K66" s="121"/>
      <c r="L66" s="138"/>
    </row>
    <row r="67" spans="2:12" x14ac:dyDescent="0.3">
      <c r="B67" s="137"/>
      <c r="C67" s="95">
        <f t="shared" si="4"/>
        <v>-53</v>
      </c>
      <c r="D67" s="116">
        <f t="shared" si="2"/>
        <v>54</v>
      </c>
      <c r="E67" s="117" t="str">
        <f t="shared" si="3"/>
        <v>12.54</v>
      </c>
      <c r="F67" s="109" t="e">
        <f>IF($E67="","",VLOOKUP($E67,'Atividades Teste'!$I$9:$U$100002,7,FALSE))</f>
        <v>#N/A</v>
      </c>
      <c r="G67" s="109" t="e">
        <f>IF($E67="","",VLOOKUP($E67,'Atividades Teste'!$I$9:$U$100002,8,FALSE))</f>
        <v>#N/A</v>
      </c>
      <c r="H67" s="118" t="e">
        <f>IF($E67="","",VLOOKUP($E67,'Atividades Teste'!$I$9:$U$100002,13,FALSE))</f>
        <v>#N/A</v>
      </c>
      <c r="I67" s="119"/>
      <c r="J67" s="120"/>
      <c r="K67" s="121"/>
      <c r="L67" s="138"/>
    </row>
    <row r="68" spans="2:12" x14ac:dyDescent="0.3">
      <c r="B68" s="137"/>
      <c r="C68" s="95">
        <f t="shared" si="4"/>
        <v>-54</v>
      </c>
      <c r="D68" s="116">
        <f t="shared" si="2"/>
        <v>55</v>
      </c>
      <c r="E68" s="117" t="str">
        <f t="shared" si="3"/>
        <v>12.55</v>
      </c>
      <c r="F68" s="109" t="e">
        <f>IF($E68="","",VLOOKUP($E68,'Atividades Teste'!$I$9:$U$100002,7,FALSE))</f>
        <v>#N/A</v>
      </c>
      <c r="G68" s="109" t="e">
        <f>IF($E68="","",VLOOKUP($E68,'Atividades Teste'!$I$9:$U$100002,8,FALSE))</f>
        <v>#N/A</v>
      </c>
      <c r="H68" s="118" t="e">
        <f>IF($E68="","",VLOOKUP($E68,'Atividades Teste'!$I$9:$U$100002,13,FALSE))</f>
        <v>#N/A</v>
      </c>
      <c r="I68" s="119"/>
      <c r="J68" s="120"/>
      <c r="K68" s="121"/>
      <c r="L68" s="138"/>
    </row>
    <row r="69" spans="2:12" x14ac:dyDescent="0.3">
      <c r="B69" s="137"/>
      <c r="C69" s="95">
        <f t="shared" si="4"/>
        <v>-55</v>
      </c>
      <c r="D69" s="116">
        <f t="shared" si="2"/>
        <v>56</v>
      </c>
      <c r="E69" s="117" t="str">
        <f t="shared" si="3"/>
        <v>12.56</v>
      </c>
      <c r="F69" s="109" t="e">
        <f>IF($E69="","",VLOOKUP($E69,'Atividades Teste'!$I$9:$U$100002,7,FALSE))</f>
        <v>#N/A</v>
      </c>
      <c r="G69" s="109" t="e">
        <f>IF($E69="","",VLOOKUP($E69,'Atividades Teste'!$I$9:$U$100002,8,FALSE))</f>
        <v>#N/A</v>
      </c>
      <c r="H69" s="118" t="e">
        <f>IF($E69="","",VLOOKUP($E69,'Atividades Teste'!$I$9:$U$100002,13,FALSE))</f>
        <v>#N/A</v>
      </c>
      <c r="I69" s="119"/>
      <c r="J69" s="120"/>
      <c r="K69" s="121"/>
      <c r="L69" s="138"/>
    </row>
    <row r="70" spans="2:12" x14ac:dyDescent="0.3">
      <c r="B70" s="137"/>
      <c r="C70" s="95">
        <f t="shared" si="4"/>
        <v>-56</v>
      </c>
      <c r="D70" s="116">
        <f t="shared" si="2"/>
        <v>57</v>
      </c>
      <c r="E70" s="117" t="str">
        <f t="shared" si="3"/>
        <v>12.57</v>
      </c>
      <c r="F70" s="109" t="e">
        <f>IF($E70="","",VLOOKUP($E70,'Atividades Teste'!$I$9:$U$100002,7,FALSE))</f>
        <v>#N/A</v>
      </c>
      <c r="G70" s="109" t="e">
        <f>IF($E70="","",VLOOKUP($E70,'Atividades Teste'!$I$9:$U$100002,8,FALSE))</f>
        <v>#N/A</v>
      </c>
      <c r="H70" s="118" t="e">
        <f>IF($E70="","",VLOOKUP($E70,'Atividades Teste'!$I$9:$U$100002,13,FALSE))</f>
        <v>#N/A</v>
      </c>
      <c r="I70" s="119"/>
      <c r="J70" s="120"/>
      <c r="K70" s="121"/>
      <c r="L70" s="138"/>
    </row>
    <row r="71" spans="2:12" x14ac:dyDescent="0.3">
      <c r="B71" s="137"/>
      <c r="C71" s="95">
        <f t="shared" si="4"/>
        <v>-57</v>
      </c>
      <c r="D71" s="116">
        <f t="shared" si="2"/>
        <v>58</v>
      </c>
      <c r="E71" s="117" t="str">
        <f t="shared" si="3"/>
        <v>12.58</v>
      </c>
      <c r="F71" s="109" t="e">
        <f>IF($E71="","",VLOOKUP($E71,'Atividades Teste'!$I$9:$U$100002,7,FALSE))</f>
        <v>#N/A</v>
      </c>
      <c r="G71" s="109" t="e">
        <f>IF($E71="","",VLOOKUP($E71,'Atividades Teste'!$I$9:$U$100002,8,FALSE))</f>
        <v>#N/A</v>
      </c>
      <c r="H71" s="118" t="e">
        <f>IF($E71="","",VLOOKUP($E71,'Atividades Teste'!$I$9:$U$100002,13,FALSE))</f>
        <v>#N/A</v>
      </c>
      <c r="I71" s="119"/>
      <c r="J71" s="120"/>
      <c r="K71" s="121"/>
      <c r="L71" s="138"/>
    </row>
    <row r="72" spans="2:12" x14ac:dyDescent="0.3">
      <c r="B72" s="137"/>
      <c r="C72" s="95">
        <f t="shared" si="4"/>
        <v>-58</v>
      </c>
      <c r="D72" s="116">
        <f t="shared" si="2"/>
        <v>59</v>
      </c>
      <c r="E72" s="117" t="str">
        <f t="shared" si="3"/>
        <v>12.59</v>
      </c>
      <c r="F72" s="109" t="e">
        <f>IF($E72="","",VLOOKUP($E72,'Atividades Teste'!$I$9:$U$100002,7,FALSE))</f>
        <v>#N/A</v>
      </c>
      <c r="G72" s="109" t="e">
        <f>IF($E72="","",VLOOKUP($E72,'Atividades Teste'!$I$9:$U$100002,8,FALSE))</f>
        <v>#N/A</v>
      </c>
      <c r="H72" s="118" t="e">
        <f>IF($E72="","",VLOOKUP($E72,'Atividades Teste'!$I$9:$U$100002,13,FALSE))</f>
        <v>#N/A</v>
      </c>
      <c r="I72" s="119"/>
      <c r="J72" s="120"/>
      <c r="K72" s="121"/>
      <c r="L72" s="138"/>
    </row>
    <row r="73" spans="2:12" x14ac:dyDescent="0.3">
      <c r="B73" s="137"/>
      <c r="C73" s="95">
        <f t="shared" si="4"/>
        <v>-59</v>
      </c>
      <c r="D73" s="116">
        <f t="shared" si="2"/>
        <v>60</v>
      </c>
      <c r="E73" s="117" t="str">
        <f t="shared" si="3"/>
        <v>12.60</v>
      </c>
      <c r="F73" s="109" t="e">
        <f>IF($E73="","",VLOOKUP($E73,'Atividades Teste'!$I$9:$U$100002,7,FALSE))</f>
        <v>#N/A</v>
      </c>
      <c r="G73" s="109" t="e">
        <f>IF($E73="","",VLOOKUP($E73,'Atividades Teste'!$I$9:$U$100002,8,FALSE))</f>
        <v>#N/A</v>
      </c>
      <c r="H73" s="118" t="e">
        <f>IF($E73="","",VLOOKUP($E73,'Atividades Teste'!$I$9:$U$100002,13,FALSE))</f>
        <v>#N/A</v>
      </c>
      <c r="I73" s="119"/>
      <c r="J73" s="120"/>
      <c r="K73" s="121"/>
      <c r="L73" s="138"/>
    </row>
    <row r="74" spans="2:12" x14ac:dyDescent="0.3">
      <c r="B74" s="137"/>
      <c r="C74" s="95">
        <f t="shared" si="4"/>
        <v>-60</v>
      </c>
      <c r="D74" s="116">
        <f t="shared" si="2"/>
        <v>61</v>
      </c>
      <c r="E74" s="117" t="str">
        <f t="shared" si="3"/>
        <v>12.61</v>
      </c>
      <c r="F74" s="109" t="e">
        <f>IF($E74="","",VLOOKUP($E74,'Atividades Teste'!$I$9:$U$100002,7,FALSE))</f>
        <v>#N/A</v>
      </c>
      <c r="G74" s="109" t="e">
        <f>IF($E74="","",VLOOKUP($E74,'Atividades Teste'!$I$9:$U$100002,8,FALSE))</f>
        <v>#N/A</v>
      </c>
      <c r="H74" s="118" t="e">
        <f>IF($E74="","",VLOOKUP($E74,'Atividades Teste'!$I$9:$U$100002,13,FALSE))</f>
        <v>#N/A</v>
      </c>
      <c r="I74" s="119"/>
      <c r="J74" s="120"/>
      <c r="K74" s="121"/>
      <c r="L74" s="138"/>
    </row>
    <row r="75" spans="2:12" x14ac:dyDescent="0.3">
      <c r="B75" s="137"/>
      <c r="C75" s="95">
        <f t="shared" si="4"/>
        <v>-61</v>
      </c>
      <c r="D75" s="116">
        <f t="shared" si="2"/>
        <v>62</v>
      </c>
      <c r="E75" s="117" t="str">
        <f t="shared" si="3"/>
        <v>12.62</v>
      </c>
      <c r="F75" s="109" t="e">
        <f>IF($E75="","",VLOOKUP($E75,'Atividades Teste'!$I$9:$U$100002,7,FALSE))</f>
        <v>#N/A</v>
      </c>
      <c r="G75" s="109" t="e">
        <f>IF($E75="","",VLOOKUP($E75,'Atividades Teste'!$I$9:$U$100002,8,FALSE))</f>
        <v>#N/A</v>
      </c>
      <c r="H75" s="118" t="e">
        <f>IF($E75="","",VLOOKUP($E75,'Atividades Teste'!$I$9:$U$100002,13,FALSE))</f>
        <v>#N/A</v>
      </c>
      <c r="I75" s="119"/>
      <c r="J75" s="120"/>
      <c r="K75" s="121"/>
      <c r="L75" s="138"/>
    </row>
    <row r="76" spans="2:12" x14ac:dyDescent="0.3">
      <c r="B76" s="137"/>
      <c r="C76" s="95">
        <f t="shared" si="4"/>
        <v>-62</v>
      </c>
      <c r="D76" s="116">
        <f t="shared" si="2"/>
        <v>63</v>
      </c>
      <c r="E76" s="117" t="str">
        <f t="shared" si="3"/>
        <v>12.63</v>
      </c>
      <c r="F76" s="109" t="e">
        <f>IF($E76="","",VLOOKUP($E76,'Atividades Teste'!$I$9:$U$100002,7,FALSE))</f>
        <v>#N/A</v>
      </c>
      <c r="G76" s="109" t="e">
        <f>IF($E76="","",VLOOKUP($E76,'Atividades Teste'!$I$9:$U$100002,8,FALSE))</f>
        <v>#N/A</v>
      </c>
      <c r="H76" s="118" t="e">
        <f>IF($E76="","",VLOOKUP($E76,'Atividades Teste'!$I$9:$U$100002,13,FALSE))</f>
        <v>#N/A</v>
      </c>
      <c r="I76" s="119"/>
      <c r="J76" s="120"/>
      <c r="K76" s="121"/>
      <c r="L76" s="138"/>
    </row>
    <row r="77" spans="2:12" x14ac:dyDescent="0.3">
      <c r="B77" s="137"/>
      <c r="C77" s="95">
        <f t="shared" si="4"/>
        <v>-63</v>
      </c>
      <c r="D77" s="116">
        <f t="shared" si="2"/>
        <v>64</v>
      </c>
      <c r="E77" s="117" t="str">
        <f t="shared" si="3"/>
        <v>12.64</v>
      </c>
      <c r="F77" s="109" t="e">
        <f>IF($E77="","",VLOOKUP($E77,'Atividades Teste'!$I$9:$U$100002,7,FALSE))</f>
        <v>#N/A</v>
      </c>
      <c r="G77" s="109" t="e">
        <f>IF($E77="","",VLOOKUP($E77,'Atividades Teste'!$I$9:$U$100002,8,FALSE))</f>
        <v>#N/A</v>
      </c>
      <c r="H77" s="118" t="e">
        <f>IF($E77="","",VLOOKUP($E77,'Atividades Teste'!$I$9:$U$100002,13,FALSE))</f>
        <v>#N/A</v>
      </c>
      <c r="I77" s="119"/>
      <c r="J77" s="120"/>
      <c r="K77" s="121"/>
      <c r="L77" s="138"/>
    </row>
    <row r="78" spans="2:12" x14ac:dyDescent="0.3">
      <c r="B78" s="137"/>
      <c r="C78" s="95">
        <f t="shared" si="4"/>
        <v>-64</v>
      </c>
      <c r="D78" s="116">
        <f t="shared" si="2"/>
        <v>65</v>
      </c>
      <c r="E78" s="117" t="str">
        <f t="shared" ref="E78:E105" si="5">IF(D78&lt;&gt;"",$E$8&amp;"."&amp;D78,"")</f>
        <v>12.65</v>
      </c>
      <c r="F78" s="109" t="e">
        <f>IF($E78="","",VLOOKUP($E78,'Atividades Teste'!$I$9:$U$100002,7,FALSE))</f>
        <v>#N/A</v>
      </c>
      <c r="G78" s="109" t="e">
        <f>IF($E78="","",VLOOKUP($E78,'Atividades Teste'!$I$9:$U$100002,8,FALSE))</f>
        <v>#N/A</v>
      </c>
      <c r="H78" s="118" t="e">
        <f>IF($E78="","",VLOOKUP($E78,'Atividades Teste'!$I$9:$U$100002,13,FALSE))</f>
        <v>#N/A</v>
      </c>
      <c r="I78" s="119"/>
      <c r="J78" s="120"/>
      <c r="K78" s="121"/>
      <c r="L78" s="138"/>
    </row>
    <row r="79" spans="2:12" x14ac:dyDescent="0.3">
      <c r="B79" s="137"/>
      <c r="C79" s="95">
        <f t="shared" ref="C79:C105" si="6">IFERROR($R$4-D78,"")</f>
        <v>-65</v>
      </c>
      <c r="D79" s="116">
        <f t="shared" si="2"/>
        <v>66</v>
      </c>
      <c r="E79" s="117" t="str">
        <f t="shared" si="5"/>
        <v>12.66</v>
      </c>
      <c r="F79" s="109" t="e">
        <f>IF($E79="","",VLOOKUP($E79,'Atividades Teste'!$I$9:$U$100002,7,FALSE))</f>
        <v>#N/A</v>
      </c>
      <c r="G79" s="109" t="e">
        <f>IF($E79="","",VLOOKUP($E79,'Atividades Teste'!$I$9:$U$100002,8,FALSE))</f>
        <v>#N/A</v>
      </c>
      <c r="H79" s="118" t="e">
        <f>IF($E79="","",VLOOKUP($E79,'Atividades Teste'!$I$9:$U$100002,13,FALSE))</f>
        <v>#N/A</v>
      </c>
      <c r="I79" s="119"/>
      <c r="J79" s="120"/>
      <c r="K79" s="121"/>
      <c r="L79" s="138"/>
    </row>
    <row r="80" spans="2:12" x14ac:dyDescent="0.3">
      <c r="B80" s="137"/>
      <c r="C80" s="95">
        <f t="shared" si="6"/>
        <v>-66</v>
      </c>
      <c r="D80" s="116">
        <f t="shared" ref="D80:D105" si="7">IFERROR(IF(C80=0,"",D79+1),"")</f>
        <v>67</v>
      </c>
      <c r="E80" s="117" t="str">
        <f t="shared" si="5"/>
        <v>12.67</v>
      </c>
      <c r="F80" s="109" t="e">
        <f>IF($E80="","",VLOOKUP($E80,'Atividades Teste'!$I$9:$U$100002,7,FALSE))</f>
        <v>#N/A</v>
      </c>
      <c r="G80" s="109" t="e">
        <f>IF($E80="","",VLOOKUP($E80,'Atividades Teste'!$I$9:$U$100002,8,FALSE))</f>
        <v>#N/A</v>
      </c>
      <c r="H80" s="118" t="e">
        <f>IF($E80="","",VLOOKUP($E80,'Atividades Teste'!$I$9:$U$100002,13,FALSE))</f>
        <v>#N/A</v>
      </c>
      <c r="I80" s="119"/>
      <c r="J80" s="120"/>
      <c r="K80" s="121"/>
      <c r="L80" s="138"/>
    </row>
    <row r="81" spans="2:12" x14ac:dyDescent="0.3">
      <c r="B81" s="137"/>
      <c r="C81" s="95">
        <f t="shared" si="6"/>
        <v>-67</v>
      </c>
      <c r="D81" s="116">
        <f t="shared" si="7"/>
        <v>68</v>
      </c>
      <c r="E81" s="117" t="str">
        <f t="shared" si="5"/>
        <v>12.68</v>
      </c>
      <c r="F81" s="109" t="e">
        <f>IF($E81="","",VLOOKUP($E81,'Atividades Teste'!$I$9:$U$100002,7,FALSE))</f>
        <v>#N/A</v>
      </c>
      <c r="G81" s="109" t="e">
        <f>IF($E81="","",VLOOKUP($E81,'Atividades Teste'!$I$9:$U$100002,8,FALSE))</f>
        <v>#N/A</v>
      </c>
      <c r="H81" s="118" t="e">
        <f>IF($E81="","",VLOOKUP($E81,'Atividades Teste'!$I$9:$U$100002,13,FALSE))</f>
        <v>#N/A</v>
      </c>
      <c r="I81" s="119"/>
      <c r="J81" s="120"/>
      <c r="K81" s="121"/>
      <c r="L81" s="138"/>
    </row>
    <row r="82" spans="2:12" x14ac:dyDescent="0.3">
      <c r="B82" s="137"/>
      <c r="C82" s="95">
        <f t="shared" si="6"/>
        <v>-68</v>
      </c>
      <c r="D82" s="116">
        <f t="shared" si="7"/>
        <v>69</v>
      </c>
      <c r="E82" s="117" t="str">
        <f t="shared" si="5"/>
        <v>12.69</v>
      </c>
      <c r="F82" s="109" t="e">
        <f>IF($E82="","",VLOOKUP($E82,'Atividades Teste'!$I$9:$U$100002,7,FALSE))</f>
        <v>#N/A</v>
      </c>
      <c r="G82" s="109" t="e">
        <f>IF($E82="","",VLOOKUP($E82,'Atividades Teste'!$I$9:$U$100002,8,FALSE))</f>
        <v>#N/A</v>
      </c>
      <c r="H82" s="118" t="e">
        <f>IF($E82="","",VLOOKUP($E82,'Atividades Teste'!$I$9:$U$100002,13,FALSE))</f>
        <v>#N/A</v>
      </c>
      <c r="I82" s="119"/>
      <c r="J82" s="120"/>
      <c r="K82" s="121"/>
      <c r="L82" s="138"/>
    </row>
    <row r="83" spans="2:12" x14ac:dyDescent="0.3">
      <c r="B83" s="137"/>
      <c r="C83" s="95">
        <f t="shared" si="6"/>
        <v>-69</v>
      </c>
      <c r="D83" s="116">
        <f t="shared" si="7"/>
        <v>70</v>
      </c>
      <c r="E83" s="117" t="str">
        <f t="shared" si="5"/>
        <v>12.70</v>
      </c>
      <c r="F83" s="109" t="e">
        <f>IF($E83="","",VLOOKUP($E83,'Atividades Teste'!$I$9:$U$100002,7,FALSE))</f>
        <v>#N/A</v>
      </c>
      <c r="G83" s="109" t="e">
        <f>IF($E83="","",VLOOKUP($E83,'Atividades Teste'!$I$9:$U$100002,8,FALSE))</f>
        <v>#N/A</v>
      </c>
      <c r="H83" s="118" t="e">
        <f>IF($E83="","",VLOOKUP($E83,'Atividades Teste'!$I$9:$U$100002,13,FALSE))</f>
        <v>#N/A</v>
      </c>
      <c r="I83" s="119"/>
      <c r="J83" s="120"/>
      <c r="K83" s="121"/>
      <c r="L83" s="138"/>
    </row>
    <row r="84" spans="2:12" x14ac:dyDescent="0.3">
      <c r="B84" s="137"/>
      <c r="C84" s="95">
        <f t="shared" si="6"/>
        <v>-70</v>
      </c>
      <c r="D84" s="116">
        <f t="shared" si="7"/>
        <v>71</v>
      </c>
      <c r="E84" s="117" t="str">
        <f t="shared" si="5"/>
        <v>12.71</v>
      </c>
      <c r="F84" s="109" t="e">
        <f>IF($E84="","",VLOOKUP($E84,'Atividades Teste'!$I$9:$U$100002,7,FALSE))</f>
        <v>#N/A</v>
      </c>
      <c r="G84" s="109" t="e">
        <f>IF($E84="","",VLOOKUP($E84,'Atividades Teste'!$I$9:$U$100002,8,FALSE))</f>
        <v>#N/A</v>
      </c>
      <c r="H84" s="118" t="e">
        <f>IF($E84="","",VLOOKUP($E84,'Atividades Teste'!$I$9:$U$100002,13,FALSE))</f>
        <v>#N/A</v>
      </c>
      <c r="I84" s="119"/>
      <c r="J84" s="120"/>
      <c r="K84" s="121"/>
      <c r="L84" s="138"/>
    </row>
    <row r="85" spans="2:12" x14ac:dyDescent="0.3">
      <c r="B85" s="137"/>
      <c r="C85" s="95">
        <f t="shared" si="6"/>
        <v>-71</v>
      </c>
      <c r="D85" s="116">
        <f t="shared" si="7"/>
        <v>72</v>
      </c>
      <c r="E85" s="117" t="str">
        <f t="shared" si="5"/>
        <v>12.72</v>
      </c>
      <c r="F85" s="109" t="e">
        <f>IF($E85="","",VLOOKUP($E85,'Atividades Teste'!$I$9:$U$100002,7,FALSE))</f>
        <v>#N/A</v>
      </c>
      <c r="G85" s="109" t="e">
        <f>IF($E85="","",VLOOKUP($E85,'Atividades Teste'!$I$9:$U$100002,8,FALSE))</f>
        <v>#N/A</v>
      </c>
      <c r="H85" s="118" t="e">
        <f>IF($E85="","",VLOOKUP($E85,'Atividades Teste'!$I$9:$U$100002,13,FALSE))</f>
        <v>#N/A</v>
      </c>
      <c r="I85" s="119"/>
      <c r="J85" s="120"/>
      <c r="K85" s="121"/>
      <c r="L85" s="138"/>
    </row>
    <row r="86" spans="2:12" x14ac:dyDescent="0.3">
      <c r="B86" s="137"/>
      <c r="C86" s="95">
        <f t="shared" si="6"/>
        <v>-72</v>
      </c>
      <c r="D86" s="116">
        <f t="shared" si="7"/>
        <v>73</v>
      </c>
      <c r="E86" s="117" t="str">
        <f t="shared" si="5"/>
        <v>12.73</v>
      </c>
      <c r="F86" s="109" t="e">
        <f>IF($E86="","",VLOOKUP($E86,'Atividades Teste'!$I$9:$U$100002,7,FALSE))</f>
        <v>#N/A</v>
      </c>
      <c r="G86" s="109" t="e">
        <f>IF($E86="","",VLOOKUP($E86,'Atividades Teste'!$I$9:$U$100002,8,FALSE))</f>
        <v>#N/A</v>
      </c>
      <c r="H86" s="118" t="e">
        <f>IF($E86="","",VLOOKUP($E86,'Atividades Teste'!$I$9:$U$100002,13,FALSE))</f>
        <v>#N/A</v>
      </c>
      <c r="I86" s="119"/>
      <c r="J86" s="120"/>
      <c r="K86" s="121"/>
      <c r="L86" s="138"/>
    </row>
    <row r="87" spans="2:12" x14ac:dyDescent="0.3">
      <c r="B87" s="137"/>
      <c r="C87" s="95">
        <f t="shared" si="6"/>
        <v>-73</v>
      </c>
      <c r="D87" s="116">
        <f t="shared" si="7"/>
        <v>74</v>
      </c>
      <c r="E87" s="117" t="str">
        <f t="shared" si="5"/>
        <v>12.74</v>
      </c>
      <c r="F87" s="109" t="e">
        <f>IF($E87="","",VLOOKUP($E87,'Atividades Teste'!$I$9:$U$100002,7,FALSE))</f>
        <v>#N/A</v>
      </c>
      <c r="G87" s="109" t="e">
        <f>IF($E87="","",VLOOKUP($E87,'Atividades Teste'!$I$9:$U$100002,8,FALSE))</f>
        <v>#N/A</v>
      </c>
      <c r="H87" s="118" t="e">
        <f>IF($E87="","",VLOOKUP($E87,'Atividades Teste'!$I$9:$U$100002,13,FALSE))</f>
        <v>#N/A</v>
      </c>
      <c r="I87" s="119"/>
      <c r="J87" s="120"/>
      <c r="K87" s="121"/>
      <c r="L87" s="138"/>
    </row>
    <row r="88" spans="2:12" x14ac:dyDescent="0.3">
      <c r="B88" s="137"/>
      <c r="C88" s="95">
        <f t="shared" si="6"/>
        <v>-74</v>
      </c>
      <c r="D88" s="116">
        <f t="shared" si="7"/>
        <v>75</v>
      </c>
      <c r="E88" s="117" t="str">
        <f t="shared" si="5"/>
        <v>12.75</v>
      </c>
      <c r="F88" s="109" t="e">
        <f>IF($E88="","",VLOOKUP($E88,'Atividades Teste'!$I$9:$U$100002,7,FALSE))</f>
        <v>#N/A</v>
      </c>
      <c r="G88" s="109" t="e">
        <f>IF($E88="","",VLOOKUP($E88,'Atividades Teste'!$I$9:$U$100002,8,FALSE))</f>
        <v>#N/A</v>
      </c>
      <c r="H88" s="118" t="e">
        <f>IF($E88="","",VLOOKUP($E88,'Atividades Teste'!$I$9:$U$100002,13,FALSE))</f>
        <v>#N/A</v>
      </c>
      <c r="I88" s="119"/>
      <c r="J88" s="120"/>
      <c r="K88" s="121"/>
      <c r="L88" s="138"/>
    </row>
    <row r="89" spans="2:12" x14ac:dyDescent="0.3">
      <c r="B89" s="137"/>
      <c r="C89" s="95">
        <f t="shared" si="6"/>
        <v>-75</v>
      </c>
      <c r="D89" s="116">
        <f t="shared" si="7"/>
        <v>76</v>
      </c>
      <c r="E89" s="117" t="str">
        <f t="shared" si="5"/>
        <v>12.76</v>
      </c>
      <c r="F89" s="109" t="e">
        <f>IF($E89="","",VLOOKUP($E89,'Atividades Teste'!$I$9:$U$100002,7,FALSE))</f>
        <v>#N/A</v>
      </c>
      <c r="G89" s="109" t="e">
        <f>IF($E89="","",VLOOKUP($E89,'Atividades Teste'!$I$9:$U$100002,8,FALSE))</f>
        <v>#N/A</v>
      </c>
      <c r="H89" s="118" t="e">
        <f>IF($E89="","",VLOOKUP($E89,'Atividades Teste'!$I$9:$U$100002,13,FALSE))</f>
        <v>#N/A</v>
      </c>
      <c r="I89" s="119"/>
      <c r="J89" s="120"/>
      <c r="K89" s="121"/>
      <c r="L89" s="138"/>
    </row>
    <row r="90" spans="2:12" x14ac:dyDescent="0.3">
      <c r="B90" s="137"/>
      <c r="C90" s="95">
        <f t="shared" si="6"/>
        <v>-76</v>
      </c>
      <c r="D90" s="116">
        <f t="shared" si="7"/>
        <v>77</v>
      </c>
      <c r="E90" s="117" t="str">
        <f t="shared" si="5"/>
        <v>12.77</v>
      </c>
      <c r="F90" s="109" t="e">
        <f>IF($E90="","",VLOOKUP($E90,'Atividades Teste'!$I$9:$U$100002,7,FALSE))</f>
        <v>#N/A</v>
      </c>
      <c r="G90" s="109" t="e">
        <f>IF($E90="","",VLOOKUP($E90,'Atividades Teste'!$I$9:$U$100002,8,FALSE))</f>
        <v>#N/A</v>
      </c>
      <c r="H90" s="118" t="e">
        <f>IF($E90="","",VLOOKUP($E90,'Atividades Teste'!$I$9:$U$100002,13,FALSE))</f>
        <v>#N/A</v>
      </c>
      <c r="I90" s="119"/>
      <c r="J90" s="120"/>
      <c r="K90" s="121"/>
      <c r="L90" s="138"/>
    </row>
    <row r="91" spans="2:12" x14ac:dyDescent="0.3">
      <c r="B91" s="137"/>
      <c r="C91" s="95">
        <f t="shared" si="6"/>
        <v>-77</v>
      </c>
      <c r="D91" s="116">
        <f t="shared" si="7"/>
        <v>78</v>
      </c>
      <c r="E91" s="117" t="str">
        <f t="shared" si="5"/>
        <v>12.78</v>
      </c>
      <c r="F91" s="109" t="e">
        <f>IF($E91="","",VLOOKUP($E91,'Atividades Teste'!$I$9:$U$100002,7,FALSE))</f>
        <v>#N/A</v>
      </c>
      <c r="G91" s="109" t="e">
        <f>IF($E91="","",VLOOKUP($E91,'Atividades Teste'!$I$9:$U$100002,8,FALSE))</f>
        <v>#N/A</v>
      </c>
      <c r="H91" s="118" t="e">
        <f>IF($E91="","",VLOOKUP($E91,'Atividades Teste'!$I$9:$U$100002,13,FALSE))</f>
        <v>#N/A</v>
      </c>
      <c r="I91" s="119"/>
      <c r="J91" s="120"/>
      <c r="K91" s="121"/>
      <c r="L91" s="138"/>
    </row>
    <row r="92" spans="2:12" x14ac:dyDescent="0.3">
      <c r="B92" s="137"/>
      <c r="C92" s="95">
        <f t="shared" si="6"/>
        <v>-78</v>
      </c>
      <c r="D92" s="116">
        <f t="shared" si="7"/>
        <v>79</v>
      </c>
      <c r="E92" s="117" t="str">
        <f t="shared" si="5"/>
        <v>12.79</v>
      </c>
      <c r="F92" s="109" t="e">
        <f>IF($E92="","",VLOOKUP($E92,'Atividades Teste'!$I$9:$U$100002,7,FALSE))</f>
        <v>#N/A</v>
      </c>
      <c r="G92" s="109" t="e">
        <f>IF($E92="","",VLOOKUP($E92,'Atividades Teste'!$I$9:$U$100002,8,FALSE))</f>
        <v>#N/A</v>
      </c>
      <c r="H92" s="118" t="e">
        <f>IF($E92="","",VLOOKUP($E92,'Atividades Teste'!$I$9:$U$100002,13,FALSE))</f>
        <v>#N/A</v>
      </c>
      <c r="I92" s="119"/>
      <c r="J92" s="120"/>
      <c r="K92" s="121"/>
      <c r="L92" s="138"/>
    </row>
    <row r="93" spans="2:12" x14ac:dyDescent="0.3">
      <c r="B93" s="137"/>
      <c r="C93" s="95">
        <f t="shared" si="6"/>
        <v>-79</v>
      </c>
      <c r="D93" s="116">
        <f t="shared" si="7"/>
        <v>80</v>
      </c>
      <c r="E93" s="117" t="str">
        <f t="shared" si="5"/>
        <v>12.80</v>
      </c>
      <c r="F93" s="109" t="e">
        <f>IF($E93="","",VLOOKUP($E93,'Atividades Teste'!$I$9:$U$100002,7,FALSE))</f>
        <v>#N/A</v>
      </c>
      <c r="G93" s="109" t="e">
        <f>IF($E93="","",VLOOKUP($E93,'Atividades Teste'!$I$9:$U$100002,8,FALSE))</f>
        <v>#N/A</v>
      </c>
      <c r="H93" s="118" t="e">
        <f>IF($E93="","",VLOOKUP($E93,'Atividades Teste'!$I$9:$U$100002,13,FALSE))</f>
        <v>#N/A</v>
      </c>
      <c r="I93" s="119"/>
      <c r="J93" s="120"/>
      <c r="K93" s="121"/>
      <c r="L93" s="138"/>
    </row>
    <row r="94" spans="2:12" x14ac:dyDescent="0.3">
      <c r="B94" s="137"/>
      <c r="C94" s="95">
        <f t="shared" si="6"/>
        <v>-80</v>
      </c>
      <c r="D94" s="116">
        <f t="shared" si="7"/>
        <v>81</v>
      </c>
      <c r="E94" s="117" t="str">
        <f t="shared" si="5"/>
        <v>12.81</v>
      </c>
      <c r="F94" s="109" t="e">
        <f>IF($E94="","",VLOOKUP($E94,'Atividades Teste'!$I$9:$U$100002,7,FALSE))</f>
        <v>#N/A</v>
      </c>
      <c r="G94" s="109" t="e">
        <f>IF($E94="","",VLOOKUP($E94,'Atividades Teste'!$I$9:$U$100002,8,FALSE))</f>
        <v>#N/A</v>
      </c>
      <c r="H94" s="118" t="e">
        <f>IF($E94="","",VLOOKUP($E94,'Atividades Teste'!$I$9:$U$100002,13,FALSE))</f>
        <v>#N/A</v>
      </c>
      <c r="I94" s="119"/>
      <c r="J94" s="120"/>
      <c r="K94" s="121"/>
      <c r="L94" s="138"/>
    </row>
    <row r="95" spans="2:12" x14ac:dyDescent="0.3">
      <c r="B95" s="137"/>
      <c r="C95" s="95">
        <f t="shared" si="6"/>
        <v>-81</v>
      </c>
      <c r="D95" s="116">
        <f t="shared" si="7"/>
        <v>82</v>
      </c>
      <c r="E95" s="117" t="str">
        <f t="shared" si="5"/>
        <v>12.82</v>
      </c>
      <c r="F95" s="109" t="e">
        <f>IF($E95="","",VLOOKUP($E95,'Atividades Teste'!$I$9:$U$100002,7,FALSE))</f>
        <v>#N/A</v>
      </c>
      <c r="G95" s="109" t="e">
        <f>IF($E95="","",VLOOKUP($E95,'Atividades Teste'!$I$9:$U$100002,8,FALSE))</f>
        <v>#N/A</v>
      </c>
      <c r="H95" s="118" t="e">
        <f>IF($E95="","",VLOOKUP($E95,'Atividades Teste'!$I$9:$U$100002,13,FALSE))</f>
        <v>#N/A</v>
      </c>
      <c r="I95" s="119"/>
      <c r="J95" s="120"/>
      <c r="K95" s="121"/>
      <c r="L95" s="138"/>
    </row>
    <row r="96" spans="2:12" x14ac:dyDescent="0.3">
      <c r="B96" s="137"/>
      <c r="C96" s="95">
        <f t="shared" si="6"/>
        <v>-82</v>
      </c>
      <c r="D96" s="116">
        <f t="shared" si="7"/>
        <v>83</v>
      </c>
      <c r="E96" s="117" t="str">
        <f t="shared" si="5"/>
        <v>12.83</v>
      </c>
      <c r="F96" s="109" t="e">
        <f>IF($E96="","",VLOOKUP($E96,'Atividades Teste'!$I$9:$U$100002,7,FALSE))</f>
        <v>#N/A</v>
      </c>
      <c r="G96" s="109" t="e">
        <f>IF($E96="","",VLOOKUP($E96,'Atividades Teste'!$I$9:$U$100002,8,FALSE))</f>
        <v>#N/A</v>
      </c>
      <c r="H96" s="118" t="e">
        <f>IF($E96="","",VLOOKUP($E96,'Atividades Teste'!$I$9:$U$100002,13,FALSE))</f>
        <v>#N/A</v>
      </c>
      <c r="I96" s="119"/>
      <c r="J96" s="120"/>
      <c r="K96" s="121"/>
      <c r="L96" s="138"/>
    </row>
    <row r="97" spans="2:12" x14ac:dyDescent="0.3">
      <c r="B97" s="137"/>
      <c r="C97" s="95">
        <f t="shared" si="6"/>
        <v>-83</v>
      </c>
      <c r="D97" s="116">
        <f t="shared" si="7"/>
        <v>84</v>
      </c>
      <c r="E97" s="117" t="str">
        <f t="shared" si="5"/>
        <v>12.84</v>
      </c>
      <c r="F97" s="109" t="e">
        <f>IF($E97="","",VLOOKUP($E97,'Atividades Teste'!$I$9:$U$100002,7,FALSE))</f>
        <v>#N/A</v>
      </c>
      <c r="G97" s="109" t="e">
        <f>IF($E97="","",VLOOKUP($E97,'Atividades Teste'!$I$9:$U$100002,8,FALSE))</f>
        <v>#N/A</v>
      </c>
      <c r="H97" s="118" t="e">
        <f>IF($E97="","",VLOOKUP($E97,'Atividades Teste'!$I$9:$U$100002,13,FALSE))</f>
        <v>#N/A</v>
      </c>
      <c r="I97" s="119"/>
      <c r="J97" s="120"/>
      <c r="K97" s="121"/>
      <c r="L97" s="138"/>
    </row>
    <row r="98" spans="2:12" x14ac:dyDescent="0.3">
      <c r="B98" s="137"/>
      <c r="C98" s="95">
        <f t="shared" si="6"/>
        <v>-84</v>
      </c>
      <c r="D98" s="116">
        <f t="shared" si="7"/>
        <v>85</v>
      </c>
      <c r="E98" s="117" t="str">
        <f t="shared" si="5"/>
        <v>12.85</v>
      </c>
      <c r="F98" s="109" t="e">
        <f>IF($E98="","",VLOOKUP($E98,'Atividades Teste'!$I$9:$U$100002,7,FALSE))</f>
        <v>#N/A</v>
      </c>
      <c r="G98" s="109" t="e">
        <f>IF($E98="","",VLOOKUP($E98,'Atividades Teste'!$I$9:$U$100002,8,FALSE))</f>
        <v>#N/A</v>
      </c>
      <c r="H98" s="118" t="e">
        <f>IF($E98="","",VLOOKUP($E98,'Atividades Teste'!$I$9:$U$100002,13,FALSE))</f>
        <v>#N/A</v>
      </c>
      <c r="I98" s="119"/>
      <c r="J98" s="120"/>
      <c r="K98" s="121"/>
      <c r="L98" s="138"/>
    </row>
    <row r="99" spans="2:12" x14ac:dyDescent="0.3">
      <c r="B99" s="137"/>
      <c r="C99" s="95">
        <f t="shared" si="6"/>
        <v>-85</v>
      </c>
      <c r="D99" s="116">
        <f t="shared" si="7"/>
        <v>86</v>
      </c>
      <c r="E99" s="117" t="str">
        <f t="shared" si="5"/>
        <v>12.86</v>
      </c>
      <c r="F99" s="109" t="e">
        <f>IF($E99="","",VLOOKUP($E99,'Atividades Teste'!$I$9:$U$100002,7,FALSE))</f>
        <v>#N/A</v>
      </c>
      <c r="G99" s="109" t="e">
        <f>IF($E99="","",VLOOKUP($E99,'Atividades Teste'!$I$9:$U$100002,8,FALSE))</f>
        <v>#N/A</v>
      </c>
      <c r="H99" s="118" t="e">
        <f>IF($E99="","",VLOOKUP($E99,'Atividades Teste'!$I$9:$U$100002,13,FALSE))</f>
        <v>#N/A</v>
      </c>
      <c r="I99" s="119"/>
      <c r="J99" s="120"/>
      <c r="K99" s="121"/>
      <c r="L99" s="138"/>
    </row>
    <row r="100" spans="2:12" x14ac:dyDescent="0.3">
      <c r="B100" s="137"/>
      <c r="C100" s="95">
        <f t="shared" si="6"/>
        <v>-86</v>
      </c>
      <c r="D100" s="116">
        <f t="shared" si="7"/>
        <v>87</v>
      </c>
      <c r="E100" s="117" t="str">
        <f t="shared" si="5"/>
        <v>12.87</v>
      </c>
      <c r="F100" s="109" t="e">
        <f>IF($E100="","",VLOOKUP($E100,'Atividades Teste'!$I$9:$U$100002,7,FALSE))</f>
        <v>#N/A</v>
      </c>
      <c r="G100" s="109" t="e">
        <f>IF($E100="","",VLOOKUP($E100,'Atividades Teste'!$I$9:$U$100002,8,FALSE))</f>
        <v>#N/A</v>
      </c>
      <c r="H100" s="118" t="e">
        <f>IF($E100="","",VLOOKUP($E100,'Atividades Teste'!$I$9:$U$100002,13,FALSE))</f>
        <v>#N/A</v>
      </c>
      <c r="I100" s="119"/>
      <c r="J100" s="120"/>
      <c r="K100" s="121"/>
      <c r="L100" s="138"/>
    </row>
    <row r="101" spans="2:12" x14ac:dyDescent="0.3">
      <c r="B101" s="137"/>
      <c r="C101" s="95">
        <f t="shared" si="6"/>
        <v>-87</v>
      </c>
      <c r="D101" s="116">
        <f t="shared" si="7"/>
        <v>88</v>
      </c>
      <c r="E101" s="117" t="str">
        <f t="shared" si="5"/>
        <v>12.88</v>
      </c>
      <c r="F101" s="109" t="e">
        <f>IF($E101="","",VLOOKUP($E101,'Atividades Teste'!$I$9:$U$100002,7,FALSE))</f>
        <v>#N/A</v>
      </c>
      <c r="G101" s="109" t="e">
        <f>IF($E101="","",VLOOKUP($E101,'Atividades Teste'!$I$9:$U$100002,8,FALSE))</f>
        <v>#N/A</v>
      </c>
      <c r="H101" s="118" t="e">
        <f>IF($E101="","",VLOOKUP($E101,'Atividades Teste'!$I$9:$U$100002,13,FALSE))</f>
        <v>#N/A</v>
      </c>
      <c r="I101" s="119"/>
      <c r="J101" s="120"/>
      <c r="K101" s="121"/>
      <c r="L101" s="138"/>
    </row>
    <row r="102" spans="2:12" x14ac:dyDescent="0.3">
      <c r="B102" s="137"/>
      <c r="C102" s="95">
        <f t="shared" si="6"/>
        <v>-88</v>
      </c>
      <c r="D102" s="116">
        <f t="shared" si="7"/>
        <v>89</v>
      </c>
      <c r="E102" s="117" t="str">
        <f t="shared" si="5"/>
        <v>12.89</v>
      </c>
      <c r="F102" s="109" t="e">
        <f>IF($E102="","",VLOOKUP($E102,'Atividades Teste'!$I$9:$U$100002,7,FALSE))</f>
        <v>#N/A</v>
      </c>
      <c r="G102" s="109" t="e">
        <f>IF($E102="","",VLOOKUP($E102,'Atividades Teste'!$I$9:$U$100002,8,FALSE))</f>
        <v>#N/A</v>
      </c>
      <c r="H102" s="118" t="e">
        <f>IF($E102="","",VLOOKUP($E102,'Atividades Teste'!$I$9:$U$100002,13,FALSE))</f>
        <v>#N/A</v>
      </c>
      <c r="I102" s="119"/>
      <c r="J102" s="120"/>
      <c r="K102" s="121"/>
      <c r="L102" s="138"/>
    </row>
    <row r="103" spans="2:12" x14ac:dyDescent="0.3">
      <c r="B103" s="137"/>
      <c r="C103" s="95">
        <f t="shared" si="6"/>
        <v>-89</v>
      </c>
      <c r="D103" s="116">
        <f t="shared" si="7"/>
        <v>90</v>
      </c>
      <c r="E103" s="117" t="str">
        <f t="shared" si="5"/>
        <v>12.90</v>
      </c>
      <c r="F103" s="109" t="e">
        <f>IF($E103="","",VLOOKUP($E103,'Atividades Teste'!$I$9:$U$100002,7,FALSE))</f>
        <v>#N/A</v>
      </c>
      <c r="G103" s="109" t="e">
        <f>IF($E103="","",VLOOKUP($E103,'Atividades Teste'!$I$9:$U$100002,8,FALSE))</f>
        <v>#N/A</v>
      </c>
      <c r="H103" s="118" t="e">
        <f>IF($E103="","",VLOOKUP($E103,'Atividades Teste'!$I$9:$U$100002,13,FALSE))</f>
        <v>#N/A</v>
      </c>
      <c r="I103" s="119"/>
      <c r="J103" s="120"/>
      <c r="K103" s="121"/>
      <c r="L103" s="138"/>
    </row>
    <row r="104" spans="2:12" x14ac:dyDescent="0.3">
      <c r="B104" s="137"/>
      <c r="C104" s="95">
        <f t="shared" si="6"/>
        <v>-90</v>
      </c>
      <c r="D104" s="116">
        <f t="shared" si="7"/>
        <v>91</v>
      </c>
      <c r="E104" s="117" t="str">
        <f t="shared" si="5"/>
        <v>12.91</v>
      </c>
      <c r="F104" s="109" t="e">
        <f>IF($E104="","",VLOOKUP($E104,'Atividades Teste'!$I$9:$U$100002,7,FALSE))</f>
        <v>#N/A</v>
      </c>
      <c r="G104" s="109" t="e">
        <f>IF($E104="","",VLOOKUP($E104,'Atividades Teste'!$I$9:$U$100002,8,FALSE))</f>
        <v>#N/A</v>
      </c>
      <c r="H104" s="118" t="e">
        <f>IF($E104="","",VLOOKUP($E104,'Atividades Teste'!$I$9:$U$100002,13,FALSE))</f>
        <v>#N/A</v>
      </c>
      <c r="I104" s="119"/>
      <c r="J104" s="120"/>
      <c r="K104" s="121"/>
      <c r="L104" s="138"/>
    </row>
    <row r="105" spans="2:12" x14ac:dyDescent="0.3">
      <c r="B105" s="137"/>
      <c r="C105" s="96">
        <f t="shared" si="6"/>
        <v>-91</v>
      </c>
      <c r="D105" s="122">
        <f t="shared" si="7"/>
        <v>92</v>
      </c>
      <c r="E105" s="123" t="str">
        <f t="shared" si="5"/>
        <v>12.92</v>
      </c>
      <c r="F105" s="124" t="e">
        <f>IF($E105="","",VLOOKUP($E105,'Atividades Teste'!$I$9:$U$100002,7,FALSE))</f>
        <v>#N/A</v>
      </c>
      <c r="G105" s="124" t="e">
        <f>IF($E105="","",VLOOKUP($E105,'Atividades Teste'!$I$9:$U$100002,8,FALSE))</f>
        <v>#N/A</v>
      </c>
      <c r="H105" s="125" t="e">
        <f>IF($E105="","",VLOOKUP($E105,'Atividades Teste'!$I$9:$U$100002,13,FALSE))</f>
        <v>#N/A</v>
      </c>
      <c r="I105" s="126"/>
      <c r="J105" s="127"/>
      <c r="K105" s="128"/>
      <c r="L105" s="138"/>
    </row>
    <row r="106" spans="2:12" ht="5.0999999999999996" customHeight="1" x14ac:dyDescent="0.3">
      <c r="B106" s="141"/>
      <c r="C106" s="142" t="s">
        <v>50</v>
      </c>
      <c r="D106" s="142" t="s">
        <v>50</v>
      </c>
      <c r="E106" s="142"/>
      <c r="F106" s="143"/>
      <c r="G106" s="143" t="str">
        <f>IF($E106="","",VLOOKUP($E106,'Atividades Teste'!$I$9:$U$100002,8,FALSE))</f>
        <v/>
      </c>
      <c r="H106" s="143" t="str">
        <f>IF($E106="","",VLOOKUP($E106,'Atividades Teste'!$I$9:$U$100002,13,FALSE))</f>
        <v/>
      </c>
      <c r="I106" s="142"/>
      <c r="J106" s="142"/>
      <c r="K106" s="142"/>
      <c r="L106" s="144"/>
    </row>
    <row r="107" spans="2:12" x14ac:dyDescent="0.3">
      <c r="D107" s="1" t="s">
        <v>50</v>
      </c>
      <c r="E107" s="1" t="s">
        <v>50</v>
      </c>
      <c r="F107" s="1" t="s">
        <v>50</v>
      </c>
      <c r="G107" s="1" t="s">
        <v>50</v>
      </c>
      <c r="H107" s="1" t="s">
        <v>50</v>
      </c>
      <c r="I107" s="1" t="s">
        <v>50</v>
      </c>
      <c r="J107" s="1" t="s">
        <v>50</v>
      </c>
      <c r="K107" s="1" t="s">
        <v>50</v>
      </c>
    </row>
  </sheetData>
  <mergeCells count="4">
    <mergeCell ref="E6:F6"/>
    <mergeCell ref="G8:I10"/>
    <mergeCell ref="G6:I6"/>
    <mergeCell ref="D3:K4"/>
  </mergeCells>
  <pageMargins left="0.511811024" right="0.511811024" top="0.78740157499999996" bottom="0.78740157499999996" header="0.31496062000000002" footer="0.31496062000000002"/>
  <pageSetup paperSize="9" scale="5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workbookViewId="0">
      <selection activeCell="G4" sqref="G4"/>
    </sheetView>
  </sheetViews>
  <sheetFormatPr defaultRowHeight="15" x14ac:dyDescent="0.25"/>
  <cols>
    <col min="2" max="2" width="18" customWidth="1"/>
    <col min="3" max="3" width="15.7109375" customWidth="1"/>
    <col min="7" max="7" width="26.140625" customWidth="1"/>
    <col min="8" max="8" width="19.5703125" customWidth="1"/>
    <col min="9" max="9" width="9.7109375" customWidth="1"/>
    <col min="10" max="10" width="10.5703125" customWidth="1"/>
    <col min="11" max="11" width="6.85546875" customWidth="1"/>
    <col min="12" max="12" width="14.5703125" customWidth="1"/>
    <col min="13" max="13" width="10.7109375" bestFit="1" customWidth="1"/>
  </cols>
  <sheetData>
    <row r="1" spans="1:12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6.5" x14ac:dyDescent="0.3">
      <c r="A3" s="1"/>
      <c r="B3" s="1"/>
      <c r="C3" s="2" t="s">
        <v>65</v>
      </c>
      <c r="D3" s="1"/>
      <c r="E3" s="1"/>
      <c r="F3" s="1"/>
      <c r="G3" s="7" t="s">
        <v>125</v>
      </c>
      <c r="H3" s="1"/>
      <c r="I3" s="1"/>
      <c r="J3" s="1"/>
      <c r="K3" s="1"/>
      <c r="L3" s="1"/>
    </row>
    <row r="4" spans="1:12" ht="16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.5" x14ac:dyDescent="0.3">
      <c r="A5" s="1"/>
      <c r="B5" s="2" t="s">
        <v>73</v>
      </c>
      <c r="C5" s="1"/>
      <c r="D5" s="1"/>
      <c r="E5" s="1"/>
      <c r="F5" s="1"/>
      <c r="G5" s="2" t="s">
        <v>72</v>
      </c>
      <c r="H5" s="1"/>
      <c r="I5" s="1"/>
      <c r="J5" s="1"/>
      <c r="K5" s="1"/>
      <c r="L5" s="1"/>
    </row>
    <row r="6" spans="1:12" ht="16.5" x14ac:dyDescent="0.3">
      <c r="A6" s="1"/>
      <c r="B6" s="178" t="s">
        <v>66</v>
      </c>
      <c r="C6" s="1" t="s">
        <v>69</v>
      </c>
      <c r="D6" s="1"/>
      <c r="E6" s="1"/>
      <c r="F6" s="1"/>
      <c r="G6" s="178" t="s">
        <v>71</v>
      </c>
      <c r="H6" s="178" t="s">
        <v>70</v>
      </c>
      <c r="I6" s="1"/>
      <c r="J6" s="1"/>
      <c r="K6" s="1"/>
      <c r="L6" s="1"/>
    </row>
    <row r="7" spans="1:12" ht="16.5" x14ac:dyDescent="0.3">
      <c r="A7" s="1"/>
      <c r="B7" s="68" t="s">
        <v>67</v>
      </c>
      <c r="C7" s="179">
        <v>68</v>
      </c>
      <c r="D7" s="1"/>
      <c r="E7" s="1"/>
      <c r="F7" s="1"/>
      <c r="G7" s="178" t="s">
        <v>66</v>
      </c>
      <c r="H7" s="1" t="s">
        <v>76</v>
      </c>
      <c r="I7" s="1" t="s">
        <v>75</v>
      </c>
      <c r="J7" s="1" t="s">
        <v>31</v>
      </c>
      <c r="K7" s="1"/>
      <c r="L7" s="1"/>
    </row>
    <row r="8" spans="1:12" ht="16.5" x14ac:dyDescent="0.3">
      <c r="A8" s="1"/>
      <c r="B8" s="68" t="s">
        <v>25</v>
      </c>
      <c r="C8" s="179">
        <v>13</v>
      </c>
      <c r="D8" s="1"/>
      <c r="E8" s="1"/>
      <c r="F8" s="1"/>
      <c r="G8" s="68" t="s">
        <v>77</v>
      </c>
      <c r="H8" s="179"/>
      <c r="I8" s="179">
        <v>1</v>
      </c>
      <c r="J8" s="179">
        <v>1</v>
      </c>
      <c r="K8" s="1"/>
      <c r="L8" s="1"/>
    </row>
    <row r="9" spans="1:12" ht="16.5" x14ac:dyDescent="0.3">
      <c r="A9" s="1"/>
      <c r="B9" s="68" t="s">
        <v>68</v>
      </c>
      <c r="C9" s="179">
        <v>17</v>
      </c>
      <c r="D9" s="1"/>
      <c r="E9" s="1"/>
      <c r="F9" s="1"/>
      <c r="G9" s="68" t="s">
        <v>78</v>
      </c>
      <c r="H9" s="179">
        <v>1</v>
      </c>
      <c r="I9" s="179"/>
      <c r="J9" s="179">
        <v>1</v>
      </c>
      <c r="K9" s="1"/>
      <c r="L9" s="1"/>
    </row>
    <row r="10" spans="1:12" ht="16.5" x14ac:dyDescent="0.3">
      <c r="A10" s="1"/>
      <c r="B10" s="68" t="s">
        <v>31</v>
      </c>
      <c r="C10" s="179">
        <v>98</v>
      </c>
      <c r="D10" s="1"/>
      <c r="E10" s="1"/>
      <c r="F10" s="1"/>
      <c r="G10" s="68" t="s">
        <v>31</v>
      </c>
      <c r="H10" s="179">
        <v>1</v>
      </c>
      <c r="I10" s="179">
        <v>1</v>
      </c>
      <c r="J10" s="179">
        <v>2</v>
      </c>
      <c r="K10" s="1"/>
      <c r="L10" s="1"/>
    </row>
    <row r="11" spans="1:12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6.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6.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6.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6.5" x14ac:dyDescent="0.3">
      <c r="A16" s="1"/>
      <c r="B16" s="2" t="s">
        <v>74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6.5" x14ac:dyDescent="0.3">
      <c r="A17" s="1"/>
      <c r="B17" s="178" t="s">
        <v>66</v>
      </c>
      <c r="C17" s="1" t="s">
        <v>69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6.5" x14ac:dyDescent="0.3">
      <c r="A18" s="1"/>
      <c r="B18" s="180">
        <v>42631</v>
      </c>
      <c r="C18" s="179">
        <v>4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6.5" x14ac:dyDescent="0.3">
      <c r="A19" s="1"/>
      <c r="B19" s="181" t="s">
        <v>25</v>
      </c>
      <c r="C19" s="179">
        <v>4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6.5" x14ac:dyDescent="0.3">
      <c r="A20" s="1"/>
      <c r="B20" s="180">
        <v>42632</v>
      </c>
      <c r="C20" s="179">
        <v>4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6.5" x14ac:dyDescent="0.3">
      <c r="A21" s="1"/>
      <c r="B21" s="181" t="s">
        <v>25</v>
      </c>
      <c r="C21" s="179">
        <v>4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6.5" x14ac:dyDescent="0.3">
      <c r="A22" s="1"/>
      <c r="B22" s="180">
        <v>42633</v>
      </c>
      <c r="C22" s="179">
        <v>5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6.5" x14ac:dyDescent="0.3">
      <c r="A23" s="1"/>
      <c r="B23" s="181" t="s">
        <v>25</v>
      </c>
      <c r="C23" s="179">
        <v>5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6.5" x14ac:dyDescent="0.3">
      <c r="A24" s="1"/>
      <c r="B24" s="180">
        <v>42634</v>
      </c>
      <c r="C24" s="179">
        <v>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6.5" x14ac:dyDescent="0.3">
      <c r="A25" s="1"/>
      <c r="B25" s="181" t="s">
        <v>67</v>
      </c>
      <c r="C25" s="179">
        <v>4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ht="16.5" x14ac:dyDescent="0.3">
      <c r="A26" s="1"/>
      <c r="B26" s="181" t="s">
        <v>68</v>
      </c>
      <c r="C26" s="179">
        <v>2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ht="16.5" x14ac:dyDescent="0.3">
      <c r="A27" s="1"/>
      <c r="B27" s="180">
        <v>42635</v>
      </c>
      <c r="C27" s="179">
        <v>7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6.5" x14ac:dyDescent="0.3">
      <c r="A28" s="1"/>
      <c r="B28" s="181" t="s">
        <v>67</v>
      </c>
      <c r="C28" s="179">
        <v>7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6.5" x14ac:dyDescent="0.3">
      <c r="A29" s="1"/>
      <c r="B29" s="180">
        <v>42636</v>
      </c>
      <c r="C29" s="179">
        <v>7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6.5" x14ac:dyDescent="0.3">
      <c r="A30" s="1"/>
      <c r="B30" s="181" t="s">
        <v>67</v>
      </c>
      <c r="C30" s="179">
        <v>6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6.5" x14ac:dyDescent="0.3">
      <c r="A31" s="1"/>
      <c r="B31" s="181" t="s">
        <v>68</v>
      </c>
      <c r="C31" s="179">
        <v>1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6.5" x14ac:dyDescent="0.3">
      <c r="A32" s="1"/>
      <c r="B32" s="180">
        <v>42637</v>
      </c>
      <c r="C32" s="179">
        <v>6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6.5" x14ac:dyDescent="0.3">
      <c r="A33" s="1"/>
      <c r="B33" s="181" t="s">
        <v>67</v>
      </c>
      <c r="C33" s="179">
        <v>6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6.5" x14ac:dyDescent="0.3">
      <c r="A34" s="1"/>
      <c r="B34" s="180">
        <v>42638</v>
      </c>
      <c r="C34" s="179">
        <v>6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6.5" x14ac:dyDescent="0.3">
      <c r="A35" s="1"/>
      <c r="B35" s="181" t="s">
        <v>67</v>
      </c>
      <c r="C35" s="179">
        <v>5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6.5" x14ac:dyDescent="0.3">
      <c r="A36" s="1"/>
      <c r="B36" s="181" t="s">
        <v>68</v>
      </c>
      <c r="C36" s="179"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6.5" x14ac:dyDescent="0.3">
      <c r="A37" s="1"/>
      <c r="B37" s="180">
        <v>42639</v>
      </c>
      <c r="C37" s="179">
        <v>7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6.5" x14ac:dyDescent="0.3">
      <c r="A38" s="1"/>
      <c r="B38" s="181" t="s">
        <v>67</v>
      </c>
      <c r="C38" s="179">
        <v>5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ht="16.5" x14ac:dyDescent="0.3">
      <c r="A39" s="1"/>
      <c r="B39" s="181" t="s">
        <v>68</v>
      </c>
      <c r="C39" s="179">
        <v>2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ht="16.5" x14ac:dyDescent="0.3">
      <c r="A40" s="1"/>
      <c r="B40" s="180">
        <v>42640</v>
      </c>
      <c r="C40" s="179">
        <v>6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ht="16.5" x14ac:dyDescent="0.3">
      <c r="A41" s="1"/>
      <c r="B41" s="181" t="s">
        <v>67</v>
      </c>
      <c r="C41" s="179">
        <v>5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ht="16.5" x14ac:dyDescent="0.3">
      <c r="A42" s="1"/>
      <c r="B42" s="181" t="s">
        <v>68</v>
      </c>
      <c r="C42" s="179">
        <v>1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ht="16.5" x14ac:dyDescent="0.3">
      <c r="A43" s="1"/>
      <c r="B43" s="180">
        <v>42641</v>
      </c>
      <c r="C43" s="179">
        <v>6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ht="16.5" x14ac:dyDescent="0.3">
      <c r="A44" s="1"/>
      <c r="B44" s="181" t="s">
        <v>67</v>
      </c>
      <c r="C44" s="179">
        <v>5</v>
      </c>
      <c r="D44" s="1"/>
      <c r="E44" s="1"/>
      <c r="F44" s="1"/>
      <c r="G44" s="1"/>
      <c r="H44" s="1"/>
      <c r="I44" s="1"/>
      <c r="J44" s="1"/>
      <c r="K44" s="1"/>
      <c r="L44" s="1"/>
    </row>
    <row r="45" spans="1:12" ht="16.5" x14ac:dyDescent="0.3">
      <c r="A45" s="1"/>
      <c r="B45" s="181" t="s">
        <v>68</v>
      </c>
      <c r="C45" s="179">
        <v>1</v>
      </c>
      <c r="D45" s="1"/>
      <c r="E45" s="1"/>
      <c r="F45" s="1"/>
      <c r="G45" s="1"/>
      <c r="H45" s="1"/>
      <c r="I45" s="1"/>
      <c r="J45" s="1"/>
      <c r="K45" s="1"/>
      <c r="L45" s="1"/>
    </row>
    <row r="46" spans="1:12" ht="16.5" x14ac:dyDescent="0.3">
      <c r="A46" s="1"/>
      <c r="B46" s="180">
        <v>42642</v>
      </c>
      <c r="C46" s="179">
        <v>7</v>
      </c>
      <c r="D46" s="1"/>
      <c r="E46" s="1"/>
      <c r="F46" s="1"/>
      <c r="G46" s="1"/>
      <c r="H46" s="1"/>
      <c r="I46" s="1"/>
      <c r="J46" s="1"/>
      <c r="K46" s="1"/>
      <c r="L46" s="1"/>
    </row>
    <row r="47" spans="1:12" ht="16.5" x14ac:dyDescent="0.3">
      <c r="A47" s="1"/>
      <c r="B47" s="181" t="s">
        <v>67</v>
      </c>
      <c r="C47" s="179">
        <v>5</v>
      </c>
      <c r="D47" s="1"/>
      <c r="E47" s="1"/>
      <c r="F47" s="1"/>
      <c r="G47" s="1"/>
      <c r="H47" s="1"/>
      <c r="I47" s="1"/>
      <c r="J47" s="1"/>
      <c r="K47" s="1"/>
      <c r="L47" s="1"/>
    </row>
    <row r="48" spans="1:12" ht="16.5" x14ac:dyDescent="0.3">
      <c r="A48" s="1"/>
      <c r="B48" s="181" t="s">
        <v>68</v>
      </c>
      <c r="C48" s="179">
        <v>1</v>
      </c>
      <c r="D48" s="1"/>
      <c r="E48" s="1"/>
      <c r="F48" s="1"/>
      <c r="G48" s="1"/>
      <c r="H48" s="1"/>
      <c r="I48" s="1"/>
      <c r="J48" s="1"/>
      <c r="K48" s="1"/>
      <c r="L48" s="1"/>
    </row>
    <row r="49" spans="1:12" ht="16.5" x14ac:dyDescent="0.3">
      <c r="A49" s="1"/>
      <c r="B49" s="181" t="s">
        <v>79</v>
      </c>
      <c r="C49" s="179">
        <v>1</v>
      </c>
      <c r="D49" s="1"/>
      <c r="E49" s="1"/>
      <c r="F49" s="1"/>
      <c r="G49" s="1"/>
      <c r="H49" s="1"/>
      <c r="I49" s="1"/>
      <c r="J49" s="1"/>
      <c r="K49" s="1"/>
      <c r="L49" s="1"/>
    </row>
    <row r="50" spans="1:12" ht="16.5" x14ac:dyDescent="0.3">
      <c r="A50" s="1"/>
      <c r="B50" s="180">
        <v>42645</v>
      </c>
      <c r="C50" s="179">
        <v>5</v>
      </c>
      <c r="D50" s="1"/>
      <c r="E50" s="1"/>
      <c r="F50" s="1"/>
      <c r="G50" s="1"/>
      <c r="H50" s="1"/>
      <c r="I50" s="1"/>
      <c r="J50" s="1"/>
      <c r="K50" s="1"/>
      <c r="L50" s="1"/>
    </row>
    <row r="51" spans="1:12" ht="16.5" x14ac:dyDescent="0.3">
      <c r="A51" s="1"/>
      <c r="B51" s="181" t="s">
        <v>67</v>
      </c>
      <c r="C51" s="179">
        <v>3</v>
      </c>
      <c r="D51" s="1"/>
      <c r="E51" s="1"/>
      <c r="F51" s="1"/>
      <c r="G51" s="1"/>
      <c r="H51" s="1"/>
      <c r="I51" s="1"/>
      <c r="J51" s="1"/>
      <c r="K51" s="1"/>
      <c r="L51" s="1"/>
    </row>
    <row r="52" spans="1:12" ht="16.5" x14ac:dyDescent="0.3">
      <c r="A52" s="1"/>
      <c r="B52" s="181" t="s">
        <v>68</v>
      </c>
      <c r="C52" s="179">
        <v>2</v>
      </c>
      <c r="D52" s="1"/>
      <c r="E52" s="1"/>
      <c r="F52" s="1"/>
      <c r="G52" s="1"/>
      <c r="H52" s="1"/>
      <c r="I52" s="1"/>
      <c r="J52" s="1"/>
      <c r="K52" s="1"/>
      <c r="L52" s="1"/>
    </row>
    <row r="53" spans="1:12" ht="16.5" x14ac:dyDescent="0.3">
      <c r="A53" s="1"/>
      <c r="B53" s="180">
        <v>42646</v>
      </c>
      <c r="C53" s="179">
        <v>5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ht="16.5" x14ac:dyDescent="0.3">
      <c r="A54" s="1"/>
      <c r="B54" s="181" t="s">
        <v>67</v>
      </c>
      <c r="C54" s="179">
        <v>3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ht="16.5" x14ac:dyDescent="0.3">
      <c r="A55" s="1"/>
      <c r="B55" s="181" t="s">
        <v>68</v>
      </c>
      <c r="C55" s="179">
        <v>1</v>
      </c>
      <c r="D55" s="1"/>
      <c r="E55" s="1"/>
      <c r="F55" s="1"/>
      <c r="G55" s="1"/>
      <c r="H55" s="1"/>
      <c r="I55" s="1"/>
      <c r="J55" s="1"/>
      <c r="K55" s="1"/>
      <c r="L55" s="1"/>
    </row>
    <row r="56" spans="1:12" ht="16.5" x14ac:dyDescent="0.3">
      <c r="A56" s="1"/>
      <c r="B56" s="181" t="s">
        <v>79</v>
      </c>
      <c r="C56" s="179">
        <v>1</v>
      </c>
      <c r="D56" s="1"/>
      <c r="E56" s="1"/>
      <c r="F56" s="1"/>
      <c r="G56" s="1"/>
      <c r="H56" s="1"/>
      <c r="I56" s="1"/>
      <c r="J56" s="1"/>
      <c r="K56" s="1"/>
      <c r="L56" s="1"/>
    </row>
    <row r="57" spans="1:12" ht="16.5" x14ac:dyDescent="0.3">
      <c r="A57" s="1"/>
      <c r="B57" s="180">
        <v>42647</v>
      </c>
      <c r="C57" s="179">
        <v>5</v>
      </c>
      <c r="D57" s="1"/>
      <c r="E57" s="1"/>
      <c r="F57" s="1"/>
      <c r="G57" s="1"/>
      <c r="H57" s="1"/>
      <c r="I57" s="1"/>
      <c r="J57" s="1"/>
      <c r="K57" s="1"/>
      <c r="L57" s="1"/>
    </row>
    <row r="58" spans="1:12" ht="16.5" x14ac:dyDescent="0.3">
      <c r="A58" s="1"/>
      <c r="B58" s="181" t="s">
        <v>67</v>
      </c>
      <c r="C58" s="179">
        <v>4</v>
      </c>
      <c r="D58" s="1"/>
      <c r="E58" s="1"/>
      <c r="F58" s="1"/>
      <c r="G58" s="1"/>
      <c r="H58" s="1"/>
      <c r="I58" s="1"/>
      <c r="J58" s="1"/>
      <c r="K58" s="1"/>
      <c r="L58" s="1"/>
    </row>
    <row r="59" spans="1:12" ht="16.5" x14ac:dyDescent="0.3">
      <c r="A59" s="1"/>
      <c r="B59" s="181" t="s">
        <v>68</v>
      </c>
      <c r="C59" s="179">
        <v>1</v>
      </c>
      <c r="D59" s="1"/>
      <c r="E59" s="1"/>
      <c r="F59" s="1"/>
      <c r="G59" s="1"/>
      <c r="H59" s="1"/>
      <c r="I59" s="1"/>
      <c r="J59" s="1"/>
      <c r="K59" s="1"/>
      <c r="L59" s="1"/>
    </row>
    <row r="60" spans="1:12" ht="16.5" x14ac:dyDescent="0.3">
      <c r="A60" s="1"/>
      <c r="B60" s="180">
        <v>42648</v>
      </c>
      <c r="C60" s="179">
        <v>5</v>
      </c>
      <c r="D60" s="1"/>
      <c r="E60" s="1"/>
      <c r="F60" s="1"/>
      <c r="G60" s="1"/>
      <c r="H60" s="1"/>
      <c r="I60" s="1"/>
      <c r="J60" s="1"/>
      <c r="K60" s="1"/>
      <c r="L60" s="1"/>
    </row>
    <row r="61" spans="1:12" ht="16.5" x14ac:dyDescent="0.3">
      <c r="A61" s="1"/>
      <c r="B61" s="181" t="s">
        <v>67</v>
      </c>
      <c r="C61" s="179">
        <v>3</v>
      </c>
      <c r="D61" s="1"/>
      <c r="E61" s="1"/>
      <c r="F61" s="1"/>
      <c r="G61" s="1"/>
      <c r="H61" s="1"/>
      <c r="I61" s="1"/>
      <c r="J61" s="1"/>
      <c r="K61" s="1"/>
      <c r="L61" s="1"/>
    </row>
    <row r="62" spans="1:12" ht="16.5" x14ac:dyDescent="0.3">
      <c r="A62" s="1"/>
      <c r="B62" s="181" t="s">
        <v>68</v>
      </c>
      <c r="C62" s="179">
        <v>2</v>
      </c>
      <c r="D62" s="1"/>
      <c r="E62" s="1"/>
      <c r="F62" s="1"/>
      <c r="G62" s="1"/>
      <c r="H62" s="1"/>
      <c r="I62" s="1"/>
      <c r="J62" s="1"/>
      <c r="K62" s="1"/>
      <c r="L62" s="1"/>
    </row>
    <row r="63" spans="1:12" ht="16.5" x14ac:dyDescent="0.3">
      <c r="A63" s="1"/>
      <c r="B63" s="180">
        <v>42649</v>
      </c>
      <c r="C63" s="179">
        <v>5</v>
      </c>
      <c r="D63" s="1"/>
      <c r="E63" s="1"/>
      <c r="F63" s="1"/>
      <c r="G63" s="1"/>
      <c r="H63" s="1"/>
      <c r="I63" s="1"/>
      <c r="J63" s="1"/>
      <c r="K63" s="1"/>
      <c r="L63" s="1"/>
    </row>
    <row r="64" spans="1:12" ht="16.5" x14ac:dyDescent="0.3">
      <c r="A64" s="1"/>
      <c r="B64" s="181" t="s">
        <v>67</v>
      </c>
      <c r="C64" s="179">
        <v>4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 ht="16.5" x14ac:dyDescent="0.3">
      <c r="A65" s="1"/>
      <c r="B65" s="181" t="s">
        <v>68</v>
      </c>
      <c r="C65" s="179">
        <v>1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 ht="16.5" x14ac:dyDescent="0.3">
      <c r="A66" s="1"/>
      <c r="B66" s="180">
        <v>42650</v>
      </c>
      <c r="C66" s="179">
        <v>4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 ht="16.5" x14ac:dyDescent="0.3">
      <c r="A67" s="1"/>
      <c r="B67" s="181" t="s">
        <v>67</v>
      </c>
      <c r="C67" s="179">
        <v>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 ht="16.5" x14ac:dyDescent="0.3">
      <c r="A68" s="1"/>
      <c r="B68" s="181" t="s">
        <v>68</v>
      </c>
      <c r="C68" s="179">
        <v>1</v>
      </c>
      <c r="D68" s="1"/>
      <c r="E68" s="1"/>
      <c r="F68" s="1"/>
      <c r="G68" s="1"/>
      <c r="H68" s="1"/>
      <c r="I68" s="1"/>
      <c r="J68" s="1"/>
      <c r="K68" s="1"/>
      <c r="L68" s="1"/>
    </row>
    <row r="69" spans="1:12" ht="16.5" x14ac:dyDescent="0.3">
      <c r="A69" s="1"/>
      <c r="B69" s="68" t="s">
        <v>31</v>
      </c>
      <c r="C69" s="179">
        <v>100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6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6.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6.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6.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</sheetData>
  <pageMargins left="0.511811024" right="0.511811024" top="0.78740157499999996" bottom="0.78740157499999996" header="0.31496062000000002" footer="0.31496062000000002"/>
  <pageSetup paperSize="9" scale="55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M63"/>
  <sheetViews>
    <sheetView showGridLines="0" zoomScale="85" zoomScaleNormal="85" workbookViewId="0">
      <selection activeCell="H18" sqref="H18"/>
    </sheetView>
  </sheetViews>
  <sheetFormatPr defaultColWidth="9.140625" defaultRowHeight="16.5" x14ac:dyDescent="0.3"/>
  <cols>
    <col min="1" max="2" width="9.140625" style="1"/>
    <col min="3" max="3" width="30.7109375" style="1" customWidth="1"/>
    <col min="4" max="4" width="13.85546875" style="1" customWidth="1"/>
    <col min="5" max="5" width="14.85546875" style="1" customWidth="1"/>
    <col min="6" max="6" width="15.42578125" style="1" customWidth="1"/>
    <col min="7" max="7" width="16.7109375" style="1" customWidth="1"/>
    <col min="8" max="8" width="15.85546875" style="1" customWidth="1"/>
    <col min="9" max="9" width="13.85546875" style="1" customWidth="1"/>
    <col min="10" max="10" width="9.14062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3" spans="3:9" x14ac:dyDescent="0.3">
      <c r="C3" s="2"/>
    </row>
    <row r="5" spans="3:9" x14ac:dyDescent="0.3">
      <c r="C5" s="2" t="s">
        <v>80</v>
      </c>
    </row>
    <row r="6" spans="3:9" x14ac:dyDescent="0.3">
      <c r="C6" s="7" t="s">
        <v>121</v>
      </c>
    </row>
    <row r="7" spans="3:9" x14ac:dyDescent="0.3">
      <c r="C7" s="290" t="s">
        <v>26</v>
      </c>
      <c r="D7" s="292" t="s">
        <v>27</v>
      </c>
      <c r="E7" s="292"/>
      <c r="F7" s="292"/>
      <c r="G7" s="292"/>
      <c r="H7" s="292"/>
      <c r="I7" s="293"/>
    </row>
    <row r="8" spans="3:9" x14ac:dyDescent="0.3">
      <c r="C8" s="291"/>
      <c r="D8" s="249" t="s">
        <v>81</v>
      </c>
      <c r="E8" s="217" t="s">
        <v>82</v>
      </c>
      <c r="F8" s="218" t="s">
        <v>79</v>
      </c>
      <c r="G8" s="219" t="s">
        <v>67</v>
      </c>
      <c r="H8" s="220" t="s">
        <v>25</v>
      </c>
      <c r="I8" s="221" t="s">
        <v>28</v>
      </c>
    </row>
    <row r="9" spans="3:9" x14ac:dyDescent="0.3">
      <c r="C9" s="255" t="s">
        <v>18</v>
      </c>
      <c r="D9" s="250">
        <f>COUNTIFS('Atividades Teste'!$K:$K,Dashboard!$C9,'Atividades Teste'!$AD:$AD,Dashboard!D$8)</f>
        <v>0</v>
      </c>
      <c r="E9" s="222">
        <f>COUNTIFS('Atividades Teste'!$K:$K,Dashboard!$C9,'Atividades Teste'!$AD:$AD,Dashboard!E$8)</f>
        <v>0</v>
      </c>
      <c r="F9" s="222">
        <f>COUNTIFS('Atividades Teste'!$K:$K,Dashboard!$C9,'Atividades Teste'!$AD:$AD,Dashboard!F$8)</f>
        <v>0</v>
      </c>
      <c r="G9" s="222">
        <f>COUNTIFS('Atividades Teste'!$K:$K,Dashboard!$C9,'Atividades Teste'!$AD:$AD,Dashboard!G$8)</f>
        <v>0</v>
      </c>
      <c r="H9" s="222">
        <f>COUNTIFS('Atividades Teste'!$K:$K,Dashboard!$C9,'Atividades Teste'!$AD:$AD,Dashboard!H$8)</f>
        <v>0</v>
      </c>
      <c r="I9" s="223">
        <f>SUM(D9:H9)</f>
        <v>0</v>
      </c>
    </row>
    <row r="10" spans="3:9" x14ac:dyDescent="0.3">
      <c r="C10" s="256" t="s">
        <v>60</v>
      </c>
      <c r="D10" s="200">
        <f>COUNTIFS('Atividades Teste'!$K:$K,Dashboard!$C10,'Atividades Teste'!$AD:$AD,Dashboard!D$8)</f>
        <v>0</v>
      </c>
      <c r="E10" s="194">
        <f>COUNTIFS('Atividades Teste'!$K:$K,Dashboard!$C10,'Atividades Teste'!$AD:$AD,Dashboard!E$8)</f>
        <v>0</v>
      </c>
      <c r="F10" s="194">
        <f>COUNTIFS('Atividades Teste'!$K:$K,Dashboard!$C10,'Atividades Teste'!$AD:$AD,Dashboard!F$8)</f>
        <v>0</v>
      </c>
      <c r="G10" s="194">
        <f>COUNTIFS('Atividades Teste'!$K:$K,Dashboard!$C10,'Atividades Teste'!$AD:$AD,Dashboard!G$8)</f>
        <v>0</v>
      </c>
      <c r="H10" s="194">
        <f>COUNTIFS('Atividades Teste'!$K:$K,Dashboard!$C10,'Atividades Teste'!$AD:$AD,Dashboard!H$8)</f>
        <v>0</v>
      </c>
      <c r="I10" s="195">
        <f t="shared" ref="I10:I16" si="0">SUM(D10:H10)</f>
        <v>0</v>
      </c>
    </row>
    <row r="11" spans="3:9" x14ac:dyDescent="0.3">
      <c r="C11" s="257" t="s">
        <v>61</v>
      </c>
      <c r="D11" s="251">
        <f>COUNTIFS('Atividades Teste'!$K:$K,Dashboard!$C11,'Atividades Teste'!$AD:$AD,Dashboard!D$8)</f>
        <v>0</v>
      </c>
      <c r="E11" s="196">
        <f>COUNTIFS('Atividades Teste'!$K:$K,Dashboard!$C11,'Atividades Teste'!$AD:$AD,Dashboard!E$8)</f>
        <v>0</v>
      </c>
      <c r="F11" s="196">
        <f>COUNTIFS('Atividades Teste'!$K:$K,Dashboard!$C11,'Atividades Teste'!$AD:$AD,Dashboard!F$8)</f>
        <v>0</v>
      </c>
      <c r="G11" s="196">
        <f>COUNTIFS('Atividades Teste'!$K:$K,Dashboard!$C11,'Atividades Teste'!$AD:$AD,Dashboard!G$8)</f>
        <v>0</v>
      </c>
      <c r="H11" s="196">
        <f>COUNTIFS('Atividades Teste'!$K:$K,Dashboard!$C11,'Atividades Teste'!$AD:$AD,Dashboard!H$8)</f>
        <v>0</v>
      </c>
      <c r="I11" s="197">
        <f t="shared" si="0"/>
        <v>0</v>
      </c>
    </row>
    <row r="12" spans="3:9" x14ac:dyDescent="0.3">
      <c r="C12" s="256" t="s">
        <v>62</v>
      </c>
      <c r="D12" s="200">
        <f>COUNTIFS('Atividades Teste'!$K:$K,Dashboard!$C12,'Atividades Teste'!$AD:$AD,Dashboard!D$8)</f>
        <v>0</v>
      </c>
      <c r="E12" s="194">
        <f>COUNTIFS('Atividades Teste'!$K:$K,Dashboard!$C12,'Atividades Teste'!$AD:$AD,Dashboard!E$8)</f>
        <v>0</v>
      </c>
      <c r="F12" s="194">
        <f>COUNTIFS('Atividades Teste'!$K:$K,Dashboard!$C12,'Atividades Teste'!$AD:$AD,Dashboard!F$8)</f>
        <v>0</v>
      </c>
      <c r="G12" s="194">
        <f>COUNTIFS('Atividades Teste'!$K:$K,Dashboard!$C12,'Atividades Teste'!$AD:$AD,Dashboard!G$8)</f>
        <v>0</v>
      </c>
      <c r="H12" s="194">
        <f>COUNTIFS('Atividades Teste'!$K:$K,Dashboard!$C12,'Atividades Teste'!$AD:$AD,Dashboard!H$8)</f>
        <v>0</v>
      </c>
      <c r="I12" s="195">
        <f t="shared" si="0"/>
        <v>0</v>
      </c>
    </row>
    <row r="13" spans="3:9" x14ac:dyDescent="0.3">
      <c r="C13" s="257" t="s">
        <v>29</v>
      </c>
      <c r="D13" s="251">
        <f>COUNTIFS('Atividades Teste'!$K:$K,Dashboard!$C13,'Atividades Teste'!$AD:$AD,Dashboard!D$8)</f>
        <v>0</v>
      </c>
      <c r="E13" s="196">
        <f>COUNTIFS('Atividades Teste'!$K:$K,Dashboard!$C13,'Atividades Teste'!$AD:$AD,Dashboard!E$8)</f>
        <v>0</v>
      </c>
      <c r="F13" s="196">
        <f>COUNTIFS('Atividades Teste'!$K:$K,Dashboard!$C13,'Atividades Teste'!$AD:$AD,Dashboard!F$8)</f>
        <v>0</v>
      </c>
      <c r="G13" s="196">
        <f>COUNTIFS('Atividades Teste'!$K:$K,Dashboard!$C13,'Atividades Teste'!$AD:$AD,Dashboard!G$8)</f>
        <v>0</v>
      </c>
      <c r="H13" s="196">
        <f>COUNTIFS('Atividades Teste'!$K:$K,Dashboard!$C13,'Atividades Teste'!$AD:$AD,Dashboard!H$8)</f>
        <v>0</v>
      </c>
      <c r="I13" s="197">
        <f t="shared" si="0"/>
        <v>0</v>
      </c>
    </row>
    <row r="14" spans="3:9" x14ac:dyDescent="0.3">
      <c r="C14" s="256" t="s">
        <v>63</v>
      </c>
      <c r="D14" s="200">
        <f>COUNTIFS('Atividades Teste'!$K:$K,Dashboard!$C14,'Atividades Teste'!$AD:$AD,Dashboard!D$8)</f>
        <v>0</v>
      </c>
      <c r="E14" s="194">
        <f>COUNTIFS('Atividades Teste'!$K:$K,Dashboard!$C14,'Atividades Teste'!$AD:$AD,Dashboard!E$8)</f>
        <v>0</v>
      </c>
      <c r="F14" s="194">
        <f>COUNTIFS('Atividades Teste'!$K:$K,Dashboard!$C14,'Atividades Teste'!$AD:$AD,Dashboard!F$8)</f>
        <v>0</v>
      </c>
      <c r="G14" s="194">
        <f>COUNTIFS('Atividades Teste'!$K:$K,Dashboard!$C14,'Atividades Teste'!$AD:$AD,Dashboard!G$8)</f>
        <v>0</v>
      </c>
      <c r="H14" s="194">
        <f>COUNTIFS('Atividades Teste'!$K:$K,Dashboard!$C14,'Atividades Teste'!$AD:$AD,Dashboard!H$8)</f>
        <v>0</v>
      </c>
      <c r="I14" s="195">
        <f t="shared" si="0"/>
        <v>0</v>
      </c>
    </row>
    <row r="15" spans="3:9" x14ac:dyDescent="0.3">
      <c r="C15" s="257" t="s">
        <v>64</v>
      </c>
      <c r="D15" s="251">
        <f>COUNTIFS('Atividades Teste'!$K:$K,Dashboard!$C15,'Atividades Teste'!$AD:$AD,Dashboard!D$8)</f>
        <v>0</v>
      </c>
      <c r="E15" s="196">
        <f>COUNTIFS('Atividades Teste'!$K:$K,Dashboard!$C15,'Atividades Teste'!$AD:$AD,Dashboard!E$8)</f>
        <v>0</v>
      </c>
      <c r="F15" s="196">
        <f>COUNTIFS('Atividades Teste'!$K:$K,Dashboard!$C15,'Atividades Teste'!$AD:$AD,Dashboard!F$8)</f>
        <v>0</v>
      </c>
      <c r="G15" s="196">
        <f>COUNTIFS('Atividades Teste'!$K:$K,Dashboard!$C15,'Atividades Teste'!$AD:$AD,Dashboard!G$8)</f>
        <v>0</v>
      </c>
      <c r="H15" s="196">
        <f>COUNTIFS('Atividades Teste'!$K:$K,Dashboard!$C15,'Atividades Teste'!$AD:$AD,Dashboard!H$8)</f>
        <v>0</v>
      </c>
      <c r="I15" s="197">
        <f t="shared" si="0"/>
        <v>0</v>
      </c>
    </row>
    <row r="16" spans="3:9" x14ac:dyDescent="0.3">
      <c r="C16" s="258" t="s">
        <v>30</v>
      </c>
      <c r="D16" s="252">
        <f>COUNTIFS('Atividades Teste'!$K:$K,Dashboard!$C16,'Atividades Teste'!$AD:$AD,Dashboard!D$8)</f>
        <v>0</v>
      </c>
      <c r="E16" s="224">
        <f>COUNTIFS('Atividades Teste'!$K:$K,Dashboard!$C16,'Atividades Teste'!$AD:$AD,Dashboard!E$8)</f>
        <v>0</v>
      </c>
      <c r="F16" s="224">
        <f>COUNTIFS('Atividades Teste'!$K:$K,Dashboard!$C16,'Atividades Teste'!$AD:$AD,Dashboard!F$8)</f>
        <v>0</v>
      </c>
      <c r="G16" s="224">
        <f>COUNTIFS('Atividades Teste'!$K:$K,Dashboard!$C16,'Atividades Teste'!$AD:$AD,Dashboard!G$8)</f>
        <v>0</v>
      </c>
      <c r="H16" s="224">
        <f>COUNTIFS('Atividades Teste'!$K:$K,Dashboard!$C16,'Atividades Teste'!$AD:$AD,Dashboard!H$8)</f>
        <v>0</v>
      </c>
      <c r="I16" s="225">
        <f t="shared" si="0"/>
        <v>0</v>
      </c>
    </row>
    <row r="17" spans="3:9" x14ac:dyDescent="0.3">
      <c r="C17" s="259" t="s">
        <v>31</v>
      </c>
      <c r="D17" s="253">
        <f>SUM(D9:D16)</f>
        <v>0</v>
      </c>
      <c r="E17" s="227">
        <f>SUM(E9:E16)</f>
        <v>0</v>
      </c>
      <c r="F17" s="227">
        <f>SUM(F9:F16)</f>
        <v>0</v>
      </c>
      <c r="G17" s="227">
        <f>SUM(G9:G16)</f>
        <v>0</v>
      </c>
      <c r="H17" s="227">
        <f>SUM(H9:H16)</f>
        <v>0</v>
      </c>
      <c r="I17" s="228">
        <f t="shared" ref="I17" si="1">SUM(D17:H17)</f>
        <v>0</v>
      </c>
    </row>
    <row r="18" spans="3:9" x14ac:dyDescent="0.3">
      <c r="C18" s="260" t="s">
        <v>32</v>
      </c>
      <c r="D18" s="254" t="e">
        <f>D17/$I$17</f>
        <v>#DIV/0!</v>
      </c>
      <c r="E18" s="229" t="e">
        <f>E17/I17</f>
        <v>#DIV/0!</v>
      </c>
      <c r="F18" s="229" t="e">
        <f>F17/I17</f>
        <v>#DIV/0!</v>
      </c>
      <c r="G18" s="229" t="e">
        <f>G17/I17</f>
        <v>#DIV/0!</v>
      </c>
      <c r="H18" s="229" t="e">
        <f>H17/I17</f>
        <v>#DIV/0!</v>
      </c>
      <c r="I18" s="226"/>
    </row>
    <row r="19" spans="3:9" x14ac:dyDescent="0.3">
      <c r="C19" s="69"/>
      <c r="D19" s="69"/>
      <c r="E19" s="69"/>
      <c r="F19" s="69"/>
      <c r="G19" s="69"/>
      <c r="H19" s="69"/>
      <c r="I19" s="69"/>
    </row>
    <row r="42" spans="3:13" x14ac:dyDescent="0.3">
      <c r="C42" s="2" t="s">
        <v>120</v>
      </c>
    </row>
    <row r="43" spans="3:13" x14ac:dyDescent="0.3">
      <c r="C43" s="7" t="s">
        <v>121</v>
      </c>
      <c r="I43" s="230"/>
    </row>
    <row r="44" spans="3:13" x14ac:dyDescent="0.3">
      <c r="C44" s="210" t="s">
        <v>85</v>
      </c>
      <c r="D44" s="212" t="s">
        <v>81</v>
      </c>
      <c r="E44" s="213" t="s">
        <v>82</v>
      </c>
      <c r="F44" s="214" t="s">
        <v>79</v>
      </c>
      <c r="G44" s="215" t="s">
        <v>67</v>
      </c>
      <c r="H44" s="216" t="s">
        <v>25</v>
      </c>
      <c r="I44" s="211" t="s">
        <v>90</v>
      </c>
      <c r="J44" s="211" t="s">
        <v>87</v>
      </c>
      <c r="K44" s="211" t="s">
        <v>86</v>
      </c>
      <c r="L44" s="231" t="s">
        <v>88</v>
      </c>
      <c r="M44" s="232" t="s">
        <v>89</v>
      </c>
    </row>
    <row r="45" spans="3:13" x14ac:dyDescent="0.3">
      <c r="C45" s="206">
        <v>42631</v>
      </c>
      <c r="D45" s="207">
        <f>COUNTIFS('Atividades Teste'!$AA:$AA,Dashboard!$C45,'Atividades Teste'!$AD:$AD,Dashboard!D$44)</f>
        <v>0</v>
      </c>
      <c r="E45" s="208">
        <f>COUNTIFS('Atividades Teste'!$AB:$AB,Dashboard!$C45,'Atividades Teste'!$AD:$AD,Dashboard!E$44)</f>
        <v>0</v>
      </c>
      <c r="F45" s="208">
        <f>COUNTIFS('Atividades Teste'!$AB:$AB,Dashboard!$C45,'Atividades Teste'!$AD:$AD,Dashboard!F$44)</f>
        <v>0</v>
      </c>
      <c r="G45" s="208">
        <f>COUNTIFS('Atividades Teste'!$AB:$AB,Dashboard!$C45,'Atividades Teste'!$AD:$AD,Dashboard!G$44)</f>
        <v>0</v>
      </c>
      <c r="H45" s="209">
        <f>COUNTIFS('Atividades Teste'!$AC:$AC,Dashboard!$C45,'Atividades Teste'!$AD:$AD,Dashboard!H$44)</f>
        <v>0</v>
      </c>
      <c r="I45" s="233">
        <f>COUNTIFS('Atividades Teste'!AB:AB,Dashboard!$C45)</f>
        <v>0</v>
      </c>
      <c r="J45" s="237" t="e">
        <f>I45/SUM($I$45:$I$4000)</f>
        <v>#DIV/0!</v>
      </c>
      <c r="K45" s="222" t="str">
        <f>IFERROR(Dashboard!$H45/SUM($I$45:$I$4000),"")</f>
        <v/>
      </c>
      <c r="L45" s="245" t="e">
        <f>J45</f>
        <v>#DIV/0!</v>
      </c>
      <c r="M45" s="241" t="str">
        <f>K45</f>
        <v/>
      </c>
    </row>
    <row r="46" spans="3:13" x14ac:dyDescent="0.3">
      <c r="C46" s="203">
        <v>42632</v>
      </c>
      <c r="D46" s="200">
        <f>COUNTIFS('Atividades Teste'!$AA:$AA,Dashboard!$C46,'Atividades Teste'!$AD:$AD,Dashboard!D$44)</f>
        <v>0</v>
      </c>
      <c r="E46" s="194">
        <f>COUNTIFS('Atividades Teste'!$AB:$AB,Dashboard!$C46,'Atividades Teste'!$AD:$AD,Dashboard!E$44)</f>
        <v>0</v>
      </c>
      <c r="F46" s="194">
        <f>COUNTIFS('Atividades Teste'!$AB:$AB,Dashboard!$C46,'Atividades Teste'!$AD:$AD,Dashboard!F$44)</f>
        <v>0</v>
      </c>
      <c r="G46" s="194">
        <f>COUNTIFS('Atividades Teste'!$AB:$AB,Dashboard!$C46,'Atividades Teste'!$AD:$AD,Dashboard!G$44)</f>
        <v>0</v>
      </c>
      <c r="H46" s="195">
        <f>COUNTIFS('Atividades Teste'!$AC:$AC,Dashboard!$C46,'Atividades Teste'!$AD:$AD,Dashboard!H$44)</f>
        <v>0</v>
      </c>
      <c r="I46" s="234">
        <f>COUNTIFS('Atividades Teste'!AB:AB,Dashboard!$C46)</f>
        <v>0</v>
      </c>
      <c r="J46" s="238" t="e">
        <f t="shared" ref="J46:J62" si="2">I46/SUM($I$45:$I$4000)</f>
        <v>#DIV/0!</v>
      </c>
      <c r="K46" s="194" t="str">
        <f>IFERROR(Dashboard!$H46/SUM($I$45:$I$4000),"")</f>
        <v/>
      </c>
      <c r="L46" s="246" t="e">
        <f>SUM($J$45:J46)</f>
        <v>#DIV/0!</v>
      </c>
      <c r="M46" s="242">
        <f>SUM($K$45:K46)</f>
        <v>0</v>
      </c>
    </row>
    <row r="47" spans="3:13" x14ac:dyDescent="0.3">
      <c r="C47" s="204">
        <v>42633</v>
      </c>
      <c r="D47" s="201">
        <f>COUNTIFS('Atividades Teste'!$AA:$AA,Dashboard!$C47,'Atividades Teste'!$AD:$AD,Dashboard!D$44)</f>
        <v>0</v>
      </c>
      <c r="E47" s="196">
        <f>COUNTIFS('Atividades Teste'!$AB:$AB,Dashboard!$C47,'Atividades Teste'!$AD:$AD,Dashboard!E$44)</f>
        <v>0</v>
      </c>
      <c r="F47" s="196">
        <f>COUNTIFS('Atividades Teste'!$AB:$AB,Dashboard!$C47,'Atividades Teste'!$AD:$AD,Dashboard!F$44)</f>
        <v>0</v>
      </c>
      <c r="G47" s="196">
        <f>COUNTIFS('Atividades Teste'!$AB:$AB,Dashboard!$C47,'Atividades Teste'!$AD:$AD,Dashboard!G$44)</f>
        <v>0</v>
      </c>
      <c r="H47" s="197">
        <f>COUNTIFS('Atividades Teste'!$AC:$AC,Dashboard!$C47,'Atividades Teste'!$AD:$AD,Dashboard!H$44)</f>
        <v>0</v>
      </c>
      <c r="I47" s="235">
        <f>COUNTIFS('Atividades Teste'!AB:AB,Dashboard!$C47)</f>
        <v>0</v>
      </c>
      <c r="J47" s="239" t="e">
        <f t="shared" si="2"/>
        <v>#DIV/0!</v>
      </c>
      <c r="K47" s="196" t="str">
        <f>IFERROR(Dashboard!$H47/SUM($I$45:$I$4000),"")</f>
        <v/>
      </c>
      <c r="L47" s="247" t="e">
        <f>SUM($J$45:J47)</f>
        <v>#DIV/0!</v>
      </c>
      <c r="M47" s="243">
        <f>SUM($K$45:K47)</f>
        <v>0</v>
      </c>
    </row>
    <row r="48" spans="3:13" x14ac:dyDescent="0.3">
      <c r="C48" s="203">
        <v>42634</v>
      </c>
      <c r="D48" s="200">
        <f>COUNTIFS('Atividades Teste'!$AA:$AA,Dashboard!$C48,'Atividades Teste'!$AD:$AD,Dashboard!D$44)</f>
        <v>0</v>
      </c>
      <c r="E48" s="194">
        <f>COUNTIFS('Atividades Teste'!$AB:$AB,Dashboard!$C48,'Atividades Teste'!$AD:$AD,Dashboard!E$44)</f>
        <v>0</v>
      </c>
      <c r="F48" s="194">
        <f>COUNTIFS('Atividades Teste'!$AB:$AB,Dashboard!$C48,'Atividades Teste'!$AD:$AD,Dashboard!F$44)</f>
        <v>0</v>
      </c>
      <c r="G48" s="194">
        <f>COUNTIFS('Atividades Teste'!$AB:$AB,Dashboard!$C48,'Atividades Teste'!$AD:$AD,Dashboard!G$44)</f>
        <v>0</v>
      </c>
      <c r="H48" s="195">
        <f>COUNTIFS('Atividades Teste'!$AC:$AC,Dashboard!$C48,'Atividades Teste'!$AD:$AD,Dashboard!H$44)</f>
        <v>0</v>
      </c>
      <c r="I48" s="234">
        <f>COUNTIFS('Atividades Teste'!AB:AB,Dashboard!$C48)</f>
        <v>0</v>
      </c>
      <c r="J48" s="238" t="e">
        <f t="shared" si="2"/>
        <v>#DIV/0!</v>
      </c>
      <c r="K48" s="194" t="str">
        <f>IFERROR(Dashboard!$H48/SUM($I$45:$I$4000),"")</f>
        <v/>
      </c>
      <c r="L48" s="246" t="e">
        <f>SUM($J$45:J48)</f>
        <v>#DIV/0!</v>
      </c>
      <c r="M48" s="242">
        <f>SUM($K$45:K48)</f>
        <v>0</v>
      </c>
    </row>
    <row r="49" spans="3:13" x14ac:dyDescent="0.3">
      <c r="C49" s="204">
        <v>42635</v>
      </c>
      <c r="D49" s="201">
        <f>COUNTIFS('Atividades Teste'!$AA:$AA,Dashboard!$C49,'Atividades Teste'!$AD:$AD,Dashboard!D$44)</f>
        <v>0</v>
      </c>
      <c r="E49" s="196">
        <f>COUNTIFS('Atividades Teste'!$AB:$AB,Dashboard!$C49,'Atividades Teste'!$AD:$AD,Dashboard!E$44)</f>
        <v>0</v>
      </c>
      <c r="F49" s="196">
        <f>COUNTIFS('Atividades Teste'!$AB:$AB,Dashboard!$C49,'Atividades Teste'!$AD:$AD,Dashboard!F$44)</f>
        <v>0</v>
      </c>
      <c r="G49" s="196">
        <f>COUNTIFS('Atividades Teste'!$AB:$AB,Dashboard!$C49,'Atividades Teste'!$AD:$AD,Dashboard!G$44)</f>
        <v>0</v>
      </c>
      <c r="H49" s="197">
        <f>COUNTIFS('Atividades Teste'!$AC:$AC,Dashboard!$C49,'Atividades Teste'!$AD:$AD,Dashboard!H$44)</f>
        <v>0</v>
      </c>
      <c r="I49" s="235">
        <f>COUNTIFS('Atividades Teste'!AB:AB,Dashboard!$C49)</f>
        <v>0</v>
      </c>
      <c r="J49" s="239" t="e">
        <f t="shared" si="2"/>
        <v>#DIV/0!</v>
      </c>
      <c r="K49" s="196" t="str">
        <f>IFERROR(Dashboard!$H49/SUM($I$45:$I$4000),"")</f>
        <v/>
      </c>
      <c r="L49" s="247" t="e">
        <f>SUM($J$45:J49)</f>
        <v>#DIV/0!</v>
      </c>
      <c r="M49" s="243">
        <f>SUM($K$45:K49)</f>
        <v>0</v>
      </c>
    </row>
    <row r="50" spans="3:13" x14ac:dyDescent="0.3">
      <c r="C50" s="203">
        <v>42636</v>
      </c>
      <c r="D50" s="200">
        <f>COUNTIFS('Atividades Teste'!$AA:$AA,Dashboard!$C50,'Atividades Teste'!$AD:$AD,Dashboard!D$44)</f>
        <v>0</v>
      </c>
      <c r="E50" s="194">
        <f>COUNTIFS('Atividades Teste'!$AB:$AB,Dashboard!$C50,'Atividades Teste'!$AD:$AD,Dashboard!E$44)</f>
        <v>0</v>
      </c>
      <c r="F50" s="194">
        <f>COUNTIFS('Atividades Teste'!$AB:$AB,Dashboard!$C50,'Atividades Teste'!$AD:$AD,Dashboard!F$44)</f>
        <v>0</v>
      </c>
      <c r="G50" s="194">
        <f>COUNTIFS('Atividades Teste'!$AB:$AB,Dashboard!$C50,'Atividades Teste'!$AD:$AD,Dashboard!G$44)</f>
        <v>0</v>
      </c>
      <c r="H50" s="195">
        <f>COUNTIFS('Atividades Teste'!$AC:$AC,Dashboard!$C50,'Atividades Teste'!$AD:$AD,Dashboard!H$44)</f>
        <v>0</v>
      </c>
      <c r="I50" s="234">
        <f>COUNTIFS('Atividades Teste'!AB:AB,Dashboard!$C50)</f>
        <v>0</v>
      </c>
      <c r="J50" s="238" t="e">
        <f t="shared" si="2"/>
        <v>#DIV/0!</v>
      </c>
      <c r="K50" s="194" t="str">
        <f>IFERROR(Dashboard!$H50/SUM($I$45:$I$4000),"")</f>
        <v/>
      </c>
      <c r="L50" s="246" t="e">
        <f>SUM($J$45:J50)</f>
        <v>#DIV/0!</v>
      </c>
      <c r="M50" s="242">
        <f>SUM($K$45:K50)</f>
        <v>0</v>
      </c>
    </row>
    <row r="51" spans="3:13" x14ac:dyDescent="0.3">
      <c r="C51" s="204">
        <v>42637</v>
      </c>
      <c r="D51" s="201">
        <f>COUNTIFS('Atividades Teste'!$AA:$AA,Dashboard!$C51,'Atividades Teste'!$AD:$AD,Dashboard!D$44)</f>
        <v>0</v>
      </c>
      <c r="E51" s="196">
        <f>COUNTIFS('Atividades Teste'!$AB:$AB,Dashboard!$C51,'Atividades Teste'!$AD:$AD,Dashboard!E$44)</f>
        <v>0</v>
      </c>
      <c r="F51" s="196">
        <f>COUNTIFS('Atividades Teste'!$AB:$AB,Dashboard!$C51,'Atividades Teste'!$AD:$AD,Dashboard!F$44)</f>
        <v>0</v>
      </c>
      <c r="G51" s="196">
        <f>COUNTIFS('Atividades Teste'!$AB:$AB,Dashboard!$C51,'Atividades Teste'!$AD:$AD,Dashboard!G$44)</f>
        <v>0</v>
      </c>
      <c r="H51" s="197">
        <f>COUNTIFS('Atividades Teste'!$AC:$AC,Dashboard!$C51,'Atividades Teste'!$AD:$AD,Dashboard!H$44)</f>
        <v>0</v>
      </c>
      <c r="I51" s="235">
        <f>COUNTIFS('Atividades Teste'!AB:AB,Dashboard!$C51)</f>
        <v>0</v>
      </c>
      <c r="J51" s="239" t="e">
        <f t="shared" si="2"/>
        <v>#DIV/0!</v>
      </c>
      <c r="K51" s="196" t="str">
        <f>IFERROR(Dashboard!$H51/SUM($I$45:$I$4000),"")</f>
        <v/>
      </c>
      <c r="L51" s="247" t="e">
        <f>SUM($J$45:J51)</f>
        <v>#DIV/0!</v>
      </c>
      <c r="M51" s="243">
        <f>SUM($K$45:K51)</f>
        <v>0</v>
      </c>
    </row>
    <row r="52" spans="3:13" x14ac:dyDescent="0.3">
      <c r="C52" s="203">
        <v>42638</v>
      </c>
      <c r="D52" s="200">
        <f>COUNTIFS('Atividades Teste'!$AA:$AA,Dashboard!$C52,'Atividades Teste'!$AD:$AD,Dashboard!D$44)</f>
        <v>0</v>
      </c>
      <c r="E52" s="194">
        <f>COUNTIFS('Atividades Teste'!$AB:$AB,Dashboard!$C52,'Atividades Teste'!$AD:$AD,Dashboard!E$44)</f>
        <v>0</v>
      </c>
      <c r="F52" s="194">
        <f>COUNTIFS('Atividades Teste'!$AB:$AB,Dashboard!$C52,'Atividades Teste'!$AD:$AD,Dashboard!F$44)</f>
        <v>0</v>
      </c>
      <c r="G52" s="194">
        <f>COUNTIFS('Atividades Teste'!$AB:$AB,Dashboard!$C52,'Atividades Teste'!$AD:$AD,Dashboard!G$44)</f>
        <v>0</v>
      </c>
      <c r="H52" s="195">
        <f>COUNTIFS('Atividades Teste'!$AC:$AC,Dashboard!$C52,'Atividades Teste'!$AD:$AD,Dashboard!H$44)</f>
        <v>0</v>
      </c>
      <c r="I52" s="234">
        <f>COUNTIFS('Atividades Teste'!AB:AB,Dashboard!$C52)</f>
        <v>0</v>
      </c>
      <c r="J52" s="238" t="e">
        <f t="shared" si="2"/>
        <v>#DIV/0!</v>
      </c>
      <c r="K52" s="194" t="str">
        <f>IFERROR(Dashboard!$H52/SUM($I$45:$I$4000),"")</f>
        <v/>
      </c>
      <c r="L52" s="246" t="e">
        <f>SUM($J$45:J52)</f>
        <v>#DIV/0!</v>
      </c>
      <c r="M52" s="242">
        <f>SUM($K$45:K52)</f>
        <v>0</v>
      </c>
    </row>
    <row r="53" spans="3:13" x14ac:dyDescent="0.3">
      <c r="C53" s="204">
        <v>42639</v>
      </c>
      <c r="D53" s="201">
        <f>COUNTIFS('Atividades Teste'!$AA:$AA,Dashboard!$C53,'Atividades Teste'!$AD:$AD,Dashboard!D$44)</f>
        <v>0</v>
      </c>
      <c r="E53" s="196">
        <f>COUNTIFS('Atividades Teste'!$AB:$AB,Dashboard!$C53,'Atividades Teste'!$AD:$AD,Dashboard!E$44)</f>
        <v>0</v>
      </c>
      <c r="F53" s="196">
        <f>COUNTIFS('Atividades Teste'!$AB:$AB,Dashboard!$C53,'Atividades Teste'!$AD:$AD,Dashboard!F$44)</f>
        <v>0</v>
      </c>
      <c r="G53" s="196">
        <f>COUNTIFS('Atividades Teste'!$AB:$AB,Dashboard!$C53,'Atividades Teste'!$AD:$AD,Dashboard!G$44)</f>
        <v>0</v>
      </c>
      <c r="H53" s="197">
        <f>COUNTIFS('Atividades Teste'!$AC:$AC,Dashboard!$C53,'Atividades Teste'!$AD:$AD,Dashboard!H$44)</f>
        <v>0</v>
      </c>
      <c r="I53" s="235">
        <f>COUNTIFS('Atividades Teste'!AB:AB,Dashboard!$C53)</f>
        <v>0</v>
      </c>
      <c r="J53" s="239" t="e">
        <f t="shared" si="2"/>
        <v>#DIV/0!</v>
      </c>
      <c r="K53" s="196" t="str">
        <f>IFERROR(Dashboard!$H53/SUM($I$45:$I$4000),"")</f>
        <v/>
      </c>
      <c r="L53" s="247" t="e">
        <f>SUM($J$45:J53)</f>
        <v>#DIV/0!</v>
      </c>
      <c r="M53" s="243">
        <f>SUM($K$45:K53)</f>
        <v>0</v>
      </c>
    </row>
    <row r="54" spans="3:13" x14ac:dyDescent="0.3">
      <c r="C54" s="203">
        <v>42640</v>
      </c>
      <c r="D54" s="200">
        <f>COUNTIFS('Atividades Teste'!$AA:$AA,Dashboard!$C54,'Atividades Teste'!$AD:$AD,Dashboard!D$44)</f>
        <v>0</v>
      </c>
      <c r="E54" s="194">
        <f>COUNTIFS('Atividades Teste'!$AB:$AB,Dashboard!$C54,'Atividades Teste'!$AD:$AD,Dashboard!E$44)</f>
        <v>0</v>
      </c>
      <c r="F54" s="194">
        <f>COUNTIFS('Atividades Teste'!$AB:$AB,Dashboard!$C54,'Atividades Teste'!$AD:$AD,Dashboard!F$44)</f>
        <v>0</v>
      </c>
      <c r="G54" s="194">
        <f>COUNTIFS('Atividades Teste'!$AB:$AB,Dashboard!$C54,'Atividades Teste'!$AD:$AD,Dashboard!G$44)</f>
        <v>0</v>
      </c>
      <c r="H54" s="195">
        <f>COUNTIFS('Atividades Teste'!$AC:$AC,Dashboard!$C54,'Atividades Teste'!$AD:$AD,Dashboard!H$44)</f>
        <v>0</v>
      </c>
      <c r="I54" s="234">
        <f>COUNTIFS('Atividades Teste'!AB:AB,Dashboard!$C54)</f>
        <v>0</v>
      </c>
      <c r="J54" s="238" t="e">
        <f t="shared" si="2"/>
        <v>#DIV/0!</v>
      </c>
      <c r="K54" s="194" t="str">
        <f>IFERROR(Dashboard!$H54/SUM($I$45:$I$4000),"")</f>
        <v/>
      </c>
      <c r="L54" s="246" t="e">
        <f>SUM($J$45:J54)</f>
        <v>#DIV/0!</v>
      </c>
      <c r="M54" s="242">
        <f>SUM($K$45:K54)</f>
        <v>0</v>
      </c>
    </row>
    <row r="55" spans="3:13" x14ac:dyDescent="0.3">
      <c r="C55" s="204">
        <v>42641</v>
      </c>
      <c r="D55" s="201">
        <f>COUNTIFS('Atividades Teste'!$AA:$AA,Dashboard!$C55,'Atividades Teste'!$AD:$AD,Dashboard!D$44)</f>
        <v>0</v>
      </c>
      <c r="E55" s="196">
        <f>COUNTIFS('Atividades Teste'!$AB:$AB,Dashboard!$C55,'Atividades Teste'!$AD:$AD,Dashboard!E$44)</f>
        <v>0</v>
      </c>
      <c r="F55" s="196">
        <f>COUNTIFS('Atividades Teste'!$AB:$AB,Dashboard!$C55,'Atividades Teste'!$AD:$AD,Dashboard!F$44)</f>
        <v>0</v>
      </c>
      <c r="G55" s="196">
        <f>COUNTIFS('Atividades Teste'!$AB:$AB,Dashboard!$C55,'Atividades Teste'!$AD:$AD,Dashboard!G$44)</f>
        <v>0</v>
      </c>
      <c r="H55" s="197">
        <f>COUNTIFS('Atividades Teste'!$AC:$AC,Dashboard!$C55,'Atividades Teste'!$AD:$AD,Dashboard!H$44)</f>
        <v>0</v>
      </c>
      <c r="I55" s="235">
        <f>COUNTIFS('Atividades Teste'!AB:AB,Dashboard!$C55)</f>
        <v>0</v>
      </c>
      <c r="J55" s="239" t="e">
        <f t="shared" si="2"/>
        <v>#DIV/0!</v>
      </c>
      <c r="K55" s="196" t="str">
        <f>IFERROR(Dashboard!$H55/SUM($I$45:$I$4000),"")</f>
        <v/>
      </c>
      <c r="L55" s="247" t="e">
        <f>SUM($J$45:J55)</f>
        <v>#DIV/0!</v>
      </c>
      <c r="M55" s="243">
        <f>SUM($K$45:K55)</f>
        <v>0</v>
      </c>
    </row>
    <row r="56" spans="3:13" x14ac:dyDescent="0.3">
      <c r="C56" s="203">
        <v>42642</v>
      </c>
      <c r="D56" s="200">
        <f>COUNTIFS('Atividades Teste'!$AA:$AA,Dashboard!$C56,'Atividades Teste'!$AD:$AD,Dashboard!D$44)</f>
        <v>0</v>
      </c>
      <c r="E56" s="194">
        <f>COUNTIFS('Atividades Teste'!$AB:$AB,Dashboard!$C56,'Atividades Teste'!$AD:$AD,Dashboard!E$44)</f>
        <v>0</v>
      </c>
      <c r="F56" s="194">
        <f>COUNTIFS('Atividades Teste'!$AB:$AB,Dashboard!$C56,'Atividades Teste'!$AD:$AD,Dashboard!F$44)</f>
        <v>0</v>
      </c>
      <c r="G56" s="194">
        <f>COUNTIFS('Atividades Teste'!$AB:$AB,Dashboard!$C56,'Atividades Teste'!$AD:$AD,Dashboard!G$44)</f>
        <v>0</v>
      </c>
      <c r="H56" s="195">
        <f>COUNTIFS('Atividades Teste'!$AC:$AC,Dashboard!$C56,'Atividades Teste'!$AD:$AD,Dashboard!H$44)</f>
        <v>0</v>
      </c>
      <c r="I56" s="234">
        <f>COUNTIFS('Atividades Teste'!AB:AB,Dashboard!$C56)</f>
        <v>0</v>
      </c>
      <c r="J56" s="238" t="e">
        <f t="shared" si="2"/>
        <v>#DIV/0!</v>
      </c>
      <c r="K56" s="194" t="str">
        <f>IFERROR(Dashboard!$H56/SUM($I$45:$I$4000),"")</f>
        <v/>
      </c>
      <c r="L56" s="246" t="e">
        <f>SUM($J$45:J56)</f>
        <v>#DIV/0!</v>
      </c>
      <c r="M56" s="242">
        <f>SUM($K$45:K56)</f>
        <v>0</v>
      </c>
    </row>
    <row r="57" spans="3:13" x14ac:dyDescent="0.3">
      <c r="C57" s="204">
        <v>42645</v>
      </c>
      <c r="D57" s="201">
        <f>COUNTIFS('Atividades Teste'!$AA:$AA,Dashboard!$C57,'Atividades Teste'!$AD:$AD,Dashboard!D$44)</f>
        <v>0</v>
      </c>
      <c r="E57" s="196">
        <f>COUNTIFS('Atividades Teste'!$AB:$AB,Dashboard!$C57,'Atividades Teste'!$AD:$AD,Dashboard!E$44)</f>
        <v>0</v>
      </c>
      <c r="F57" s="196">
        <f>COUNTIFS('Atividades Teste'!$AB:$AB,Dashboard!$C57,'Atividades Teste'!$AD:$AD,Dashboard!F$44)</f>
        <v>0</v>
      </c>
      <c r="G57" s="196">
        <f>COUNTIFS('Atividades Teste'!$AB:$AB,Dashboard!$C57,'Atividades Teste'!$AD:$AD,Dashboard!G$44)</f>
        <v>0</v>
      </c>
      <c r="H57" s="197">
        <f>COUNTIFS('Atividades Teste'!$AC:$AC,Dashboard!$C57,'Atividades Teste'!$AD:$AD,Dashboard!H$44)</f>
        <v>0</v>
      </c>
      <c r="I57" s="235">
        <f>COUNTIFS('Atividades Teste'!AB:AB,Dashboard!$C57)</f>
        <v>0</v>
      </c>
      <c r="J57" s="239" t="e">
        <f t="shared" si="2"/>
        <v>#DIV/0!</v>
      </c>
      <c r="K57" s="196" t="str">
        <f>IFERROR(Dashboard!$H57/SUM($I$45:$I$4000),"")</f>
        <v/>
      </c>
      <c r="L57" s="247" t="e">
        <f>SUM($J$45:J57)</f>
        <v>#DIV/0!</v>
      </c>
      <c r="M57" s="243">
        <f>SUM($K$45:K57)</f>
        <v>0</v>
      </c>
    </row>
    <row r="58" spans="3:13" x14ac:dyDescent="0.3">
      <c r="C58" s="203">
        <v>42646</v>
      </c>
      <c r="D58" s="200">
        <f>COUNTIFS('Atividades Teste'!$AA:$AA,Dashboard!$C58,'Atividades Teste'!$AD:$AD,Dashboard!D$44)</f>
        <v>0</v>
      </c>
      <c r="E58" s="194">
        <f>COUNTIFS('Atividades Teste'!$AB:$AB,Dashboard!$C58,'Atividades Teste'!$AD:$AD,Dashboard!E$44)</f>
        <v>0</v>
      </c>
      <c r="F58" s="194">
        <f>COUNTIFS('Atividades Teste'!$AB:$AB,Dashboard!$C58,'Atividades Teste'!$AD:$AD,Dashboard!F$44)</f>
        <v>0</v>
      </c>
      <c r="G58" s="194">
        <f>COUNTIFS('Atividades Teste'!$AB:$AB,Dashboard!$C58,'Atividades Teste'!$AD:$AD,Dashboard!G$44)</f>
        <v>0</v>
      </c>
      <c r="H58" s="195">
        <f>COUNTIFS('Atividades Teste'!$AC:$AC,Dashboard!$C58,'Atividades Teste'!$AD:$AD,Dashboard!H$44)</f>
        <v>0</v>
      </c>
      <c r="I58" s="234">
        <f>COUNTIFS('Atividades Teste'!AB:AB,Dashboard!$C58)</f>
        <v>0</v>
      </c>
      <c r="J58" s="238" t="e">
        <f t="shared" si="2"/>
        <v>#DIV/0!</v>
      </c>
      <c r="K58" s="194" t="str">
        <f>IFERROR(Dashboard!$H58/SUM($I$45:$I$4000),"")</f>
        <v/>
      </c>
      <c r="L58" s="246" t="e">
        <f>SUM($J$45:J58)</f>
        <v>#DIV/0!</v>
      </c>
      <c r="M58" s="242">
        <f>SUM($K$45:K58)</f>
        <v>0</v>
      </c>
    </row>
    <row r="59" spans="3:13" x14ac:dyDescent="0.3">
      <c r="C59" s="204">
        <v>42647</v>
      </c>
      <c r="D59" s="201">
        <f>COUNTIFS('Atividades Teste'!$AA:$AA,Dashboard!$C59,'Atividades Teste'!$AD:$AD,Dashboard!D$44)</f>
        <v>0</v>
      </c>
      <c r="E59" s="196">
        <f>COUNTIFS('Atividades Teste'!$AB:$AB,Dashboard!$C59,'Atividades Teste'!$AD:$AD,Dashboard!E$44)</f>
        <v>0</v>
      </c>
      <c r="F59" s="196">
        <f>COUNTIFS('Atividades Teste'!$AB:$AB,Dashboard!$C59,'Atividades Teste'!$AD:$AD,Dashboard!F$44)</f>
        <v>0</v>
      </c>
      <c r="G59" s="196">
        <f>COUNTIFS('Atividades Teste'!$AB:$AB,Dashboard!$C59,'Atividades Teste'!$AD:$AD,Dashboard!G$44)</f>
        <v>0</v>
      </c>
      <c r="H59" s="197">
        <f>COUNTIFS('Atividades Teste'!$AC:$AC,Dashboard!$C59,'Atividades Teste'!$AD:$AD,Dashboard!H$44)</f>
        <v>0</v>
      </c>
      <c r="I59" s="235">
        <f>COUNTIFS('Atividades Teste'!AB:AB,Dashboard!$C59)</f>
        <v>0</v>
      </c>
      <c r="J59" s="239" t="e">
        <f t="shared" si="2"/>
        <v>#DIV/0!</v>
      </c>
      <c r="K59" s="196" t="str">
        <f>IFERROR(Dashboard!$H59/SUM($I$45:$I$4000),"")</f>
        <v/>
      </c>
      <c r="L59" s="247" t="e">
        <f>SUM($J$45:J59)</f>
        <v>#DIV/0!</v>
      </c>
      <c r="M59" s="243">
        <f>SUM($K$45:K59)</f>
        <v>0</v>
      </c>
    </row>
    <row r="60" spans="3:13" x14ac:dyDescent="0.3">
      <c r="C60" s="203">
        <v>42648</v>
      </c>
      <c r="D60" s="200">
        <f>COUNTIFS('Atividades Teste'!$AA:$AA,Dashboard!$C60,'Atividades Teste'!$AD:$AD,Dashboard!D$44)</f>
        <v>0</v>
      </c>
      <c r="E60" s="194">
        <f>COUNTIFS('Atividades Teste'!$AB:$AB,Dashboard!$C60,'Atividades Teste'!$AD:$AD,Dashboard!E$44)</f>
        <v>0</v>
      </c>
      <c r="F60" s="194">
        <f>COUNTIFS('Atividades Teste'!$AB:$AB,Dashboard!$C60,'Atividades Teste'!$AD:$AD,Dashboard!F$44)</f>
        <v>0</v>
      </c>
      <c r="G60" s="194">
        <f>COUNTIFS('Atividades Teste'!$AB:$AB,Dashboard!$C60,'Atividades Teste'!$AD:$AD,Dashboard!G$44)</f>
        <v>0</v>
      </c>
      <c r="H60" s="195">
        <f>COUNTIFS('Atividades Teste'!$AC:$AC,Dashboard!$C60,'Atividades Teste'!$AD:$AD,Dashboard!H$44)</f>
        <v>0</v>
      </c>
      <c r="I60" s="234">
        <f>COUNTIFS('Atividades Teste'!AB:AB,Dashboard!$C60)</f>
        <v>0</v>
      </c>
      <c r="J60" s="238" t="e">
        <f t="shared" si="2"/>
        <v>#DIV/0!</v>
      </c>
      <c r="K60" s="194" t="str">
        <f>IFERROR(Dashboard!$H60/SUM($I$45:$I$4000),"")</f>
        <v/>
      </c>
      <c r="L60" s="246" t="e">
        <f>SUM($J$45:J60)</f>
        <v>#DIV/0!</v>
      </c>
      <c r="M60" s="242">
        <f>SUM($K$45:K60)</f>
        <v>0</v>
      </c>
    </row>
    <row r="61" spans="3:13" x14ac:dyDescent="0.3">
      <c r="C61" s="204">
        <v>42649</v>
      </c>
      <c r="D61" s="201">
        <f>COUNTIFS('Atividades Teste'!$AA:$AA,Dashboard!$C61,'Atividades Teste'!$AD:$AD,Dashboard!D$44)</f>
        <v>0</v>
      </c>
      <c r="E61" s="196">
        <f>COUNTIFS('Atividades Teste'!$AB:$AB,Dashboard!$C61,'Atividades Teste'!$AD:$AD,Dashboard!E$44)</f>
        <v>0</v>
      </c>
      <c r="F61" s="196">
        <f>COUNTIFS('Atividades Teste'!$AB:$AB,Dashboard!$C61,'Atividades Teste'!$AD:$AD,Dashboard!F$44)</f>
        <v>0</v>
      </c>
      <c r="G61" s="196">
        <f>COUNTIFS('Atividades Teste'!$AB:$AB,Dashboard!$C61,'Atividades Teste'!$AD:$AD,Dashboard!G$44)</f>
        <v>0</v>
      </c>
      <c r="H61" s="197">
        <f>COUNTIFS('Atividades Teste'!$AC:$AC,Dashboard!$C61,'Atividades Teste'!$AD:$AD,Dashboard!H$44)</f>
        <v>0</v>
      </c>
      <c r="I61" s="235">
        <f>COUNTIFS('Atividades Teste'!AB:AB,Dashboard!$C61)</f>
        <v>0</v>
      </c>
      <c r="J61" s="239" t="e">
        <f t="shared" si="2"/>
        <v>#DIV/0!</v>
      </c>
      <c r="K61" s="196" t="str">
        <f>IFERROR(Dashboard!$H61/SUM($I$45:$I$4000),"")</f>
        <v/>
      </c>
      <c r="L61" s="247" t="e">
        <f>SUM($J$45:J61)</f>
        <v>#DIV/0!</v>
      </c>
      <c r="M61" s="243">
        <f>SUM($K$45:K61)</f>
        <v>0</v>
      </c>
    </row>
    <row r="62" spans="3:13" x14ac:dyDescent="0.3">
      <c r="C62" s="205">
        <v>42650</v>
      </c>
      <c r="D62" s="202">
        <f>COUNTIFS('Atividades Teste'!$AA:$AA,Dashboard!$C62,'Atividades Teste'!$AD:$AD,Dashboard!D$44)</f>
        <v>0</v>
      </c>
      <c r="E62" s="198">
        <f>COUNTIFS('Atividades Teste'!$AB:$AB,Dashboard!$C62,'Atividades Teste'!$AD:$AD,Dashboard!E$44)</f>
        <v>0</v>
      </c>
      <c r="F62" s="198">
        <f>COUNTIFS('Atividades Teste'!$AB:$AB,Dashboard!$C62,'Atividades Teste'!$AD:$AD,Dashboard!F$44)</f>
        <v>0</v>
      </c>
      <c r="G62" s="198">
        <f>COUNTIFS('Atividades Teste'!$AB:$AB,Dashboard!$C62,'Atividades Teste'!$AD:$AD,Dashboard!G$44)</f>
        <v>0</v>
      </c>
      <c r="H62" s="199">
        <f>COUNTIFS('Atividades Teste'!$AC:$AC,Dashboard!$C62,'Atividades Teste'!$AD:$AD,Dashboard!H$44)</f>
        <v>0</v>
      </c>
      <c r="I62" s="236">
        <f>COUNTIFS('Atividades Teste'!AB:AB,Dashboard!$C62)</f>
        <v>0</v>
      </c>
      <c r="J62" s="240" t="e">
        <f t="shared" si="2"/>
        <v>#DIV/0!</v>
      </c>
      <c r="K62" s="198" t="str">
        <f>IFERROR(Dashboard!$H62/SUM($I$45:$I$4000),"")</f>
        <v/>
      </c>
      <c r="L62" s="248" t="e">
        <f>SUM($J$45:J62)</f>
        <v>#DIV/0!</v>
      </c>
      <c r="M62" s="244">
        <f>SUM($K$45:K62)</f>
        <v>0</v>
      </c>
    </row>
    <row r="63" spans="3:13" x14ac:dyDescent="0.3">
      <c r="J63"/>
      <c r="K63"/>
      <c r="L63"/>
    </row>
  </sheetData>
  <mergeCells count="2">
    <mergeCell ref="C7:C8"/>
    <mergeCell ref="D7:I7"/>
  </mergeCells>
  <conditionalFormatting sqref="I8">
    <cfRule type="iconSet" priority="41">
      <iconSet iconSet="3Signs" showValue="0">
        <cfvo type="percent" val="0"/>
        <cfvo type="num" val="33"/>
        <cfvo type="num" val="67"/>
      </iconSet>
    </cfRule>
  </conditionalFormatting>
  <conditionalFormatting sqref="I8">
    <cfRule type="iconSet" priority="40">
      <iconSet iconSet="3Signs" showValue="0">
        <cfvo type="percent" val="0"/>
        <cfvo type="percent" val="33"/>
        <cfvo type="percent" val="67"/>
      </iconSet>
    </cfRule>
  </conditionalFormatting>
  <conditionalFormatting sqref="I8">
    <cfRule type="iconSet" priority="39">
      <iconSet iconSet="3Signs" showValue="0">
        <cfvo type="percent" val="0"/>
        <cfvo type="percent" val="33"/>
        <cfvo type="percent" val="67"/>
      </iconSet>
    </cfRule>
  </conditionalFormatting>
  <conditionalFormatting sqref="D8 F8:H8">
    <cfRule type="iconSet" priority="38">
      <iconSet iconSet="3Signs" showValue="0">
        <cfvo type="percent" val="0"/>
        <cfvo type="num" val="33"/>
        <cfvo type="num" val="67"/>
      </iconSet>
    </cfRule>
  </conditionalFormatting>
  <conditionalFormatting sqref="D8 F8:H8">
    <cfRule type="iconSet" priority="37">
      <iconSet iconSet="3Signs" showValue="0">
        <cfvo type="percent" val="0"/>
        <cfvo type="percent" val="33"/>
        <cfvo type="percent" val="67"/>
      </iconSet>
    </cfRule>
  </conditionalFormatting>
  <conditionalFormatting sqref="D8">
    <cfRule type="iconSet" priority="36">
      <iconSet iconSet="3Signs" showValue="0">
        <cfvo type="percent" val="0"/>
        <cfvo type="percent" val="33"/>
        <cfvo type="percent" val="67"/>
      </iconSet>
    </cfRule>
  </conditionalFormatting>
  <conditionalFormatting sqref="E8">
    <cfRule type="iconSet" priority="29">
      <iconSet iconSet="3Signs" showValue="0">
        <cfvo type="percent" val="0"/>
        <cfvo type="num" val="33"/>
        <cfvo type="num" val="67"/>
      </iconSet>
    </cfRule>
  </conditionalFormatting>
  <conditionalFormatting sqref="E8">
    <cfRule type="iconSet" priority="28">
      <iconSet iconSet="3Signs" showValue="0">
        <cfvo type="percent" val="0"/>
        <cfvo type="percent" val="33"/>
        <cfvo type="percent" val="67"/>
      </iconSet>
    </cfRule>
  </conditionalFormatting>
  <conditionalFormatting sqref="E8">
    <cfRule type="iconSet" priority="27">
      <iconSet iconSet="3Signs" showValue="0">
        <cfvo type="percent" val="0"/>
        <cfvo type="percent" val="33"/>
        <cfvo type="percent" val="67"/>
      </iconSet>
    </cfRule>
  </conditionalFormatting>
  <conditionalFormatting sqref="H44">
    <cfRule type="iconSet" priority="14">
      <iconSet iconSet="3Signs" showValue="0">
        <cfvo type="percent" val="0"/>
        <cfvo type="num" val="33"/>
        <cfvo type="num" val="67"/>
      </iconSet>
    </cfRule>
  </conditionalFormatting>
  <conditionalFormatting sqref="H44">
    <cfRule type="iconSet" priority="13">
      <iconSet iconSet="3Signs" showValue="0">
        <cfvo type="percent" val="0"/>
        <cfvo type="percent" val="33"/>
        <cfvo type="percent" val="67"/>
      </iconSet>
    </cfRule>
  </conditionalFormatting>
  <conditionalFormatting sqref="H44">
    <cfRule type="iconSet" priority="12">
      <iconSet iconSet="3Signs" showValue="0">
        <cfvo type="percent" val="0"/>
        <cfvo type="percent" val="33"/>
        <cfvo type="percent" val="67"/>
      </iconSet>
    </cfRule>
  </conditionalFormatting>
  <conditionalFormatting sqref="C44 E44:G44">
    <cfRule type="iconSet" priority="11">
      <iconSet iconSet="3Signs" showValue="0">
        <cfvo type="percent" val="0"/>
        <cfvo type="num" val="33"/>
        <cfvo type="num" val="67"/>
      </iconSet>
    </cfRule>
  </conditionalFormatting>
  <conditionalFormatting sqref="C44 E44:G44">
    <cfRule type="iconSet" priority="10">
      <iconSet iconSet="3Signs" showValue="0">
        <cfvo type="percent" val="0"/>
        <cfvo type="percent" val="33"/>
        <cfvo type="percent" val="67"/>
      </iconSet>
    </cfRule>
  </conditionalFormatting>
  <conditionalFormatting sqref="C44">
    <cfRule type="iconSet" priority="9">
      <iconSet iconSet="3Signs" showValue="0">
        <cfvo type="percent" val="0"/>
        <cfvo type="percent" val="33"/>
        <cfvo type="percent" val="67"/>
      </iconSet>
    </cfRule>
  </conditionalFormatting>
  <conditionalFormatting sqref="D44">
    <cfRule type="iconSet" priority="8">
      <iconSet iconSet="3Signs" showValue="0">
        <cfvo type="percent" val="0"/>
        <cfvo type="num" val="33"/>
        <cfvo type="num" val="67"/>
      </iconSet>
    </cfRule>
  </conditionalFormatting>
  <conditionalFormatting sqref="D44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D44">
    <cfRule type="iconSet" priority="6">
      <iconSet iconSet="3Signs" showValue="0">
        <cfvo type="percent" val="0"/>
        <cfvo type="percent" val="33"/>
        <cfvo type="percent" val="67"/>
      </iconSet>
    </cfRule>
  </conditionalFormatting>
  <conditionalFormatting sqref="M44">
    <cfRule type="iconSet" priority="5">
      <iconSet iconSet="3Signs" showValue="0">
        <cfvo type="percent" val="0"/>
        <cfvo type="num" val="33"/>
        <cfvo type="num" val="67"/>
      </iconSet>
    </cfRule>
  </conditionalFormatting>
  <conditionalFormatting sqref="M44">
    <cfRule type="iconSet" priority="4">
      <iconSet iconSet="3Signs" showValue="0">
        <cfvo type="percent" val="0"/>
        <cfvo type="percent" val="33"/>
        <cfvo type="percent" val="67"/>
      </iconSet>
    </cfRule>
  </conditionalFormatting>
  <conditionalFormatting sqref="M44">
    <cfRule type="iconSet" priority="3">
      <iconSet iconSet="3Signs" showValue="0">
        <cfvo type="percent" val="0"/>
        <cfvo type="percent" val="33"/>
        <cfvo type="percent" val="67"/>
      </iconSet>
    </cfRule>
  </conditionalFormatting>
  <conditionalFormatting sqref="L44">
    <cfRule type="iconSet" priority="2">
      <iconSet iconSet="3Signs" showValue="0">
        <cfvo type="percent" val="0"/>
        <cfvo type="num" val="33"/>
        <cfvo type="num" val="67"/>
      </iconSet>
    </cfRule>
  </conditionalFormatting>
  <conditionalFormatting sqref="L44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Atividades Teste</vt:lpstr>
      <vt:lpstr>Ocorrências</vt:lpstr>
      <vt:lpstr>Ficha de Atividades</vt:lpstr>
      <vt:lpstr>Dinâmicas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Bruno Mota Dos Reis</cp:lastModifiedBy>
  <cp:lastPrinted>2016-09-30T13:14:46Z</cp:lastPrinted>
  <dcterms:created xsi:type="dcterms:W3CDTF">2016-09-22T20:28:07Z</dcterms:created>
  <dcterms:modified xsi:type="dcterms:W3CDTF">2019-07-10T14:39:51Z</dcterms:modified>
</cp:coreProperties>
</file>